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nya\Downloads\Dataclass Excel\Homework\"/>
    </mc:Choice>
  </mc:AlternateContent>
  <xr:revisionPtr revIDLastSave="0" documentId="13_ncr:1_{9C6963F2-9831-4E6F-8F88-093603DB7A69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Category" sheetId="4" r:id="rId1"/>
    <sheet name="Sub-category" sheetId="5" r:id="rId2"/>
    <sheet name="Sheet3" sheetId="9" r:id="rId3"/>
    <sheet name="Sheet1" sheetId="1" r:id="rId4"/>
    <sheet name="Bonus" sheetId="11" r:id="rId5"/>
  </sheets>
  <definedNames>
    <definedName name="_xlnm._FilterDatabase" localSheetId="3" hidden="1">Sheet1!$A$1:$V$4115</definedName>
  </definedNames>
  <calcPr calcId="181029"/>
  <pivotCaches>
    <pivotCache cacheId="0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15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4" i="11"/>
  <c r="D5" i="11"/>
  <c r="D3" i="11"/>
  <c r="D2" i="11"/>
  <c r="C15" i="11"/>
  <c r="C13" i="11"/>
  <c r="C12" i="11"/>
  <c r="C11" i="11"/>
  <c r="C10" i="11"/>
  <c r="C9" i="11"/>
  <c r="C8" i="11"/>
  <c r="C7" i="11"/>
  <c r="C6" i="11"/>
  <c r="C5" i="11"/>
  <c r="C4" i="11"/>
  <c r="C3" i="11"/>
  <c r="C2" i="11"/>
  <c r="B6" i="11"/>
  <c r="B8" i="11"/>
  <c r="B10" i="11"/>
  <c r="B13" i="11"/>
  <c r="B12" i="11"/>
  <c r="B11" i="11"/>
  <c r="B9" i="11"/>
  <c r="B7" i="11"/>
  <c r="B5" i="11"/>
  <c r="B3" i="11"/>
  <c r="B4" i="11"/>
  <c r="B2" i="11"/>
  <c r="D15" i="11" l="1"/>
  <c r="B15" i="1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<sst xmlns="http://schemas.openxmlformats.org/spreadsheetml/2006/main" count="24822" uniqueCount="8401">
  <si>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</si>
  <si>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</si>
  <si>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</si>
  <si>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</si>
  <si>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</si>
  <si>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</si>
  <si>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</si>
  <si>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</si>
  <si>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</si>
  <si>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</si>
  <si>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</si>
  <si>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</si>
  <si>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</si>
  <si>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</si>
  <si>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</si>
  <si>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</si>
  <si>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</si>
  <si>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</si>
  <si>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</si>
  <si>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</si>
  <si>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</si>
  <si>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</si>
  <si>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</si>
  <si>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</si>
  <si>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</si>
  <si>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</si>
  <si>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</si>
  <si>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</si>
  <si>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</si>
  <si>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</si>
  <si>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</si>
  <si>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</si>
  <si>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</si>
  <si>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</si>
  <si>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</si>
  <si>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</si>
  <si>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</si>
  <si>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</si>
  <si>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</si>
  <si>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</si>
  <si>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</si>
  <si>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</si>
  <si>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</si>
  <si>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</si>
  <si>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</si>
  <si>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</si>
  <si>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</si>
  <si>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</si>
  <si>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</si>
  <si>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</si>
  <si>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</si>
  <si>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</si>
  <si>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</si>
  <si>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</si>
  <si>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</si>
  <si>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</si>
  <si>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</si>
  <si>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</si>
  <si>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</si>
  <si>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</si>
  <si>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</si>
  <si>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</si>
  <si>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</si>
  <si>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</si>
  <si>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</si>
  <si>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</si>
  <si>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</si>
  <si>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</si>
  <si>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</si>
  <si>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</si>
  <si>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</si>
  <si>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</si>
  <si>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</si>
  <si>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</si>
  <si>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</si>
  <si>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</si>
  <si>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</si>
  <si>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</si>
  <si>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</si>
  <si>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</si>
  <si>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</si>
  <si>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</si>
  <si>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</si>
  <si>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</si>
  <si>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</si>
  <si>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</si>
  <si>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</si>
  <si>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</si>
  <si>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</si>
  <si>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</si>
  <si>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</si>
  <si>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</si>
  <si>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</si>
  <si>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</si>
  <si>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</si>
  <si>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</si>
  <si>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</si>
  <si>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</si>
  <si>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</si>
  <si>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</si>
  <si>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</si>
  <si>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</si>
  <si>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</si>
  <si>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</si>
  <si>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</si>
  <si>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</si>
  <si>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</si>
  <si>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</si>
  <si>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</si>
  <si>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</si>
  <si>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</si>
  <si>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</si>
  <si>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</si>
  <si>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</si>
  <si>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</si>
  <si>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</si>
  <si>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</si>
  <si>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</si>
  <si>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</si>
  <si>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</si>
  <si>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</si>
  <si>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</si>
  <si>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</si>
  <si>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</si>
  <si>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</si>
  <si>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</si>
  <si>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</si>
  <si>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</si>
  <si>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</si>
  <si>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</si>
  <si>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</si>
  <si>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</si>
  <si>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</si>
  <si>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</si>
  <si>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</si>
  <si>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</si>
  <si>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</si>
  <si>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</si>
  <si>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</si>
  <si>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</si>
  <si>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</si>
  <si>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</si>
  <si>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</si>
  <si>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</si>
  <si>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</si>
  <si>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</si>
  <si>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</si>
  <si>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</si>
  <si>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</si>
  <si>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</si>
  <si>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</si>
  <si>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</si>
  <si>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</si>
  <si>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</si>
  <si>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</si>
  <si>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</si>
  <si>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</si>
  <si>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</si>
  <si>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</si>
  <si>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</si>
  <si>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</si>
  <si>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</si>
  <si>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</si>
  <si>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</si>
  <si>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</si>
  <si>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</si>
  <si>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</si>
  <si>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</si>
  <si>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</si>
  <si>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</si>
  <si>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</si>
  <si>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</si>
  <si>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</si>
  <si>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</si>
  <si>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</si>
  <si>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</si>
  <si>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</si>
  <si>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</si>
  <si>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</si>
  <si>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</si>
  <si>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</si>
  <si>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</si>
  <si>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</si>
  <si>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</si>
  <si>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</si>
  <si>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</si>
  <si>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</si>
  <si>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</si>
  <si>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</si>
  <si>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</si>
  <si>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</si>
  <si>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</si>
  <si>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</si>
  <si>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</si>
  <si>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</si>
  <si>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</si>
  <si>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</si>
  <si>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</si>
  <si>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</si>
  <si>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</si>
  <si>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</si>
  <si>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</si>
  <si>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</si>
  <si>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</si>
  <si>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</si>
  <si>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</si>
  <si>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</si>
  <si>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</si>
  <si>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</si>
  <si>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</si>
  <si>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</si>
  <si>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</si>
  <si>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</si>
  <si>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</si>
  <si>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</si>
  <si>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</si>
  <si>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</si>
  <si>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</si>
  <si>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</si>
  <si>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</si>
  <si>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</si>
  <si>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</si>
  <si>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</si>
  <si>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</si>
  <si>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</si>
  <si>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</si>
  <si>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</si>
  <si>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</si>
  <si>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</si>
  <si>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</si>
  <si>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</si>
  <si>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</si>
  <si>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</si>
  <si>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</si>
  <si>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</si>
  <si>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</si>
  <si>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</si>
  <si>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</si>
  <si>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</si>
  <si>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</si>
  <si>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</si>
  <si>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</si>
  <si>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</si>
  <si>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</si>
  <si>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</si>
  <si>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</si>
  <si>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</si>
  <si>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</si>
  <si>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</si>
  <si>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</si>
  <si>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</si>
  <si>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</si>
  <si>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</si>
  <si>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</si>
  <si>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</si>
  <si>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</si>
  <si>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</si>
  <si>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</si>
  <si>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</si>
  <si>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</si>
  <si>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</si>
  <si>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</si>
  <si>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</si>
  <si>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</si>
  <si>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</si>
  <si>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</si>
  <si>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</si>
  <si>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</si>
  <si>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</si>
  <si>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</si>
  <si>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</si>
  <si>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</si>
  <si>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</si>
  <si>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</si>
  <si>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</si>
  <si>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</si>
  <si>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</si>
  <si>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</si>
  <si>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</si>
  <si>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</si>
  <si>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</si>
  <si>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</si>
  <si>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</si>
  <si>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</si>
  <si>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</si>
  <si>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</si>
  <si>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</si>
  <si>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</si>
  <si>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</si>
  <si>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</si>
  <si>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</si>
  <si>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</si>
  <si>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</si>
  <si>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</si>
  <si>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</si>
  <si>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</si>
  <si>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</si>
  <si>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</si>
  <si>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</si>
  <si>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</si>
  <si>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</si>
  <si>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</si>
  <si>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</si>
  <si>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</si>
  <si>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</si>
  <si>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</si>
  <si>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</si>
  <si>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</si>
  <si>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</si>
  <si>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</si>
  <si>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</si>
  <si>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</si>
  <si>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</si>
  <si>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</si>
  <si>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</si>
  <si>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</si>
  <si>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</si>
  <si>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</si>
  <si>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</si>
  <si>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</si>
  <si>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</si>
  <si>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</si>
  <si>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</si>
  <si>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</si>
  <si>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</si>
  <si>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</si>
  <si>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</si>
  <si>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</si>
  <si>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</si>
  <si>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</si>
  <si>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</si>
  <si>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</si>
  <si>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</si>
  <si>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</si>
  <si>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</si>
  <si>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</si>
  <si>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</si>
  <si>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</si>
  <si>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</si>
  <si>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</si>
  <si>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</si>
  <si>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</si>
  <si>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</si>
  <si>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</si>
  <si>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</si>
  <si>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</si>
  <si>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</si>
  <si>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</si>
  <si>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</si>
  <si>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</si>
  <si>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</si>
  <si>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</si>
  <si>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</si>
  <si>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</si>
  <si>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</si>
  <si>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</si>
  <si>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</si>
  <si>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</si>
  <si>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</si>
  <si>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</si>
  <si>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</si>
  <si>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</si>
  <si>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</si>
  <si>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</si>
  <si>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</si>
  <si>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</si>
  <si>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</si>
  <si>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</si>
  <si>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</si>
  <si>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</si>
  <si>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</si>
  <si>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</si>
  <si>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</si>
  <si>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</si>
  <si>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</si>
  <si>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</si>
  <si>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</si>
  <si>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</si>
  <si>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</si>
  <si>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</si>
  <si>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</si>
  <si>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</si>
  <si>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</si>
  <si>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</si>
  <si>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</si>
  <si>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</si>
  <si>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</si>
  <si>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</si>
  <si>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</si>
  <si>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</si>
  <si>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</si>
  <si>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</si>
  <si>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</si>
  <si>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</si>
  <si>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</si>
  <si>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</si>
  <si>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</si>
  <si>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</si>
  <si>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</si>
  <si>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</si>
  <si>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</si>
  <si>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</si>
  <si>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</si>
  <si>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</si>
  <si>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</si>
  <si>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</si>
  <si>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</si>
  <si>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</si>
  <si>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</si>
  <si>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</si>
  <si>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</si>
  <si>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</si>
  <si>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</si>
  <si>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</si>
  <si>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</si>
  <si>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</si>
  <si>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</si>
  <si>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</si>
  <si>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</si>
  <si>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</si>
  <si>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</si>
  <si>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</si>
  <si>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</si>
  <si>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</si>
  <si>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</si>
  <si>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</si>
  <si>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</si>
  <si>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</si>
  <si>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</si>
  <si>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</si>
  <si>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</si>
  <si>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</si>
  <si>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</si>
  <si>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</si>
  <si>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</si>
  <si>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</si>
  <si>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</si>
  <si>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</si>
  <si>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</si>
  <si>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</si>
  <si>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</si>
  <si>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</si>
  <si>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</si>
  <si>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</si>
  <si>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</si>
  <si>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</si>
  <si>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</si>
  <si>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</si>
  <si>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</si>
  <si>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</si>
  <si>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</si>
  <si>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</si>
  <si>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</si>
  <si>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</si>
  <si>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</si>
  <si>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</si>
  <si>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</si>
  <si>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</si>
  <si>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</si>
  <si>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</si>
  <si>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</si>
  <si>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</si>
  <si>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</si>
  <si>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</si>
  <si>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</si>
  <si>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</si>
  <si>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</si>
  <si>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</si>
  <si>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</si>
  <si>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</si>
  <si>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</si>
  <si>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</si>
  <si>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</si>
  <si>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</si>
  <si>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</si>
  <si>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</si>
  <si>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</si>
  <si>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</si>
  <si>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</si>
  <si>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</si>
  <si>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</si>
  <si>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</si>
  <si>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</si>
  <si>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</si>
  <si>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</si>
  <si>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</si>
  <si>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</si>
  <si>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</si>
  <si>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</si>
  <si>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</si>
  <si>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</si>
  <si>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</si>
  <si>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</si>
  <si>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</si>
  <si>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</si>
  <si>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</si>
  <si>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</si>
  <si>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</si>
  <si>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</si>
  <si>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</si>
  <si>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</si>
  <si>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</si>
  <si>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</si>
  <si>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</si>
  <si>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</si>
  <si>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</si>
  <si>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</si>
  <si>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</si>
  <si>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</si>
  <si>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</si>
  <si>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</si>
  <si>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</si>
  <si>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</si>
  <si>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</si>
  <si>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</si>
  <si>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</si>
  <si>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</si>
  <si>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</si>
  <si>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</si>
  <si>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</si>
  <si>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</si>
  <si>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</si>
  <si>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</si>
  <si>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</si>
  <si>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</si>
  <si>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</si>
  <si>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</si>
  <si>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</si>
  <si>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</si>
  <si>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</si>
  <si>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</si>
  <si>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</si>
  <si>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</si>
  <si>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</si>
  <si>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</si>
  <si>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</si>
  <si>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</si>
  <si>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</si>
  <si>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</si>
  <si>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</si>
  <si>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</si>
  <si>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</si>
  <si>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</si>
  <si>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</si>
  <si>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</si>
  <si>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</si>
  <si>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</si>
  <si>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</si>
  <si>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</si>
  <si>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</si>
  <si>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</si>
  <si>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</si>
  <si>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</si>
  <si>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</si>
  <si>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</si>
  <si>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</si>
  <si>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</si>
  <si>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</si>
  <si>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</si>
  <si>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</si>
  <si>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</si>
  <si>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</si>
  <si>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</si>
  <si>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</si>
  <si>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</si>
  <si>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</si>
  <si>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</si>
  <si>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</si>
  <si>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</si>
  <si>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</si>
  <si>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</si>
  <si>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</si>
  <si>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</si>
  <si>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</si>
  <si>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</si>
  <si>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</si>
  <si>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</si>
  <si>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</si>
  <si>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</si>
  <si>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</si>
  <si>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</si>
  <si>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</si>
  <si>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</si>
  <si>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</si>
  <si>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</si>
  <si>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</si>
  <si>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</si>
  <si>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</si>
  <si>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</si>
  <si>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</si>
  <si>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</si>
  <si>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</si>
  <si>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</si>
  <si>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</si>
  <si>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</si>
  <si>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</si>
  <si>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</si>
  <si>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</si>
  <si>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</si>
  <si>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</si>
  <si>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</si>
  <si>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</si>
  <si>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</si>
  <si>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</si>
  <si>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</si>
  <si>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</si>
  <si>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</si>
  <si>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</si>
  <si>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</si>
  <si>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</si>
  <si>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</si>
  <si>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</si>
  <si>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</si>
  <si>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</si>
  <si>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</si>
  <si>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</si>
  <si>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</si>
  <si>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</si>
  <si>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</si>
  <si>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</si>
  <si>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</si>
  <si>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</si>
  <si>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</si>
  <si>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</si>
  <si>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</si>
  <si>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</si>
  <si>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</si>
  <si>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</si>
  <si>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</si>
  <si>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</si>
  <si>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</si>
  <si>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</si>
  <si>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</si>
  <si>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</si>
  <si>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</si>
  <si>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</si>
  <si>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</si>
  <si>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</si>
  <si>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</si>
  <si>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</si>
  <si>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</si>
  <si>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</si>
  <si>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</si>
  <si>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</si>
  <si>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</si>
  <si>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</si>
  <si>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</si>
  <si>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</si>
  <si>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</si>
  <si>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</si>
  <si>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</si>
  <si>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</si>
  <si>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</si>
  <si>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</si>
  <si>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</si>
  <si>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</si>
  <si>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</si>
  <si>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</si>
  <si>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</si>
  <si>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</si>
  <si>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</si>
  <si>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</si>
  <si>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</si>
  <si>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</si>
  <si>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</si>
  <si>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</si>
  <si>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</si>
  <si>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</si>
  <si>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</si>
  <si>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</si>
  <si>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</si>
  <si>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</si>
  <si>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</si>
  <si>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</si>
  <si>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</si>
  <si>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</si>
  <si>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</si>
  <si>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</si>
  <si>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</si>
  <si>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</si>
  <si>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</si>
  <si>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</si>
  <si>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</si>
  <si>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</si>
  <si>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</si>
  <si>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</si>
  <si>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</si>
  <si>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</si>
  <si>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</si>
  <si>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</si>
  <si>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</si>
  <si>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</si>
  <si>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</si>
  <si>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</si>
  <si>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</si>
  <si>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</si>
  <si>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</si>
  <si>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</si>
  <si>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</si>
  <si>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</si>
  <si>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</si>
  <si>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</si>
  <si>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</si>
  <si>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</si>
  <si>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</si>
  <si>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</si>
  <si>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</si>
  <si>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</si>
  <si>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</si>
  <si>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</si>
  <si>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</si>
  <si>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</si>
  <si>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</si>
  <si>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</si>
  <si>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</si>
  <si>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</si>
  <si>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</si>
  <si>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</si>
  <si>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</si>
  <si>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</si>
  <si>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</si>
  <si>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</si>
  <si>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</si>
  <si>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</si>
  <si>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</si>
  <si>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</si>
  <si>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</si>
  <si>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</si>
  <si>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</si>
  <si>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</si>
  <si>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</si>
  <si>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</si>
  <si>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</si>
  <si>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</si>
  <si>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</si>
  <si>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</si>
  <si>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</si>
  <si>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</si>
  <si>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</si>
  <si>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</si>
  <si>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</si>
  <si>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</si>
  <si>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</si>
  <si>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</si>
  <si>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</si>
  <si>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</si>
  <si>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</si>
  <si>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</si>
  <si>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</si>
  <si>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</si>
  <si>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</si>
  <si>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</si>
  <si>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</si>
  <si>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</si>
  <si>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</si>
  <si>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</si>
  <si>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</si>
  <si>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</si>
  <si>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</si>
  <si>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</si>
  <si>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</si>
  <si>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</si>
  <si>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</si>
  <si>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</si>
  <si>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</si>
  <si>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</si>
  <si>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</si>
  <si>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</si>
  <si>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</si>
  <si>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</si>
  <si>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</si>
  <si>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</si>
  <si>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</si>
  <si>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</si>
  <si>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</si>
  <si>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</si>
  <si>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</si>
  <si>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</si>
  <si>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</si>
  <si>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</si>
  <si>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</si>
  <si>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</si>
  <si>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</si>
  <si>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</si>
  <si>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</si>
  <si>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</si>
  <si>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</si>
  <si>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</si>
  <si>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</si>
  <si>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</si>
  <si>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</si>
  <si>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</si>
  <si>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</si>
  <si>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</si>
  <si>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</si>
  <si>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</si>
  <si>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</si>
  <si>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</si>
  <si>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</si>
  <si>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</si>
  <si>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</si>
  <si>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</si>
  <si>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</si>
  <si>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</si>
  <si>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</si>
  <si>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</si>
  <si>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</si>
  <si>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</si>
  <si>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</si>
  <si>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</si>
  <si>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</si>
  <si>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</si>
  <si>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</si>
  <si>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</si>
  <si>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</si>
  <si>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</si>
  <si>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</si>
  <si>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</si>
  <si>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</si>
  <si>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</si>
  <si>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</si>
  <si>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</si>
  <si>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</si>
  <si>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</si>
  <si>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</si>
  <si>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</si>
  <si>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</si>
  <si>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</si>
  <si>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</si>
  <si>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</si>
  <si>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</si>
  <si>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</si>
  <si>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</si>
  <si>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</si>
  <si>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</si>
  <si>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</si>
  <si>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</si>
  <si>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</si>
  <si>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</si>
  <si>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</si>
  <si>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</si>
  <si>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</si>
  <si>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</si>
  <si>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</si>
  <si>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</si>
  <si>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</si>
  <si>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</si>
  <si>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</si>
  <si>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</si>
  <si>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</si>
  <si>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</si>
  <si>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</si>
  <si>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</si>
  <si>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</si>
  <si>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</si>
  <si>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</si>
  <si>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</si>
  <si>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</si>
  <si>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</si>
  <si>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</si>
  <si>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</si>
  <si>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</si>
  <si>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</si>
  <si>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</si>
  <si>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</si>
  <si>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</si>
  <si>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</si>
  <si>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</si>
  <si>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</si>
  <si>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</si>
  <si>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</si>
  <si>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</si>
  <si>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</si>
  <si>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</si>
  <si>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</si>
  <si>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</si>
  <si>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</si>
  <si>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</si>
  <si>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</si>
  <si>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</si>
  <si>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</si>
  <si>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</si>
  <si>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</si>
  <si>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</si>
  <si>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</si>
  <si>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</si>
  <si>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</si>
  <si>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</si>
  <si>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</si>
  <si>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</si>
  <si>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</si>
  <si>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</si>
  <si>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</si>
  <si>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</si>
  <si>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</si>
  <si>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</si>
  <si>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</si>
  <si>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</si>
  <si>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</si>
  <si>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</si>
  <si>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</si>
  <si>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</si>
  <si>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</si>
  <si>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</si>
  <si>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</si>
  <si>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</si>
  <si>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</si>
  <si>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</si>
  <si>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</si>
  <si>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</si>
  <si>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</si>
  <si>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</si>
  <si>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</si>
  <si>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</si>
  <si>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</si>
  <si>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</si>
  <si>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</si>
  <si>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</si>
  <si>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</si>
  <si>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</si>
  <si>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</si>
  <si>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</si>
  <si>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</si>
  <si>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</si>
  <si>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</si>
  <si>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</si>
  <si>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</si>
  <si>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</si>
  <si>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</si>
  <si>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</si>
  <si>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</si>
  <si>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</si>
  <si>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</si>
  <si>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</si>
  <si>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</si>
  <si>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</si>
  <si>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</si>
  <si>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</si>
  <si>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</si>
  <si>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</si>
  <si>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</si>
  <si>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</si>
  <si>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</si>
  <si>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</si>
  <si>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</si>
  <si>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</si>
  <si>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</si>
  <si>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</si>
  <si>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</si>
  <si>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</si>
  <si>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</si>
  <si>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</si>
  <si>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</si>
  <si>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</si>
  <si>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</si>
  <si>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</si>
  <si>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</si>
  <si>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</si>
  <si>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</si>
  <si>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</si>
  <si>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</si>
  <si>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</si>
  <si>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</si>
  <si>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</si>
  <si>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</si>
  <si>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</si>
  <si>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</si>
  <si>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</si>
  <si>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</si>
  <si>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</si>
  <si>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</si>
  <si>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</si>
  <si>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</si>
  <si>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</si>
  <si>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</si>
  <si>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</si>
  <si>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</si>
  <si>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</si>
  <si>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</si>
  <si>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</si>
  <si>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</si>
  <si>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</si>
  <si>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</si>
  <si>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</si>
  <si>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</si>
  <si>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</si>
  <si>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</si>
  <si>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</si>
  <si>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</si>
  <si>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</si>
  <si>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</si>
  <si>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</si>
  <si>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</si>
  <si>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</si>
  <si>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</si>
  <si>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</si>
  <si>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</si>
  <si>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</si>
  <si>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</si>
  <si>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</si>
  <si>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</si>
  <si>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</si>
  <si>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</si>
  <si>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</si>
  <si>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</si>
  <si>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</si>
  <si>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</si>
  <si>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</si>
  <si>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</si>
  <si>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</si>
  <si>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</si>
  <si>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</si>
  <si>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</si>
  <si>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</si>
  <si>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</si>
  <si>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</si>
  <si>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</si>
  <si>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</si>
  <si>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</si>
  <si>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</si>
  <si>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</si>
  <si>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</si>
  <si>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</si>
  <si>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</si>
  <si>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</si>
  <si>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</si>
  <si>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</si>
  <si>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</si>
  <si>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</si>
  <si>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</si>
  <si>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</si>
  <si>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</si>
  <si>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</si>
  <si>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</si>
  <si>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</si>
  <si>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</si>
  <si>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</si>
  <si>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</si>
  <si>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</si>
  <si>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</si>
  <si>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</si>
  <si>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</si>
  <si>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</si>
  <si>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</si>
  <si>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</si>
  <si>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</si>
  <si>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</si>
  <si>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</si>
  <si>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</si>
  <si>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</si>
  <si>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</si>
  <si>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</si>
  <si>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</si>
  <si>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</si>
  <si>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</si>
  <si>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</si>
  <si>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</si>
  <si>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</si>
  <si>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</si>
  <si>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</si>
  <si>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</si>
  <si>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</si>
  <si>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</si>
  <si>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</si>
  <si>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</si>
  <si>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</si>
  <si>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</si>
  <si>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</si>
  <si>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</si>
  <si>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</si>
  <si>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</si>
  <si>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</si>
  <si>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</si>
  <si>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</si>
  <si>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</si>
  <si>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</si>
  <si>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</si>
  <si>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</si>
  <si>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</si>
  <si>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</si>
  <si>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</si>
  <si>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</si>
  <si>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</si>
  <si>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</si>
  <si>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</si>
  <si>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</si>
  <si>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</si>
  <si>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</si>
  <si>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</si>
  <si>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</si>
  <si>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</si>
  <si>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</si>
  <si>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</si>
  <si>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</si>
  <si>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</si>
  <si>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</si>
  <si>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</si>
  <si>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</si>
  <si>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</si>
  <si>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</si>
  <si>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</si>
  <si>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</si>
  <si>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</si>
  <si>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</si>
  <si>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</si>
  <si>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</si>
  <si>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</si>
  <si>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</si>
  <si>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</si>
  <si>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</si>
  <si>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</si>
  <si>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</si>
  <si>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</si>
  <si>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</si>
  <si>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</si>
  <si>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</si>
  <si>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</si>
  <si>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</si>
  <si>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</si>
  <si>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</si>
  <si>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</si>
  <si>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</si>
  <si>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</si>
  <si>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</si>
  <si>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</si>
  <si>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</si>
  <si>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</si>
  <si>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</si>
  <si>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</si>
  <si>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</si>
  <si>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</si>
  <si>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</si>
  <si>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</si>
  <si>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</si>
  <si>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</si>
  <si>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</si>
  <si>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</si>
  <si>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</si>
  <si>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</si>
  <si>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</si>
  <si>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</si>
  <si>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</si>
  <si>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</si>
  <si>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</si>
  <si>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</si>
  <si>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</si>
  <si>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</si>
  <si>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</si>
  <si>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</si>
  <si>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</si>
  <si>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</si>
  <si>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</si>
  <si>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</si>
  <si>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</si>
  <si>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</si>
  <si>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</si>
  <si>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</si>
  <si>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</si>
  <si>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</si>
  <si>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</si>
  <si>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</si>
  <si>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</si>
  <si>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</si>
  <si>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</si>
  <si>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</si>
  <si>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</si>
  <si>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</si>
  <si>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</si>
  <si>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</si>
  <si>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</si>
  <si>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</si>
  <si>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</si>
  <si>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</si>
  <si>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</si>
  <si>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</si>
  <si>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</si>
  <si>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</si>
  <si>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</si>
  <si>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</si>
  <si>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</si>
  <si>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</si>
  <si>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</si>
  <si>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</si>
  <si>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</si>
  <si>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</si>
  <si>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</si>
  <si>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</si>
  <si>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</si>
  <si>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</si>
  <si>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</si>
  <si>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</si>
  <si>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</si>
  <si>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</si>
  <si>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</si>
  <si>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</si>
  <si>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</si>
  <si>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</si>
  <si>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</si>
  <si>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</si>
  <si>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</si>
  <si>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</si>
  <si>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</si>
  <si>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</si>
  <si>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</si>
  <si>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</si>
  <si>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</si>
  <si>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</si>
  <si>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</si>
  <si>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</si>
  <si>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</si>
  <si>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</si>
  <si>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</si>
  <si>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</si>
  <si>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</si>
  <si>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</si>
  <si>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</si>
  <si>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</si>
  <si>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</si>
  <si>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</si>
  <si>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</si>
  <si>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</si>
  <si>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</si>
  <si>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</si>
  <si>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</si>
  <si>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</si>
  <si>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</si>
  <si>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</si>
  <si>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</si>
  <si>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</si>
  <si>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</si>
  <si>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</si>
  <si>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</si>
  <si>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</si>
  <si>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</si>
  <si>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</si>
  <si>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</si>
  <si>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</si>
  <si>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</si>
  <si>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</si>
  <si>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</si>
  <si>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</si>
  <si>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</si>
  <si>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</si>
  <si>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</si>
  <si>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</si>
  <si>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</si>
  <si>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</si>
  <si>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</si>
  <si>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</si>
  <si>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</si>
  <si>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</si>
  <si>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</si>
  <si>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</si>
  <si>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</si>
  <si>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</si>
  <si>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</si>
  <si>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</si>
  <si>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</si>
  <si>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</si>
  <si>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</si>
  <si>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</si>
  <si>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</si>
  <si>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</si>
  <si>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</si>
  <si>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</si>
  <si>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</si>
  <si>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</si>
  <si>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</si>
  <si>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</si>
  <si>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</si>
  <si>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</si>
  <si>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</si>
  <si>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</si>
  <si>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</si>
  <si>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</si>
  <si>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</si>
  <si>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</si>
  <si>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</si>
  <si>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</si>
  <si>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</si>
  <si>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</si>
  <si>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</si>
  <si>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</si>
  <si>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</si>
  <si>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</si>
  <si>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</si>
  <si>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</si>
  <si>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</si>
  <si>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</si>
  <si>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</si>
  <si>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</si>
  <si>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</si>
  <si>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</si>
  <si>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</si>
  <si>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</si>
  <si>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</si>
  <si>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</si>
  <si>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</si>
  <si>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</si>
  <si>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</si>
  <si>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</si>
  <si>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</si>
  <si>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</si>
  <si>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</si>
  <si>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</si>
  <si>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</si>
  <si>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</si>
  <si>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</si>
  <si>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</si>
  <si>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</si>
  <si>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</si>
  <si>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</si>
  <si>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</si>
  <si>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</si>
  <si>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</si>
  <si>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</si>
  <si>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</si>
  <si>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</si>
  <si>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</si>
  <si>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</si>
  <si>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</si>
  <si>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</si>
  <si>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</si>
  <si>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</si>
  <si>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</si>
  <si>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</si>
  <si>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</si>
  <si>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</si>
  <si>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</si>
  <si>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</si>
  <si>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</si>
  <si>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</si>
  <si>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</si>
  <si>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</si>
  <si>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</si>
  <si>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</si>
  <si>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</si>
  <si>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</si>
  <si>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</si>
  <si>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</si>
  <si>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</si>
  <si>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</si>
  <si>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</si>
  <si>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</si>
  <si>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</si>
  <si>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</si>
  <si>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</si>
  <si>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</si>
  <si>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</si>
  <si>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</si>
  <si>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</si>
  <si>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</si>
  <si>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</si>
  <si>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</si>
  <si>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</si>
  <si>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</si>
  <si>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</si>
  <si>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</si>
  <si>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</si>
  <si>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</si>
  <si>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</si>
  <si>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</si>
  <si>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</si>
  <si>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</si>
  <si>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</si>
  <si>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</si>
  <si>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</si>
  <si>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</si>
  <si>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</si>
  <si>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</si>
  <si>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</si>
  <si>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</si>
  <si>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</si>
  <si>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</si>
  <si>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</si>
  <si>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</si>
  <si>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</si>
  <si>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</si>
  <si>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</si>
  <si>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</si>
  <si>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</si>
  <si>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</si>
  <si>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</si>
  <si>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</si>
  <si>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</si>
  <si>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</si>
  <si>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</si>
  <si>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</si>
  <si>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</si>
  <si>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</si>
  <si>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</si>
  <si>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</si>
  <si>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</si>
  <si>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</si>
  <si>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</si>
  <si>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</si>
  <si>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</si>
  <si>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</si>
  <si>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</si>
  <si>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</si>
  <si>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</si>
  <si>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</si>
  <si>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</si>
  <si>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</si>
  <si>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</si>
  <si>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</si>
  <si>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</si>
  <si>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</si>
  <si>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</si>
  <si>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</si>
  <si>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</si>
  <si>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</si>
  <si>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</si>
  <si>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</si>
  <si>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</si>
  <si>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</si>
  <si>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</si>
  <si>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</si>
  <si>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</si>
  <si>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</si>
  <si>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</si>
  <si>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</si>
  <si>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</si>
  <si>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</si>
  <si>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</si>
  <si>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</si>
  <si>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</si>
  <si>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</si>
  <si>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</si>
  <si>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</si>
  <si>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</si>
  <si>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</si>
  <si>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</si>
  <si>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</si>
  <si>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</si>
  <si>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</si>
  <si>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</si>
  <si>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</si>
  <si>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</si>
  <si>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</si>
  <si>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</si>
  <si>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</si>
  <si>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</si>
  <si>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</si>
  <si>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</si>
  <si>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</si>
  <si>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</si>
  <si>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</si>
  <si>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</si>
  <si>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</si>
  <si>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</si>
  <si>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</si>
  <si>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</si>
  <si>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</si>
  <si>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</si>
  <si>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</si>
  <si>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</si>
  <si>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</si>
  <si>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</si>
  <si>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</si>
  <si>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</si>
  <si>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</si>
  <si>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</si>
  <si>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</si>
  <si>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</si>
  <si>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</si>
  <si>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</si>
  <si>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</si>
  <si>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</si>
  <si>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</si>
  <si>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</si>
  <si>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</si>
  <si>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</si>
  <si>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</si>
  <si>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</si>
  <si>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</si>
  <si>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</si>
  <si>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</si>
  <si>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</si>
  <si>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</si>
  <si>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</si>
  <si>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</si>
  <si>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</si>
  <si>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</si>
  <si>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</si>
  <si>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</si>
  <si>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</si>
  <si>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</si>
  <si>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</si>
  <si>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</si>
  <si>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</si>
  <si>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</si>
  <si>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</si>
  <si>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</si>
  <si>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</si>
  <si>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</si>
  <si>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</si>
  <si>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</si>
  <si>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</si>
  <si>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</si>
  <si>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</si>
  <si>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</si>
  <si>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</si>
  <si>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</si>
  <si>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</si>
  <si>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</si>
  <si>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</si>
  <si>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</si>
  <si>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</si>
  <si>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</si>
  <si>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</si>
  <si>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</si>
  <si>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</si>
  <si>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</si>
  <si>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</si>
  <si>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</si>
  <si>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</si>
  <si>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</si>
  <si>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</si>
  <si>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</si>
  <si>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</si>
  <si>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</si>
  <si>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</si>
  <si>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</si>
  <si>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</si>
  <si>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</si>
  <si>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</si>
  <si>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</si>
  <si>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</si>
  <si>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</si>
  <si>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</si>
  <si>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</si>
  <si>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</si>
  <si>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</si>
  <si>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</si>
  <si>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</si>
  <si>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</si>
  <si>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</si>
  <si>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</si>
  <si>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</si>
  <si>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</si>
  <si>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</si>
  <si>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</si>
  <si>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</si>
  <si>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</si>
  <si>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</si>
  <si>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</si>
  <si>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</si>
  <si>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</si>
  <si>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</si>
  <si>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</si>
  <si>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</si>
  <si>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</si>
  <si>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</si>
  <si>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</si>
  <si>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</si>
  <si>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</si>
  <si>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</si>
  <si>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</si>
  <si>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</si>
  <si>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</si>
  <si>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</si>
  <si>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</si>
  <si>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</si>
  <si>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</si>
  <si>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</si>
  <si>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</si>
  <si>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</si>
  <si>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</si>
  <si>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</si>
  <si>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</si>
  <si>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</si>
  <si>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</si>
  <si>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</si>
  <si>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</si>
  <si>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</si>
  <si>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</si>
  <si>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</si>
  <si>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</si>
  <si>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</si>
  <si>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</si>
  <si>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</si>
  <si>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</si>
  <si>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</si>
  <si>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</si>
  <si>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</si>
  <si>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</si>
  <si>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</si>
  <si>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</si>
  <si>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</si>
  <si>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</si>
  <si>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</si>
  <si>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</si>
  <si>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</si>
  <si>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</si>
  <si>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</si>
  <si>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</si>
  <si>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</si>
  <si>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</si>
  <si>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</si>
  <si>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</si>
  <si>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</si>
  <si>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</si>
  <si>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</si>
  <si>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</si>
  <si>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</si>
  <si>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</si>
  <si>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</si>
  <si>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</si>
  <si>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</si>
  <si>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</si>
  <si>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</si>
  <si>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</si>
  <si>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</si>
  <si>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</si>
  <si>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</si>
  <si>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</si>
  <si>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</si>
  <si>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</si>
  <si>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</si>
  <si>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</si>
  <si>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</si>
  <si>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</si>
  <si>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</si>
  <si>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</si>
  <si>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</si>
  <si>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</si>
  <si>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</si>
  <si>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</si>
  <si>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</si>
  <si>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</si>
  <si>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</si>
  <si>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</si>
  <si>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</si>
  <si>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</si>
  <si>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</si>
  <si>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</si>
  <si>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</si>
  <si>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</si>
  <si>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</si>
  <si>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</si>
  <si>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</si>
  <si>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</si>
  <si>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</si>
  <si>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</si>
  <si>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</si>
  <si>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</si>
  <si>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</si>
  <si>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</si>
  <si>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</si>
  <si>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</si>
  <si>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</si>
  <si>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</si>
  <si>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</si>
  <si>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</si>
  <si>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</si>
  <si>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</si>
  <si>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</si>
  <si>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</si>
  <si>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</si>
  <si>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</si>
  <si>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</si>
  <si>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</si>
  <si>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</si>
  <si>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</si>
  <si>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</si>
  <si>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</si>
  <si>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</si>
  <si>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</si>
  <si>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</si>
  <si>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</si>
  <si>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</si>
  <si>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</si>
  <si>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</si>
  <si>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</si>
  <si>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</si>
  <si>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</si>
  <si>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</si>
  <si>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</si>
  <si>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</si>
  <si>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</si>
  <si>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</si>
  <si>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</si>
  <si>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</si>
  <si>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</si>
  <si>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</si>
  <si>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</si>
  <si>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</si>
  <si>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</si>
  <si>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</si>
  <si>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</si>
  <si>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</si>
  <si>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</si>
  <si>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</si>
  <si>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</si>
  <si>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</si>
  <si>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</si>
  <si>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</si>
  <si>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</si>
  <si>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</si>
  <si>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</si>
  <si>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</si>
  <si>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</si>
  <si>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</si>
  <si>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</si>
  <si>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</si>
  <si>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</si>
  <si>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</si>
  <si>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</si>
  <si>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</si>
  <si>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</si>
  <si>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</si>
  <si>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</si>
  <si>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</si>
  <si>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</si>
  <si>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</si>
  <si>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</si>
  <si>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</si>
  <si>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</si>
  <si>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</si>
  <si>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</si>
  <si>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</si>
  <si>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</si>
  <si>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</si>
  <si>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</si>
  <si>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</si>
  <si>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</si>
  <si>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</si>
  <si>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</si>
  <si>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</si>
  <si>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</si>
  <si>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</si>
  <si>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</si>
  <si>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</si>
  <si>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</si>
  <si>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</si>
  <si>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</si>
  <si>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</si>
  <si>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</si>
  <si>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</si>
  <si>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</si>
  <si>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</si>
  <si>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</si>
  <si>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</si>
  <si>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</si>
  <si>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</si>
  <si>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</si>
  <si>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</si>
  <si>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</si>
  <si>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</si>
  <si>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</si>
  <si>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</si>
  <si>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</si>
  <si>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</si>
  <si>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</si>
  <si>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</si>
  <si>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</si>
  <si>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</si>
  <si>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</si>
  <si>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</si>
  <si>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</si>
  <si>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</si>
  <si>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</si>
  <si>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</si>
  <si>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</si>
  <si>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</si>
  <si>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</si>
  <si>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</si>
  <si>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</si>
  <si>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</si>
  <si>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</si>
  <si>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</si>
  <si>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</si>
  <si>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</si>
  <si>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</si>
  <si>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</si>
  <si>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</si>
  <si>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</si>
  <si>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</si>
  <si>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</si>
  <si>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</si>
  <si>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</si>
  <si>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</si>
  <si>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</si>
  <si>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</si>
  <si>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</si>
  <si>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</si>
  <si>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</si>
  <si>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</si>
  <si>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</si>
  <si>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</si>
  <si>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</si>
  <si>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</si>
  <si>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</si>
  <si>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</si>
  <si>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</si>
  <si>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</si>
  <si>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</si>
  <si>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</si>
  <si>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</si>
  <si>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</si>
  <si>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</si>
  <si>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</si>
  <si>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</si>
  <si>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</si>
  <si>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</si>
  <si>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</si>
  <si>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</si>
  <si>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</si>
  <si>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</si>
  <si>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</si>
  <si>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</si>
  <si>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</si>
  <si>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</si>
  <si>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</si>
  <si>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</si>
  <si>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</si>
  <si>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</si>
  <si>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</si>
  <si>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</si>
  <si>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</si>
  <si>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</si>
  <si>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</si>
  <si>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</si>
  <si>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</si>
  <si>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</si>
  <si>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</si>
  <si>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</si>
  <si>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</si>
  <si>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</si>
  <si>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</si>
  <si>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</si>
  <si>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</si>
  <si>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</si>
  <si>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</si>
  <si>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</si>
  <si>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</si>
  <si>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</si>
  <si>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</si>
  <si>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</si>
  <si>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</si>
  <si>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</si>
  <si>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</si>
  <si>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</si>
  <si>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</si>
  <si>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</si>
  <si>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</si>
  <si>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</si>
  <si>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</si>
  <si>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</si>
  <si>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</si>
  <si>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</si>
  <si>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</si>
  <si>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</si>
  <si>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</si>
  <si>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</si>
  <si>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</si>
  <si>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</si>
  <si>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</si>
  <si>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</si>
  <si>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</si>
  <si>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</si>
  <si>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</si>
  <si>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</si>
  <si>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</si>
  <si>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</si>
  <si>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</si>
  <si>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</si>
  <si>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</si>
  <si>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</si>
  <si>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</si>
  <si>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</si>
  <si>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</si>
  <si>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</si>
  <si>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</si>
  <si>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</si>
  <si>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</si>
  <si>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</si>
  <si>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</si>
  <si>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</si>
  <si>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</si>
  <si>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</si>
  <si>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</si>
  <si>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</si>
  <si>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</si>
  <si>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</si>
  <si>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</si>
  <si>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</si>
  <si>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</si>
  <si>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</si>
  <si>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</si>
  <si>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</si>
  <si>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</si>
  <si>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</si>
  <si>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</si>
  <si>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</si>
  <si>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</si>
  <si>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</si>
  <si>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</si>
  <si>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</si>
  <si>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</si>
  <si>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</si>
  <si>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</si>
  <si>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</si>
  <si>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</si>
  <si>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</si>
  <si>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</si>
  <si>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</si>
  <si>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</si>
  <si>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</si>
  <si>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</si>
  <si>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</si>
  <si>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</si>
  <si>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</si>
  <si>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</si>
  <si>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</si>
  <si>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</si>
  <si>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</si>
  <si>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</si>
  <si>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</si>
  <si>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</si>
  <si>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</si>
  <si>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</si>
  <si>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</si>
  <si>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</si>
  <si>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</si>
  <si>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</si>
  <si>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</si>
  <si>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</si>
  <si>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</si>
  <si>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</si>
  <si>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</si>
  <si>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</si>
  <si>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</si>
  <si>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</si>
  <si>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</si>
  <si>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</si>
  <si>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</si>
  <si>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</si>
  <si>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</si>
  <si>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</si>
  <si>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</si>
  <si>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</si>
  <si>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</si>
  <si>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</si>
  <si>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</si>
  <si>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</si>
  <si>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</si>
  <si>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</si>
  <si>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</si>
  <si>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</si>
  <si>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</si>
  <si>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</si>
  <si>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</si>
  <si>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</si>
  <si>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</si>
  <si>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</si>
  <si>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</si>
  <si>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</si>
  <si>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</si>
  <si>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</si>
  <si>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</si>
  <si>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</si>
  <si>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</si>
  <si>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</si>
  <si>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</si>
  <si>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</si>
  <si>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</si>
  <si>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</si>
  <si>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</si>
  <si>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</si>
  <si>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</si>
  <si>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</si>
  <si>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</si>
  <si>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</si>
  <si>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</si>
  <si>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</si>
  <si>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</si>
  <si>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</si>
  <si>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</si>
  <si>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</si>
  <si>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</si>
  <si>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</si>
  <si>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</si>
  <si>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</si>
  <si>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</si>
  <si>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</si>
  <si>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</si>
  <si>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</si>
  <si>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</si>
  <si>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</si>
  <si>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</si>
  <si>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</si>
  <si>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</si>
  <si>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</si>
  <si>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</si>
  <si>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</si>
  <si>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</si>
  <si>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</si>
  <si>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</si>
  <si>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</si>
  <si>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</si>
  <si>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</si>
  <si>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</si>
  <si>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</si>
  <si>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</si>
  <si>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</si>
  <si>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</si>
  <si>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</si>
  <si>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</si>
  <si>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</si>
  <si>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</si>
  <si>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</si>
  <si>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</si>
  <si>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</si>
  <si>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</si>
  <si>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</si>
  <si>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</si>
  <si>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</si>
  <si>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</si>
  <si>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</si>
  <si>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</si>
  <si>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</si>
  <si>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</si>
  <si>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</si>
  <si>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</si>
  <si>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</si>
  <si>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</si>
  <si>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</si>
  <si>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</si>
  <si>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</si>
  <si>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</si>
  <si>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</si>
  <si>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</si>
  <si>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</si>
  <si>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</si>
  <si>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</si>
  <si>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</si>
  <si>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</si>
  <si>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</si>
  <si>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</si>
  <si>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</si>
  <si>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</si>
  <si>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</si>
  <si>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</si>
  <si>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</si>
  <si>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</si>
  <si>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</si>
  <si>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</si>
  <si>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</si>
  <si>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</si>
  <si>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</si>
  <si>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</si>
  <si>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</si>
  <si>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</si>
  <si>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</si>
  <si>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</si>
  <si>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</si>
  <si>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</si>
  <si>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</si>
  <si>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</si>
  <si>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</si>
  <si>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</si>
  <si>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</si>
  <si>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</si>
  <si>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</si>
  <si>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</si>
  <si>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</si>
  <si>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</si>
  <si>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</si>
  <si>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</si>
  <si>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</si>
  <si>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</si>
  <si>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</si>
  <si>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</si>
  <si>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</si>
  <si>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</si>
  <si>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</si>
  <si>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</si>
  <si>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</si>
  <si>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</si>
  <si>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</si>
  <si>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</si>
  <si>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</si>
  <si>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</si>
  <si>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</si>
  <si>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</si>
  <si>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</si>
  <si>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</si>
  <si>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</si>
  <si>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</si>
  <si>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</si>
  <si>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</si>
  <si>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</si>
  <si>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</si>
  <si>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</si>
  <si>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</si>
  <si>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</si>
  <si>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</si>
  <si>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</si>
  <si>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</si>
  <si>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</si>
  <si>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</si>
  <si>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</si>
  <si>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</si>
  <si>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</si>
  <si>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</si>
  <si>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</si>
  <si>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</si>
  <si>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</si>
  <si>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</si>
  <si>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</si>
  <si>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</si>
  <si>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</si>
  <si>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</si>
  <si>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</si>
  <si>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</si>
  <si>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</si>
  <si>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</si>
  <si>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</si>
  <si>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</si>
  <si>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</si>
  <si>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</si>
  <si>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</si>
  <si>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</si>
  <si>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</si>
  <si>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</si>
  <si>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</si>
  <si>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</si>
  <si>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</si>
  <si>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</si>
  <si>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</si>
  <si>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</si>
  <si>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</si>
  <si>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</si>
  <si>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</si>
  <si>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</si>
  <si>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</si>
  <si>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</si>
  <si>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</si>
  <si>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</si>
  <si>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</si>
  <si>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</si>
  <si>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</si>
  <si>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</si>
  <si>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</si>
  <si>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</si>
  <si>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</si>
  <si>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</si>
  <si>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</si>
  <si>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</si>
  <si>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</si>
  <si>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</si>
  <si>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</si>
  <si>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</si>
  <si>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</si>
  <si>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</si>
  <si>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</si>
  <si>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</si>
  <si>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</si>
  <si>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</si>
  <si>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</si>
  <si>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</si>
  <si>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</si>
  <si>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</si>
  <si>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</si>
  <si>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</si>
  <si>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</si>
  <si>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</si>
  <si>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</si>
  <si>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</si>
  <si>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</si>
  <si>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</si>
  <si>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</si>
  <si>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</si>
  <si>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</si>
  <si>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</si>
  <si>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</si>
  <si>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</si>
  <si>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</si>
  <si>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</si>
  <si>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</si>
  <si>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</si>
  <si>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</si>
  <si>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</si>
  <si>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</si>
  <si>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</si>
  <si>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</si>
  <si>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</si>
  <si>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</si>
  <si>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</si>
  <si>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</si>
  <si>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</si>
  <si>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</si>
  <si>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</si>
  <si>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</si>
  <si>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</si>
  <si>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</si>
  <si>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</si>
  <si>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</si>
  <si>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</si>
  <si>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</si>
  <si>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</si>
  <si>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</si>
  <si>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</si>
  <si>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</si>
  <si>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</si>
  <si>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</si>
  <si>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</si>
  <si>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</si>
  <si>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</si>
  <si>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</si>
  <si>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</si>
  <si>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</si>
  <si>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</si>
  <si>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</si>
  <si>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</si>
  <si>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</si>
  <si>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</si>
  <si>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</si>
  <si>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</si>
  <si>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</si>
  <si>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</si>
  <si>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</si>
  <si>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</si>
  <si>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</si>
  <si>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</si>
  <si>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</si>
  <si>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</si>
  <si>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</si>
  <si>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</si>
  <si>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</si>
  <si>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</si>
  <si>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</si>
  <si>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</si>
  <si>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</si>
  <si>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</si>
  <si>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</si>
  <si>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</si>
  <si>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</si>
  <si>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</si>
  <si>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</si>
  <si>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</si>
  <si>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</si>
  <si>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</si>
  <si>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</si>
  <si>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</si>
  <si>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</si>
  <si>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</si>
  <si>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</si>
  <si>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</si>
  <si>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</si>
  <si>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</si>
  <si>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</si>
  <si>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</si>
  <si>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</si>
  <si>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</si>
  <si>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</si>
  <si>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</si>
  <si>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</si>
  <si>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</si>
  <si>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</si>
  <si>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</si>
  <si>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</si>
  <si>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</si>
  <si>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</si>
  <si>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</si>
  <si>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</si>
  <si>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</si>
  <si>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</si>
  <si>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</si>
  <si>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</si>
  <si>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</si>
  <si>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</si>
  <si>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</si>
  <si>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</si>
  <si>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</si>
  <si>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</si>
  <si>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</si>
  <si>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</si>
  <si>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</si>
  <si>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</si>
  <si>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</si>
  <si>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</si>
  <si>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</si>
  <si>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</si>
  <si>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</si>
  <si>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</si>
  <si>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</si>
  <si>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</si>
  <si>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</si>
  <si>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</si>
  <si>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</si>
  <si>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</si>
  <si>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</si>
  <si>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</si>
  <si>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</si>
  <si>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</si>
  <si>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</si>
  <si>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</si>
  <si>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</si>
  <si>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</si>
  <si>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</si>
  <si>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</si>
  <si>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</si>
  <si>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</si>
  <si>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</si>
  <si>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</si>
  <si>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</si>
  <si>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</si>
  <si>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</si>
  <si>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</si>
  <si>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</si>
  <si>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</si>
  <si>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</si>
  <si>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</si>
  <si>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</si>
  <si>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</si>
  <si>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</si>
  <si>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</si>
  <si>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</si>
  <si>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</si>
  <si>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</si>
  <si>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</si>
  <si>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</si>
  <si>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</si>
  <si>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</si>
  <si>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</si>
  <si>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</si>
  <si>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</si>
  <si>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</si>
  <si>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</si>
  <si>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</si>
  <si>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</si>
  <si>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</si>
  <si>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</si>
  <si>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</si>
  <si>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</si>
  <si>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</si>
  <si>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</si>
  <si>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</si>
  <si>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</si>
  <si>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</si>
  <si>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</si>
  <si>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</si>
  <si>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</si>
  <si>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</si>
  <si>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</si>
  <si>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</si>
  <si>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</si>
  <si>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</si>
  <si>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</si>
  <si>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</si>
  <si>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</si>
  <si>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</si>
  <si>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</si>
  <si>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</si>
  <si>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</si>
  <si>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</si>
  <si>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</si>
  <si>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</si>
  <si>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</si>
  <si>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</si>
  <si>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</si>
  <si>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</si>
  <si>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</si>
  <si>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</si>
  <si>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</si>
  <si>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</si>
  <si>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</si>
  <si>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</si>
  <si>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</si>
  <si>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</si>
  <si>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</si>
  <si>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</si>
  <si>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</si>
  <si>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</si>
  <si>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</si>
  <si>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</si>
  <si>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</si>
  <si>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</si>
  <si>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</si>
  <si>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</si>
  <si>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</si>
  <si>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</si>
  <si>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</si>
  <si>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</si>
  <si>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</si>
  <si>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</si>
  <si>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</si>
  <si>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</si>
  <si>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</si>
  <si>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</si>
  <si>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</si>
  <si>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</si>
  <si>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</si>
  <si>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</si>
  <si>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</si>
  <si>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</si>
  <si>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</si>
  <si>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</si>
  <si>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</si>
  <si>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</si>
  <si>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</si>
  <si>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</si>
  <si>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</si>
  <si>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</si>
  <si>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</si>
  <si>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</si>
  <si>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</si>
  <si>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</si>
  <si>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</si>
  <si>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</si>
  <si>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</si>
  <si>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</si>
  <si>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</si>
  <si>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</si>
  <si>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</si>
  <si>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</si>
  <si>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</si>
  <si>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</si>
  <si>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</si>
  <si>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</si>
  <si>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</si>
  <si>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</si>
  <si>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</si>
  <si>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</si>
  <si>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</si>
  <si>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</si>
  <si>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</si>
  <si>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</si>
  <si>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</si>
  <si>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</si>
  <si>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</si>
  <si>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</si>
  <si>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</si>
  <si>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</si>
  <si>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</si>
  <si>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</si>
  <si>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</si>
  <si>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</si>
  <si>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</si>
  <si>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</si>
  <si>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</si>
  <si>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</si>
  <si>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</si>
  <si>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</si>
  <si>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</si>
  <si>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</si>
  <si>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</si>
  <si>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</si>
  <si>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</si>
  <si>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</si>
  <si>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</si>
  <si>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</si>
  <si>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</si>
  <si>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</si>
  <si>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</si>
  <si>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</si>
  <si>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</si>
  <si>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</si>
  <si>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</si>
  <si>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</si>
  <si>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</si>
  <si>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</si>
  <si>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</si>
  <si>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</si>
  <si>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</si>
  <si>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</si>
  <si>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</si>
  <si>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</si>
  <si>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</si>
  <si>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</si>
  <si>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</si>
  <si>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</si>
  <si>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</si>
  <si>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</si>
  <si>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</si>
  <si>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</si>
  <si>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</si>
  <si>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</si>
  <si>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</si>
  <si>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</si>
  <si>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</si>
  <si>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</si>
  <si>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</si>
  <si>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</si>
  <si>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</si>
  <si>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</si>
  <si>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</si>
  <si>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</si>
  <si>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</si>
  <si>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</si>
  <si>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</si>
  <si>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</si>
  <si>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</si>
  <si>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</si>
  <si>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</si>
  <si>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</si>
  <si>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</si>
  <si>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</si>
  <si>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</si>
  <si>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</si>
  <si>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</si>
  <si>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</si>
  <si>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</si>
  <si>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</si>
  <si>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</si>
  <si>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</si>
  <si>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</si>
  <si>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</si>
  <si>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</si>
  <si>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</si>
  <si>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</si>
  <si>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</si>
  <si>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</si>
  <si>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</si>
  <si>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</si>
  <si>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</si>
  <si>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</si>
  <si>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</si>
  <si>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</si>
  <si>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</si>
  <si>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</si>
  <si>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</si>
  <si>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</si>
  <si>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</si>
  <si>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</si>
  <si>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</si>
  <si>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</si>
  <si>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</si>
  <si>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</si>
  <si>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</si>
  <si>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</si>
  <si>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</si>
  <si>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</si>
  <si>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</si>
  <si>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</si>
  <si>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</si>
  <si>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</si>
  <si>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</si>
  <si>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</si>
  <si>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</si>
  <si>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</si>
  <si>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</si>
  <si>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</si>
  <si>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</si>
  <si>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</si>
  <si>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</si>
  <si>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</si>
  <si>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</si>
  <si>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</si>
  <si>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</si>
  <si>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</si>
  <si>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</si>
  <si>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</si>
  <si>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</si>
  <si>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</si>
  <si>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</si>
  <si>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</si>
  <si>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</si>
  <si>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</si>
  <si>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</si>
  <si>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</si>
  <si>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</si>
  <si>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</si>
  <si>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</si>
  <si>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</si>
  <si>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</si>
  <si>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</si>
  <si>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</si>
  <si>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</si>
  <si>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</si>
  <si>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</si>
  <si>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</si>
  <si>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</si>
  <si>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</si>
  <si>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</si>
  <si>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</si>
  <si>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</si>
  <si>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</si>
  <si>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</si>
  <si>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</si>
  <si>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</si>
  <si>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</si>
  <si>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</si>
  <si>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</si>
  <si>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</si>
  <si>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</si>
  <si>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</si>
  <si>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</si>
  <si>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</si>
  <si>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</si>
  <si>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</si>
  <si>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</si>
  <si>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</si>
  <si>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</si>
  <si>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</si>
  <si>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</si>
  <si>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</si>
  <si>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</si>
  <si>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</si>
  <si>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</si>
  <si>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</si>
  <si>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</si>
  <si>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</si>
  <si>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</si>
  <si>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</si>
  <si>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</si>
  <si>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</si>
  <si>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</si>
  <si>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</si>
  <si>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</si>
  <si>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</si>
  <si>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</si>
  <si>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</si>
  <si>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</si>
  <si>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</si>
  <si>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</si>
  <si>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</si>
  <si>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</si>
  <si>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</si>
  <si>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</si>
  <si>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</si>
  <si>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</si>
  <si>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</si>
  <si>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</si>
  <si>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</si>
  <si>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</si>
  <si>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</si>
  <si>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</si>
  <si>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</si>
  <si>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</si>
  <si>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</si>
  <si>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</si>
  <si>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</si>
  <si>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</si>
  <si>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</si>
  <si>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</si>
  <si>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</si>
  <si>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</si>
  <si>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</si>
  <si>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</si>
  <si>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</si>
  <si>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</si>
  <si>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</si>
  <si>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</si>
  <si>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</si>
  <si>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</si>
  <si>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</si>
  <si>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</si>
  <si>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</si>
  <si>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</si>
  <si>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</si>
  <si>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</si>
  <si>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</si>
  <si>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</si>
  <si>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</si>
  <si>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</si>
  <si>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</si>
  <si>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</si>
  <si>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</si>
  <si>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</si>
  <si>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</si>
  <si>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</si>
  <si>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</si>
  <si>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</si>
  <si>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</si>
  <si>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</si>
  <si>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</si>
  <si>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</si>
  <si>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</si>
  <si>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</si>
  <si>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</si>
  <si>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</si>
  <si>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</si>
  <si>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</si>
  <si>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</si>
  <si>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</si>
  <si>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</si>
  <si>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</si>
  <si>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</si>
  <si>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</si>
  <si>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</si>
  <si>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</si>
  <si>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</si>
  <si>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</si>
  <si>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</si>
  <si>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</si>
  <si>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</si>
  <si>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</si>
  <si>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</si>
  <si>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</si>
  <si>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</si>
  <si>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</si>
  <si>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</si>
  <si>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</si>
  <si>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</si>
  <si>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</si>
  <si>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</si>
  <si>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</si>
  <si>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</si>
  <si>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</si>
  <si>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</si>
  <si>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</si>
  <si>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</si>
  <si>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</si>
  <si>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</si>
  <si>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</si>
  <si>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</si>
  <si>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</si>
  <si>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</si>
  <si>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</si>
  <si>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</si>
  <si>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</si>
  <si>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</si>
  <si>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</si>
  <si>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</si>
  <si>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</si>
  <si>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</si>
  <si>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</si>
  <si>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</si>
  <si>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</si>
  <si>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</si>
  <si>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</si>
  <si>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</si>
  <si>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</si>
  <si>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</si>
  <si>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</si>
  <si>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</si>
  <si>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</si>
  <si>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</si>
  <si>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</si>
  <si>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</si>
  <si>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</si>
  <si>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</si>
  <si>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</si>
  <si>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</si>
  <si>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</si>
  <si>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</si>
  <si>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</si>
  <si>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</si>
  <si>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</si>
  <si>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</si>
  <si>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</si>
  <si>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</si>
  <si>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</si>
  <si>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</si>
  <si>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</si>
  <si>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</si>
  <si>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</si>
  <si>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</si>
  <si>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</si>
  <si>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</si>
  <si>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</si>
  <si>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</si>
  <si>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</si>
  <si>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</si>
  <si>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</si>
  <si>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</si>
  <si>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</si>
  <si>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</si>
  <si>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</si>
  <si>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</si>
  <si>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</si>
  <si>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</si>
  <si>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</si>
  <si>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</si>
  <si>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</si>
  <si>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</si>
  <si>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</si>
  <si>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</si>
  <si>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</si>
  <si>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</si>
  <si>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</si>
  <si>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</si>
  <si>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</si>
  <si>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</si>
  <si>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</si>
  <si>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</si>
  <si>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</si>
  <si>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</si>
  <si>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</si>
  <si>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</si>
  <si>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</si>
  <si>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</si>
  <si>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</si>
  <si>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</si>
  <si>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</si>
  <si>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</si>
  <si>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</si>
  <si>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</si>
  <si>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</si>
  <si>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</si>
  <si>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</si>
  <si>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</si>
  <si>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</si>
  <si>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</si>
  <si>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</si>
  <si>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</si>
  <si>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</si>
  <si>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</si>
  <si>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</si>
  <si>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</si>
  <si>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</si>
  <si>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</si>
  <si>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</si>
  <si>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</si>
  <si>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</si>
  <si>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</si>
  <si>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</si>
  <si>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</si>
  <si>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</si>
  <si>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</si>
  <si>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</si>
  <si>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</si>
  <si>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</si>
  <si>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</si>
  <si>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</si>
  <si>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</si>
  <si>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</si>
  <si>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</si>
  <si>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</si>
  <si>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</si>
  <si>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</si>
  <si>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</si>
  <si>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</si>
  <si>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</si>
  <si>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</si>
  <si>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</si>
  <si>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</si>
  <si>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</si>
  <si>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</si>
  <si>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</si>
  <si>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</si>
  <si>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</si>
  <si>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</si>
  <si>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</si>
  <si>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</si>
  <si>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</si>
  <si>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</si>
  <si>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</si>
  <si>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</si>
  <si>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</si>
  <si>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</si>
  <si>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</si>
  <si>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</si>
  <si>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</si>
  <si>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</si>
  <si>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</si>
  <si>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</si>
  <si>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</si>
  <si>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</si>
  <si>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</si>
  <si>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</si>
  <si>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</si>
  <si>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</si>
  <si>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</si>
  <si>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</si>
  <si>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</si>
  <si>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</si>
  <si>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</si>
  <si>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</si>
  <si>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</si>
  <si>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</si>
  <si>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</si>
  <si>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</si>
  <si>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</si>
  <si>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</si>
  <si>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</si>
  <si>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</si>
  <si>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</si>
  <si>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</si>
  <si>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</si>
  <si>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</si>
  <si>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</si>
  <si>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</si>
  <si>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</si>
  <si>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</si>
  <si>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</si>
  <si>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</si>
  <si>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</si>
  <si>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</si>
  <si>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</si>
  <si>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</si>
  <si>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</si>
  <si>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</si>
  <si>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</si>
  <si>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</si>
  <si>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</si>
  <si>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</si>
  <si>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</si>
  <si>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</si>
  <si>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</si>
  <si>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</si>
  <si>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</si>
  <si>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</si>
  <si>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</si>
  <si>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</si>
  <si>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</si>
  <si>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</si>
  <si>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</si>
  <si>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</si>
  <si>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</si>
  <si>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</si>
  <si>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</si>
  <si>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</si>
  <si>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</si>
  <si>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</si>
  <si>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</si>
  <si>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</si>
  <si>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</si>
  <si>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</si>
  <si>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</si>
  <si>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</si>
  <si>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</si>
  <si>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</si>
  <si>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</si>
  <si>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</si>
  <si>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</si>
  <si>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</si>
  <si>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</si>
  <si>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</si>
  <si>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</si>
  <si>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</si>
  <si>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</si>
  <si>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</si>
  <si>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</si>
  <si>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</si>
  <si>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</si>
  <si>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</si>
  <si>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</si>
  <si>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</si>
  <si>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</si>
  <si>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</si>
  <si>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</si>
  <si>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</si>
  <si>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</si>
  <si>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</si>
  <si>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</si>
  <si>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</si>
  <si>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</si>
  <si>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</si>
  <si>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</si>
  <si>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</si>
  <si>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</si>
  <si>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</si>
  <si>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</si>
  <si>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</si>
  <si>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</si>
  <si>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</si>
  <si>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</si>
  <si>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</si>
  <si>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</si>
  <si>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</si>
  <si>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</si>
  <si>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</si>
  <si>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</si>
  <si>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</si>
  <si>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</si>
  <si>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</si>
  <si>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</si>
  <si>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</si>
  <si>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</si>
  <si>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</si>
  <si>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</si>
  <si>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</si>
  <si>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</si>
  <si>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</si>
  <si>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</si>
  <si>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</si>
  <si>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</si>
  <si>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</si>
  <si>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</si>
  <si>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</si>
  <si>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</si>
  <si>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</si>
  <si>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</si>
  <si>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</si>
  <si>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</si>
  <si>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</si>
  <si>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</si>
  <si>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</si>
  <si>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</si>
  <si>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</si>
  <si>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</si>
  <si>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</si>
  <si>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</si>
  <si>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</si>
  <si>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</si>
  <si>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</si>
  <si>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</si>
  <si>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</si>
  <si>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</si>
  <si>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</si>
  <si>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</si>
  <si>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</si>
  <si>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</si>
  <si>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</si>
  <si>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</si>
  <si>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</si>
  <si>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</si>
  <si>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</si>
  <si>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</si>
  <si>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</si>
  <si>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</si>
  <si>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</si>
  <si>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</si>
  <si>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</si>
  <si>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</si>
  <si>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</si>
  <si>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</si>
  <si>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</si>
  <si>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</si>
  <si>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</si>
  <si>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</si>
  <si>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</si>
  <si>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</si>
  <si>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</si>
  <si>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</si>
  <si>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</si>
  <si>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</si>
  <si>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</si>
  <si>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</si>
  <si>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</si>
  <si>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</si>
  <si>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</si>
  <si>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</si>
  <si>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</si>
  <si>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</si>
  <si>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</si>
  <si>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</si>
  <si>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</si>
  <si>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</si>
  <si>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</si>
  <si>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</si>
  <si>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</si>
  <si>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</si>
  <si>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</si>
  <si>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</si>
  <si>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</si>
  <si>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</si>
  <si>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</si>
  <si>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</si>
  <si>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</si>
  <si>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</si>
  <si>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</si>
  <si>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</si>
  <si>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</si>
  <si>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</si>
  <si>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</si>
  <si>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</si>
  <si>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</si>
  <si>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</si>
  <si>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</si>
  <si>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</si>
  <si>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</si>
  <si>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</si>
  <si>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</si>
  <si>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</si>
  <si>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</si>
  <si>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</si>
  <si>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</si>
  <si>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</si>
  <si>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</si>
  <si>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</si>
  <si>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</si>
  <si>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</si>
  <si>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</si>
  <si>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</si>
  <si>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</si>
  <si>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</si>
  <si>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</si>
  <si>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</si>
  <si>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</si>
  <si>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</si>
  <si>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</si>
  <si>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</si>
  <si>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</si>
  <si>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</si>
  <si>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</si>
  <si>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</si>
  <si>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</si>
  <si>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</si>
  <si>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</si>
  <si>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</si>
  <si>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</si>
  <si>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</si>
  <si>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</si>
  <si>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</si>
  <si>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</si>
  <si>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</si>
  <si>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</si>
  <si>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</si>
  <si>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</si>
  <si>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</si>
  <si>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</si>
  <si>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</si>
  <si>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</si>
  <si>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</si>
  <si>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</si>
  <si>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</si>
  <si>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</si>
  <si>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</si>
  <si>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</si>
  <si>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</si>
  <si>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</si>
  <si>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</si>
  <si>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</si>
  <si>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</si>
  <si>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</si>
  <si>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</si>
  <si>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</si>
  <si>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</si>
  <si>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</si>
  <si>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</si>
  <si>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</si>
  <si>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</si>
  <si>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</si>
  <si>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</si>
  <si>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</si>
  <si>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</si>
  <si>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</si>
  <si>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</si>
  <si>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</si>
  <si>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</si>
  <si>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</si>
  <si>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</si>
  <si>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</si>
  <si>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</si>
  <si>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</si>
  <si>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</si>
  <si>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</si>
  <si>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</si>
  <si>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</si>
  <si>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</si>
  <si>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</si>
  <si>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</si>
  <si>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</si>
  <si>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</si>
  <si>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</si>
  <si>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</si>
  <si>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</si>
  <si>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</si>
  <si>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</si>
  <si>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</si>
  <si>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</si>
  <si>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</si>
  <si>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</si>
  <si>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</si>
  <si>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</si>
  <si>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</si>
  <si>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</si>
  <si>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</si>
  <si>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</si>
  <si>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</si>
  <si>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</si>
  <si>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</si>
  <si>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</si>
  <si>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</si>
  <si>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</si>
  <si>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</si>
  <si>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</si>
  <si>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</si>
  <si>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</si>
  <si>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</si>
  <si>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</si>
  <si>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</si>
  <si>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</si>
  <si>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</si>
  <si>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</si>
  <si>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</si>
  <si>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</si>
  <si>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</si>
  <si>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</si>
  <si>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</si>
  <si>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</si>
  <si>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</si>
  <si>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</si>
  <si>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</si>
  <si>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</si>
  <si>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</si>
  <si>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</si>
  <si>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</si>
  <si>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</si>
  <si>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</si>
  <si>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</si>
  <si>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</si>
  <si>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</si>
  <si>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</si>
  <si>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</si>
  <si>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</si>
  <si>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</si>
  <si>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</si>
  <si>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</si>
  <si>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</si>
  <si>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</si>
  <si>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</si>
  <si>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</si>
  <si>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</si>
  <si>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</si>
  <si>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</si>
  <si>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</si>
  <si>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</si>
  <si>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</si>
  <si>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</si>
  <si>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</si>
  <si>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</si>
  <si>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</si>
  <si>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</si>
  <si>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</si>
  <si>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</si>
  <si>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</si>
  <si>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</si>
  <si>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</si>
  <si>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</si>
  <si>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</si>
  <si>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</si>
  <si>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</si>
  <si>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</si>
  <si>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</si>
  <si>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</si>
  <si>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</si>
  <si>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</si>
  <si>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</si>
  <si>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</si>
  <si>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</si>
  <si>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</si>
  <si>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</si>
  <si>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</si>
  <si>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</si>
  <si>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</si>
  <si>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</si>
  <si>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</si>
  <si>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</si>
  <si>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</si>
  <si>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</si>
  <si>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</si>
  <si>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</si>
  <si>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</si>
  <si>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</si>
  <si>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</si>
  <si>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</si>
  <si>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</si>
  <si>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</si>
  <si>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</si>
  <si>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</si>
  <si>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</si>
  <si>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</si>
  <si>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</si>
  <si>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</si>
  <si>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</si>
  <si>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</si>
  <si>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</si>
  <si>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</si>
  <si>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</si>
  <si>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</si>
  <si>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</si>
  <si>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</si>
  <si>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</si>
  <si>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</si>
  <si>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</si>
  <si>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</si>
  <si>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</si>
  <si>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</si>
  <si>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</si>
  <si>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</si>
  <si>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</si>
  <si>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</si>
  <si>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</si>
  <si>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</si>
  <si>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</si>
  <si>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</si>
  <si>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</si>
  <si>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</si>
  <si>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</si>
  <si>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</si>
  <si>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</si>
  <si>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</si>
  <si>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</si>
  <si>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</si>
  <si>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</si>
  <si>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</si>
  <si>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</si>
  <si>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</si>
  <si>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</si>
  <si>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</si>
  <si>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</si>
  <si>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</si>
  <si>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</si>
  <si>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</si>
  <si>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</si>
  <si>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</si>
  <si>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</si>
  <si>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</si>
  <si>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</si>
  <si>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</si>
  <si>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</si>
  <si>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</si>
  <si>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</si>
  <si>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</si>
  <si>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</si>
  <si>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</si>
  <si>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</si>
  <si>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</si>
  <si>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</si>
  <si>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</si>
  <si>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</si>
  <si>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</si>
  <si>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</si>
  <si>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</si>
  <si>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</si>
  <si>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</si>
  <si>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</si>
  <si>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</si>
  <si>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</si>
  <si>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</si>
  <si>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</si>
  <si>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</si>
  <si>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</si>
  <si>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</si>
  <si>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</si>
  <si>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</si>
  <si>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</si>
  <si>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</si>
  <si>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</si>
  <si>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</si>
  <si>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</si>
  <si>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</si>
  <si>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</si>
  <si>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</si>
  <si>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</si>
  <si>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</si>
  <si>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</si>
  <si>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</si>
  <si>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</si>
  <si>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</si>
  <si>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</si>
  <si>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</si>
  <si>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</si>
  <si>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</si>
  <si>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</si>
  <si>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</si>
  <si>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</si>
  <si>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</si>
  <si>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</si>
  <si>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</si>
  <si>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</si>
  <si>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</si>
  <si>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</si>
  <si>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</si>
  <si>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</si>
  <si>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</si>
  <si>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</si>
  <si>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</si>
  <si>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</si>
  <si>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</si>
  <si>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</si>
  <si>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</si>
  <si>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</si>
  <si>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</si>
  <si>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</si>
  <si>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</si>
  <si>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</si>
  <si>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</si>
  <si>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</si>
  <si>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</si>
  <si>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</si>
  <si>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</si>
  <si>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</si>
  <si>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</si>
  <si>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</si>
  <si>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</si>
  <si>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</si>
  <si>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</si>
  <si>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</si>
  <si>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</si>
  <si>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</si>
  <si>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</si>
  <si>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</si>
  <si>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</si>
  <si>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</si>
  <si>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</si>
  <si>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</si>
  <si>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</si>
  <si>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</si>
  <si>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</si>
  <si>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</si>
  <si>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</si>
  <si>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</si>
  <si>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</si>
  <si>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</si>
  <si>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</si>
  <si>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</si>
  <si>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</si>
  <si>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</si>
  <si>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</si>
  <si>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</si>
  <si>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</si>
  <si>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</si>
  <si>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</si>
  <si>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</si>
  <si>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</si>
  <si>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</si>
  <si>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</si>
  <si>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</si>
  <si>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</si>
  <si>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</si>
  <si>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</si>
  <si>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</si>
  <si>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</si>
  <si>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</si>
  <si>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</si>
  <si>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</si>
  <si>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</si>
  <si>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</si>
  <si>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</si>
  <si>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</si>
  <si>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</si>
  <si>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</si>
  <si>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</si>
  <si>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</si>
  <si>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</si>
  <si>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</si>
  <si>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</si>
  <si>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</si>
  <si>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</si>
  <si>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</si>
  <si>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</si>
  <si>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</si>
  <si>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</si>
  <si>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</si>
  <si>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</si>
  <si>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</si>
  <si>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</si>
  <si>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</si>
  <si>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</si>
  <si>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</si>
  <si>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</si>
  <si>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</si>
  <si>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</si>
  <si>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</si>
  <si>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</si>
  <si>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</si>
  <si>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</si>
  <si>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</si>
  <si>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</si>
  <si>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</si>
  <si>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</si>
  <si>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</si>
  <si>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</si>
  <si>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</si>
  <si>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</si>
  <si>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</si>
  <si>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</si>
  <si>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</si>
  <si>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</si>
  <si>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</si>
  <si>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</si>
  <si>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</si>
  <si>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</si>
  <si>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</si>
  <si>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</si>
  <si>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</si>
  <si>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</si>
  <si>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</si>
  <si>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</si>
  <si>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</si>
  <si>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</si>
  <si>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</si>
  <si>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</si>
  <si>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</si>
  <si>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</si>
  <si>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</si>
  <si>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</si>
  <si>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</si>
  <si>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</si>
  <si>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</si>
  <si>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</si>
  <si>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</si>
  <si>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</si>
  <si>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</si>
  <si>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</si>
  <si>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</si>
  <si>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</si>
  <si>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</si>
  <si>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</si>
  <si>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</si>
  <si>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</si>
  <si>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</si>
  <si>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</si>
  <si>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</si>
  <si>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</si>
  <si>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</si>
  <si>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</si>
  <si>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</si>
  <si>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</si>
  <si>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</si>
  <si>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</si>
  <si>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</si>
  <si>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</si>
  <si>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</si>
  <si>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</si>
  <si>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</si>
  <si>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</si>
  <si>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</si>
  <si>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</si>
  <si>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</si>
  <si>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</si>
  <si>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</si>
  <si>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</si>
  <si>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</si>
  <si>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</si>
  <si>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</si>
  <si>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</si>
  <si>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</si>
  <si>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</si>
  <si>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</si>
  <si>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</si>
  <si>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</si>
  <si>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</si>
  <si>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</si>
  <si>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</si>
  <si>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</si>
  <si>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</si>
  <si>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</si>
  <si>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</si>
  <si>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</si>
  <si>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</si>
  <si>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</si>
  <si>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</si>
  <si>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</si>
  <si>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</si>
  <si>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</si>
  <si>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</si>
  <si>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</si>
  <si>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</si>
  <si>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</si>
  <si>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</si>
  <si>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</si>
  <si>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</si>
  <si>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</si>
  <si>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</si>
  <si>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</si>
  <si>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</si>
  <si>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</si>
  <si>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</si>
  <si>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</si>
  <si>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</si>
  <si>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</si>
  <si>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</si>
  <si>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</si>
  <si>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</si>
  <si>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</si>
  <si>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</si>
  <si>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</si>
  <si>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</si>
  <si>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</si>
  <si>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</si>
  <si>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</si>
  <si>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</si>
  <si>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</si>
  <si>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</si>
  <si>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</si>
  <si>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</si>
  <si>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</si>
  <si>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</si>
  <si>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</si>
  <si>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</si>
  <si>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</si>
  <si>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</si>
  <si>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</si>
  <si>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</si>
  <si>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</si>
  <si>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</si>
  <si>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</si>
  <si>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</si>
  <si>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</si>
  <si>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</si>
  <si>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</si>
  <si>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</si>
  <si>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</si>
  <si>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</si>
  <si>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</si>
  <si>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</si>
  <si>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</si>
  <si>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</si>
  <si>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</si>
  <si>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</si>
  <si>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</si>
  <si>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</si>
  <si>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</si>
  <si>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</si>
  <si>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</si>
  <si>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</si>
  <si>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</si>
  <si>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</si>
  <si>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</si>
  <si>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</si>
  <si>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</si>
  <si>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</si>
  <si>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</si>
  <si>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</si>
  <si>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</si>
  <si>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</si>
  <si>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</si>
  <si>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</si>
  <si>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</si>
  <si>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</si>
  <si>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</si>
  <si>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</si>
  <si>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</si>
  <si>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</si>
  <si>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</si>
  <si>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</si>
  <si>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</si>
  <si>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</si>
  <si>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</si>
  <si>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</si>
  <si>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</si>
  <si>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</si>
  <si>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</si>
  <si>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</si>
  <si>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</si>
  <si>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</si>
  <si>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</si>
  <si>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</si>
  <si>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</si>
  <si>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</si>
  <si>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</si>
  <si>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</si>
  <si>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</si>
  <si>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</si>
  <si>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</si>
  <si>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</si>
  <si>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</si>
  <si>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</si>
  <si>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</si>
  <si>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</si>
  <si>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</si>
  <si>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</si>
  <si>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</si>
  <si>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</si>
  <si>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</si>
  <si>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</si>
  <si>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</si>
  <si>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</si>
  <si>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</si>
  <si>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</si>
  <si>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</si>
  <si>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</si>
  <si>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</si>
  <si>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</si>
  <si>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</si>
  <si>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</si>
  <si>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</si>
  <si>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</si>
  <si>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</si>
  <si>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</si>
  <si>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</si>
  <si>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</si>
  <si>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</si>
  <si>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</si>
  <si>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</si>
  <si>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</si>
  <si>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</si>
  <si>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</si>
  <si>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</si>
  <si>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</si>
  <si>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</si>
  <si>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</si>
  <si>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</si>
  <si>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</si>
  <si>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</si>
  <si>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</si>
  <si>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</si>
  <si>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</si>
  <si>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</si>
  <si>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</si>
  <si>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</si>
  <si>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</si>
  <si>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</si>
  <si>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</si>
  <si>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</si>
  <si>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</si>
  <si>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</si>
  <si>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</si>
  <si>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</si>
  <si>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</si>
  <si>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</si>
  <si>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</si>
  <si>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</si>
  <si>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</si>
  <si>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</si>
  <si>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</si>
  <si>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</si>
  <si>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</si>
  <si>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</si>
  <si>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</si>
  <si>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</si>
  <si>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</si>
  <si>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</si>
  <si>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</si>
  <si>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</si>
  <si>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</si>
  <si>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</si>
  <si>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</si>
  <si>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</si>
  <si>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</si>
  <si>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</si>
  <si>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</si>
  <si>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</si>
  <si>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</si>
  <si>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</si>
  <si>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</si>
  <si>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</si>
  <si>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</si>
  <si>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</si>
  <si>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</si>
  <si>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</si>
  <si>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</si>
  <si>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</si>
  <si>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</si>
  <si>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</si>
  <si>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</si>
  <si>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</si>
  <si>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</si>
  <si>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</si>
  <si>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</si>
  <si>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</si>
  <si>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</si>
  <si>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</si>
  <si>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</si>
  <si>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</si>
  <si>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</si>
  <si>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</si>
  <si>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</si>
  <si>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</si>
  <si>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</si>
  <si>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</si>
  <si>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</si>
  <si>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</si>
  <si>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</si>
  <si>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</si>
  <si>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</si>
  <si>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</si>
  <si>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</si>
  <si>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</si>
  <si>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</si>
  <si>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</si>
  <si>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</si>
  <si>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</si>
  <si>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</si>
  <si>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</si>
  <si>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</si>
  <si>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</si>
  <si>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</si>
  <si>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</si>
  <si>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</si>
  <si>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</si>
  <si>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</si>
  <si>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</si>
  <si>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</si>
  <si>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</si>
  <si>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</si>
  <si>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</si>
  <si>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</si>
  <si>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</si>
  <si>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</si>
  <si>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</si>
  <si>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</si>
  <si>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</si>
  <si>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</si>
  <si>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</si>
  <si>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</si>
  <si>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</si>
  <si>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</si>
  <si>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</si>
  <si>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</si>
  <si>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</si>
  <si>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</si>
  <si>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</si>
  <si>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</si>
  <si>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</si>
  <si>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</si>
  <si>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</si>
  <si>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</si>
  <si>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</si>
  <si>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</si>
  <si>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</si>
  <si>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</si>
  <si>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</si>
  <si>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</si>
  <si>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</si>
  <si>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</si>
  <si>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</si>
  <si>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</si>
  <si>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</si>
  <si>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</si>
  <si>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</si>
  <si>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</si>
  <si>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</si>
  <si>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</si>
  <si>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</si>
  <si>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</si>
  <si>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</si>
  <si>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</si>
  <si>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</si>
  <si>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</si>
  <si>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</si>
  <si>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</si>
  <si>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</si>
  <si>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</si>
  <si>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</si>
  <si>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</si>
  <si>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</si>
  <si>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</si>
  <si>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</si>
  <si>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</si>
  <si>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</si>
  <si>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</si>
  <si>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</si>
  <si>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</si>
  <si>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</si>
  <si>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</si>
  <si>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</si>
  <si>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</si>
  <si>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</si>
  <si>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</si>
  <si>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</si>
  <si>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</si>
  <si>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</si>
  <si>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</si>
  <si>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</si>
  <si>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</si>
  <si>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</si>
  <si>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</si>
  <si>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</si>
  <si>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</si>
  <si>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</si>
  <si>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</si>
  <si>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</si>
  <si>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</si>
  <si>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</si>
  <si>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</si>
  <si>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</si>
  <si>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</si>
  <si>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</si>
  <si>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</si>
  <si>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</si>
  <si>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</si>
  <si>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</si>
  <si>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</si>
  <si>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</si>
  <si>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</si>
  <si>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</si>
  <si>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</si>
  <si>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</si>
  <si>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</si>
  <si>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</si>
  <si>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</si>
  <si>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</si>
  <si>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</si>
  <si>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</si>
  <si>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</si>
  <si>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</si>
  <si>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</si>
  <si>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</si>
  <si>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</si>
  <si>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</si>
  <si>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</si>
  <si>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</si>
  <si>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</si>
  <si>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</si>
  <si>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</si>
  <si>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</si>
  <si>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</si>
  <si>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</si>
  <si>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</si>
  <si>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</si>
  <si>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</si>
  <si>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</si>
  <si>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</si>
  <si>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</si>
  <si>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</si>
  <si>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</si>
  <si>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</si>
  <si>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</si>
  <si>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</si>
  <si>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</si>
  <si>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</si>
  <si>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</si>
  <si>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</si>
  <si>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</si>
  <si>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</si>
  <si>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</si>
  <si>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</si>
  <si>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</si>
  <si>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</si>
  <si>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</si>
  <si>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</si>
  <si>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</si>
  <si>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</si>
  <si>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</si>
  <si>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</si>
  <si>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</si>
  <si>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</si>
  <si>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</si>
  <si>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</si>
  <si>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</si>
  <si>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</si>
  <si>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</si>
  <si>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</si>
  <si>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</si>
  <si>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</si>
  <si>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</si>
  <si>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</si>
  <si>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</si>
  <si>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</si>
  <si>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</si>
  <si>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</si>
  <si>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</si>
  <si>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</si>
  <si>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</si>
  <si>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</si>
  <si>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</si>
  <si>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</si>
  <si>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</si>
  <si>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</si>
  <si>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</si>
  <si>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</si>
  <si>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</si>
  <si>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</si>
  <si>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</si>
  <si>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</si>
  <si>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</si>
  <si>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</si>
  <si>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</si>
  <si>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</si>
  <si>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</si>
  <si>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</si>
  <si>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</si>
  <si>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</si>
  <si>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</si>
  <si>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</si>
  <si>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</si>
  <si>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</si>
  <si>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</si>
  <si>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</si>
  <si>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</si>
  <si>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</si>
  <si>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</si>
  <si>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</si>
  <si>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</si>
  <si>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</si>
  <si>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</si>
  <si>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</si>
  <si>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</si>
  <si>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</si>
  <si>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</si>
  <si>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</si>
  <si>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</si>
  <si>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</si>
  <si>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</si>
  <si>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</si>
  <si>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</si>
  <si>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</si>
  <si>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</si>
  <si>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</si>
  <si>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</si>
  <si>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</si>
  <si>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</si>
  <si>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</si>
  <si>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</si>
  <si>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</si>
  <si>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</si>
  <si>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</si>
  <si>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</si>
  <si>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</si>
  <si>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</si>
  <si>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</si>
  <si>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</si>
  <si>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</si>
  <si>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</si>
  <si>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</si>
  <si>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</si>
  <si>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</si>
  <si>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</si>
  <si>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</si>
  <si>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</si>
  <si>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</si>
  <si>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</si>
  <si>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</si>
  <si>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</si>
  <si>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</si>
  <si>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</si>
  <si>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</si>
  <si>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</si>
  <si>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</si>
  <si>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</si>
  <si>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</si>
  <si>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</si>
  <si>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</si>
  <si>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</si>
  <si>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</si>
  <si>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</si>
  <si>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</si>
  <si>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</si>
  <si>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</si>
  <si>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</si>
  <si>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</si>
  <si>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</si>
  <si>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</si>
  <si>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</si>
  <si>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</si>
  <si>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</si>
  <si>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</si>
  <si>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</si>
  <si>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</si>
  <si>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</si>
  <si>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</si>
  <si>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</si>
  <si>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</si>
  <si>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</si>
  <si>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</si>
  <si>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</si>
  <si>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</si>
  <si>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</si>
  <si>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</si>
  <si>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</si>
  <si>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</si>
  <si>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</si>
  <si>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</si>
  <si>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</si>
  <si>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</si>
  <si>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</si>
  <si>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</si>
  <si>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</si>
  <si>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</si>
  <si>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</si>
  <si>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</si>
  <si>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</si>
  <si>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</si>
  <si>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</si>
  <si>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</si>
  <si>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</si>
  <si>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</si>
  <si>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</si>
  <si>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</si>
  <si>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</si>
  <si>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</si>
  <si>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</si>
  <si>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</si>
  <si>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</si>
  <si>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</si>
  <si>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</si>
  <si>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</si>
  <si>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</si>
  <si>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</si>
  <si>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</si>
  <si>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</si>
  <si>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</si>
  <si>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</si>
  <si>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</si>
  <si>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</si>
  <si>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</si>
  <si>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</si>
  <si>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</si>
  <si>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</si>
  <si>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</si>
  <si>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</si>
  <si>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</si>
  <si>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</si>
  <si>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</si>
  <si>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</si>
  <si>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</si>
  <si>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</si>
  <si>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</si>
  <si>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</si>
  <si>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</si>
  <si>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</si>
  <si>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</si>
  <si>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</si>
  <si>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</si>
  <si>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</si>
  <si>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</si>
  <si>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</si>
  <si>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</si>
  <si>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</si>
  <si>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</si>
  <si>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</si>
  <si>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</si>
  <si>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</si>
  <si>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</si>
  <si>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</si>
  <si>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</si>
  <si>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</si>
  <si>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</si>
  <si>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</si>
  <si>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</si>
  <si>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</si>
  <si>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</si>
  <si>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</si>
  <si>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</si>
  <si>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</si>
  <si>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</si>
  <si>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</si>
  <si>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</si>
  <si>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</si>
  <si>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</si>
  <si>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</si>
  <si>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</si>
  <si>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</si>
  <si>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</si>
  <si>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</si>
  <si>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</si>
  <si>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</si>
  <si>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</si>
  <si>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</si>
  <si>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</si>
  <si>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</si>
  <si>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</si>
  <si>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</si>
  <si>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</si>
  <si>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</si>
  <si>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</si>
  <si>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</si>
  <si>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</si>
  <si>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</si>
  <si>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</si>
  <si>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</si>
  <si>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</si>
  <si>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</si>
  <si>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</si>
  <si>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</si>
  <si>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</si>
  <si>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</si>
  <si>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</si>
  <si>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</si>
  <si>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</si>
  <si>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</si>
  <si>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</si>
  <si>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</si>
  <si>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</si>
  <si>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</si>
  <si>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</si>
  <si>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</si>
  <si>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</si>
  <si>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</si>
  <si>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</si>
  <si>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</si>
  <si>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</si>
  <si>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</si>
  <si>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</si>
  <si>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</si>
  <si>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</si>
  <si>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</si>
  <si>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</si>
  <si>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</si>
  <si>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</si>
  <si>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</si>
  <si>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</si>
  <si>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</si>
  <si>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</si>
  <si>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</si>
  <si>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</si>
  <si>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</si>
  <si>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</si>
  <si>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</si>
  <si>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</si>
  <si>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</si>
  <si>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</si>
  <si>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</si>
  <si>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</si>
  <si>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</si>
  <si>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</si>
  <si>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</si>
  <si>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</si>
  <si>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</si>
  <si>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</si>
  <si>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</si>
  <si>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</si>
  <si>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</si>
  <si>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</si>
  <si>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</si>
  <si>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</si>
  <si>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</si>
  <si>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</si>
  <si>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</si>
  <si>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</si>
  <si>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</si>
  <si>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</si>
  <si>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</si>
  <si>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</si>
  <si>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</si>
  <si>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</si>
  <si>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</si>
  <si>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</si>
  <si>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</si>
  <si>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</si>
  <si>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</si>
  <si>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</si>
  <si>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</si>
  <si>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</si>
  <si>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</si>
  <si>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</si>
  <si>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</si>
  <si>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</si>
  <si>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</si>
  <si>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</si>
  <si>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</si>
  <si>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</si>
  <si>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</si>
  <si>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</si>
  <si>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</si>
  <si>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</si>
  <si>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</si>
  <si>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</si>
  <si>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</si>
  <si>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</si>
  <si>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</si>
  <si>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</si>
  <si>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</si>
  <si>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</si>
  <si>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</si>
  <si>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</si>
  <si>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</si>
  <si>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</si>
  <si>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</si>
  <si>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</si>
  <si>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</si>
  <si>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</si>
  <si>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</si>
  <si>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</si>
  <si>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</si>
  <si>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</si>
  <si>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</si>
  <si>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</si>
  <si>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</si>
  <si>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</si>
  <si>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</si>
  <si>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</si>
  <si>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</si>
  <si>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</si>
  <si>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</si>
  <si>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</si>
  <si>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</si>
  <si>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</si>
  <si>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</si>
  <si>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</si>
  <si>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</si>
  <si>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</si>
  <si>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</si>
  <si>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</si>
  <si>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</si>
  <si>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</si>
  <si>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</si>
  <si>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</si>
  <si>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</si>
  <si>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</si>
  <si>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</si>
  <si>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</si>
  <si>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</si>
  <si>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</si>
  <si>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</si>
  <si>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</si>
  <si>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</si>
  <si>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</si>
  <si>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</si>
  <si>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</si>
  <si>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</si>
  <si>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</si>
  <si>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</si>
  <si>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</si>
  <si>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</si>
  <si>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</si>
  <si>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</si>
  <si>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</si>
  <si>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</si>
  <si>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</si>
  <si>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</si>
  <si>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</si>
  <si>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</si>
  <si>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</si>
  <si>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</si>
  <si>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</si>
  <si>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</si>
  <si>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</si>
  <si>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</si>
  <si>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</si>
  <si>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</si>
  <si>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</si>
  <si>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</si>
  <si>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</si>
  <si>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</si>
  <si>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</si>
  <si>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</si>
  <si>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</si>
  <si>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</si>
  <si>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</si>
  <si>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</si>
  <si>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</si>
  <si>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</si>
  <si>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</si>
  <si>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</si>
  <si>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</si>
  <si>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</si>
  <si>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</si>
  <si>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</si>
  <si>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</si>
  <si>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</si>
  <si>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</si>
  <si>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</si>
  <si>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</si>
  <si>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</si>
  <si>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</si>
  <si>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</si>
  <si>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</si>
  <si>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</si>
  <si>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</si>
  <si>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</si>
  <si>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</si>
  <si>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</si>
  <si>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</si>
  <si>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</si>
  <si>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</si>
  <si>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</si>
  <si>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</si>
  <si>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</si>
  <si>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</si>
  <si>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</si>
  <si>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</si>
  <si>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</si>
  <si>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</si>
  <si>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</si>
  <si>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</si>
  <si>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</si>
  <si>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</si>
  <si>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</si>
  <si>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</si>
  <si>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</si>
  <si>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</si>
  <si>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</si>
  <si>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</si>
  <si>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</si>
  <si>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</si>
  <si>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</si>
  <si>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</si>
  <si>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</si>
  <si>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</si>
  <si>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</si>
  <si>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</si>
  <si>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</si>
  <si>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</si>
  <si>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</si>
  <si>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</si>
  <si>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</si>
  <si>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</si>
  <si>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</si>
  <si>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</si>
  <si>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</si>
  <si>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</si>
  <si>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</si>
  <si>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</si>
  <si>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</si>
  <si>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</si>
  <si>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</si>
  <si>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</si>
  <si>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</si>
  <si>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</si>
  <si>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</si>
  <si>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</si>
  <si>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</si>
  <si>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</si>
  <si>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</si>
  <si>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</si>
  <si>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</si>
  <si>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</si>
  <si>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</si>
  <si>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</si>
  <si>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</si>
  <si>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</si>
  <si>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</si>
  <si>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</si>
  <si>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</si>
  <si>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</si>
  <si>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</si>
  <si>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</si>
  <si>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</si>
  <si>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</si>
  <si>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</si>
  <si>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</si>
  <si>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</si>
  <si>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</si>
  <si>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</si>
  <si>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</si>
  <si>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</si>
  <si>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</si>
  <si>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</si>
  <si>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</si>
  <si>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</si>
  <si>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</si>
  <si>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</si>
  <si>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</si>
  <si>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</si>
  <si>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</si>
  <si>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</si>
  <si>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</si>
  <si>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</si>
  <si>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</si>
  <si>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</si>
  <si>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</si>
  <si>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</si>
  <si>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</si>
  <si>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</si>
  <si>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</si>
  <si>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</si>
  <si>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</si>
  <si>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</si>
  <si>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</si>
  <si>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</si>
  <si>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</si>
  <si>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</si>
  <si>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</si>
  <si>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</si>
  <si>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</si>
  <si>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</si>
  <si>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</si>
  <si>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</si>
  <si>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</si>
  <si>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</si>
  <si>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</si>
  <si>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</si>
  <si>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</si>
  <si>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</si>
  <si>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</si>
  <si>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</si>
  <si>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</si>
  <si>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</si>
  <si>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</si>
  <si>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</si>
  <si>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</si>
  <si>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</si>
  <si>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</si>
  <si>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</si>
  <si>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</si>
  <si>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</si>
  <si>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</si>
  <si>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</si>
  <si>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</si>
  <si>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</si>
  <si>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</si>
  <si>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</si>
  <si>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</si>
  <si>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</si>
  <si>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</si>
  <si>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</si>
  <si>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</si>
  <si>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</si>
  <si>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</si>
  <si>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</si>
  <si>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</si>
  <si>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</si>
  <si>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</si>
  <si>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</si>
  <si>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</si>
  <si>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</si>
  <si>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</si>
  <si>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</si>
  <si>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</si>
  <si>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</si>
  <si>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</si>
  <si>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</si>
  <si>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</si>
  <si>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</si>
  <si>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</si>
  <si>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</si>
  <si>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</si>
  <si>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</si>
  <si>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</si>
  <si>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</si>
  <si>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</si>
  <si>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</si>
  <si>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</si>
  <si>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</si>
  <si>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</si>
  <si>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</si>
  <si>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</si>
  <si>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</si>
  <si>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</si>
  <si>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</si>
  <si>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</si>
  <si>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</si>
  <si>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</si>
  <si>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</si>
  <si>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</si>
  <si>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</si>
  <si>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</si>
  <si>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</si>
  <si>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</si>
  <si>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</si>
  <si>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</si>
  <si>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</si>
  <si>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</si>
  <si>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</si>
  <si>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</si>
  <si>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</si>
  <si>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</si>
  <si>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</si>
  <si>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</si>
  <si>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</si>
  <si>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</si>
  <si>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</si>
  <si>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</si>
  <si>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</si>
  <si>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</si>
  <si>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</si>
  <si>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</si>
  <si>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</si>
  <si>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</si>
  <si>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</si>
  <si>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</si>
  <si>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</si>
  <si>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</si>
  <si>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</si>
  <si>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</si>
  <si>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</si>
  <si>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</si>
  <si>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</si>
  <si>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</si>
  <si>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</si>
  <si>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</si>
  <si>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</si>
  <si>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</si>
  <si>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</si>
  <si>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</si>
  <si>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</si>
  <si>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</si>
  <si>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</si>
  <si>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</si>
  <si>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</si>
  <si>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</si>
  <si>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</si>
  <si>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</si>
  <si>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</si>
  <si>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</si>
  <si>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</si>
  <si>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</si>
  <si>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</si>
  <si>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</si>
  <si>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</si>
  <si>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</si>
  <si>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</si>
  <si>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</si>
  <si>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</si>
  <si>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</si>
  <si>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</si>
  <si>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</si>
  <si>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</si>
  <si>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</si>
  <si>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</si>
  <si>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</si>
  <si>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</si>
  <si>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</si>
  <si>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</si>
  <si>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</si>
  <si>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</si>
  <si>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</si>
  <si>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</si>
  <si>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</si>
  <si>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</si>
  <si>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</si>
  <si>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</si>
  <si>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</si>
  <si>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</si>
  <si>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</si>
  <si>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</si>
  <si>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</si>
  <si>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</si>
  <si>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</si>
  <si>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</si>
  <si>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</si>
  <si>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</si>
  <si>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</si>
  <si>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</si>
  <si>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</si>
  <si>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</si>
  <si>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</si>
  <si>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</si>
  <si>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</si>
  <si>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</si>
  <si>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</si>
  <si>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</si>
  <si>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</si>
  <si>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</si>
  <si>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</si>
  <si>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</si>
  <si>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</si>
  <si>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</si>
  <si>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</si>
  <si>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</si>
  <si>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</si>
  <si>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</si>
  <si>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</si>
  <si>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</si>
  <si>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</si>
  <si>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</si>
  <si>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</si>
  <si>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</si>
  <si>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</si>
  <si>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</si>
  <si>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</si>
  <si>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</si>
  <si>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</si>
  <si>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</si>
  <si>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</si>
  <si>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</si>
  <si>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</si>
  <si>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</si>
  <si>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</si>
  <si>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</si>
  <si>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</si>
  <si>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</si>
  <si>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</si>
  <si>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</si>
  <si>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</si>
  <si>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</si>
  <si>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</si>
  <si>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</si>
  <si>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</si>
  <si>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</si>
  <si>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</si>
  <si>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</si>
  <si>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</si>
  <si>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</si>
  <si>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</si>
  <si>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</si>
  <si>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</si>
  <si>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</si>
  <si>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</si>
  <si>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</si>
  <si>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</si>
  <si>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</si>
  <si>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</si>
  <si>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</si>
  <si>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</si>
  <si>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</si>
  <si>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</si>
  <si>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</si>
  <si>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</si>
  <si>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</si>
  <si>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</si>
  <si>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</si>
  <si>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</si>
  <si>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</si>
  <si>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</si>
  <si>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</si>
  <si>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</si>
  <si>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</si>
  <si>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</si>
  <si>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</si>
  <si>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</si>
  <si>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</si>
  <si>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</si>
  <si>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</si>
  <si>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</si>
  <si>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</si>
  <si>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</si>
  <si>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</si>
  <si>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</si>
  <si>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</si>
  <si>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</si>
  <si>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</si>
  <si>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</si>
  <si>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</si>
  <si>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</si>
  <si>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</si>
  <si>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</si>
  <si>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</si>
  <si>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</si>
  <si>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</si>
  <si>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</si>
  <si>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</si>
  <si>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</si>
  <si>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</si>
  <si>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</si>
  <si>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</si>
  <si>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</si>
  <si>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</si>
  <si>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</si>
  <si>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</si>
  <si>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</si>
  <si>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</si>
  <si>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</si>
  <si>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</si>
  <si>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</si>
  <si>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</si>
  <si>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</si>
  <si>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</si>
  <si>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</si>
  <si>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</si>
  <si>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</si>
  <si>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</si>
  <si>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</si>
  <si>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</si>
  <si>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</si>
  <si>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</si>
  <si>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</si>
  <si>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</si>
  <si>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</si>
  <si>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</si>
  <si>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</si>
  <si>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</si>
  <si>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</si>
  <si>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</si>
  <si>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</si>
  <si>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</si>
  <si>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</si>
  <si>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</si>
  <si>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</si>
  <si>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</si>
  <si>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</si>
  <si>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</si>
  <si>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</si>
  <si>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</si>
  <si>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</si>
  <si>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</si>
  <si>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</si>
  <si>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</si>
  <si>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</si>
  <si>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</si>
  <si>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</si>
  <si>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</si>
  <si>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</si>
  <si>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</si>
  <si>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</si>
  <si>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</si>
  <si>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</si>
  <si>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</si>
  <si>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</si>
  <si>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</si>
  <si>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</si>
  <si>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</si>
  <si>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</si>
  <si>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</si>
  <si>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</si>
  <si>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</si>
  <si>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</si>
  <si>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</si>
  <si>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</si>
  <si>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</si>
  <si>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</si>
  <si>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</si>
  <si>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</si>
  <si>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</si>
  <si>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</si>
  <si>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</si>
  <si>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</si>
  <si>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</si>
  <si>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</si>
  <si>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</si>
  <si>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</si>
  <si>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</si>
  <si>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</si>
  <si>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</si>
  <si>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</si>
  <si>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</si>
  <si>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</si>
  <si>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</si>
  <si>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</si>
  <si>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</si>
  <si>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</si>
  <si>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</si>
  <si>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</si>
  <si>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</si>
  <si>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</si>
  <si>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</si>
  <si>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</si>
  <si>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</si>
  <si>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</si>
  <si>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</si>
  <si>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</si>
  <si>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</si>
  <si>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</si>
  <si>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</si>
  <si>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</si>
  <si>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</si>
  <si>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</si>
  <si>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</si>
  <si>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</si>
  <si>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</si>
  <si>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</si>
  <si>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</si>
  <si>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</si>
  <si>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</si>
  <si>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</si>
  <si>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</si>
  <si>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</si>
  <si>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</si>
  <si>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</si>
  <si>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</si>
  <si>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</si>
  <si>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</si>
  <si>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</si>
  <si>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</si>
  <si>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</si>
  <si>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</si>
  <si>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</si>
  <si>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</si>
  <si>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</si>
  <si>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</si>
  <si>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</si>
  <si>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</si>
  <si>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</si>
  <si>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</si>
  <si>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</si>
  <si>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</si>
  <si>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</si>
  <si>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</si>
  <si>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</si>
  <si>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</si>
  <si>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</si>
  <si>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</si>
  <si>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</si>
  <si>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</si>
  <si>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</si>
  <si>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</si>
  <si>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</si>
  <si>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</si>
  <si>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</si>
  <si>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</si>
  <si>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</si>
  <si>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</si>
  <si>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</si>
  <si>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</si>
  <si>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</si>
  <si>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</si>
  <si>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</si>
  <si>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</si>
  <si>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</si>
  <si>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</si>
  <si>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</si>
  <si>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</si>
  <si>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</si>
  <si>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</si>
  <si>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</si>
  <si>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</si>
  <si>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</si>
  <si>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</si>
  <si>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</si>
  <si>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</si>
  <si>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</si>
  <si>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</si>
  <si>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</si>
  <si>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</si>
  <si>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</si>
  <si>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</si>
  <si>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</si>
  <si>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</si>
  <si>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</si>
  <si>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</si>
  <si>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</si>
  <si>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</si>
  <si>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</si>
  <si>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</si>
  <si>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</si>
  <si>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</si>
  <si>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</si>
  <si>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</si>
  <si>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</si>
  <si>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</si>
  <si>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</si>
  <si>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</si>
  <si>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</si>
  <si>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</si>
  <si>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</si>
  <si>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</si>
  <si>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</si>
  <si>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</si>
  <si>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</si>
  <si>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</si>
  <si>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</si>
  <si>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</si>
  <si>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</si>
  <si>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</si>
  <si>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</si>
  <si>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</si>
  <si>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</si>
  <si>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</si>
  <si>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</si>
  <si>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</si>
  <si>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</si>
  <si>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</si>
  <si>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</si>
  <si>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</si>
  <si>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</si>
  <si>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</si>
  <si>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</si>
  <si>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</si>
  <si>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</si>
  <si>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</si>
  <si>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</si>
  <si>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</si>
  <si>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</si>
  <si>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</si>
  <si>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</si>
  <si>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</si>
  <si>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</si>
  <si>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</si>
  <si>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</si>
  <si>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</si>
  <si>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</si>
  <si>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</si>
  <si>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</si>
  <si>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</si>
  <si>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</si>
  <si>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</si>
  <si>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</si>
  <si>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</si>
  <si>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</si>
  <si>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</si>
  <si>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</si>
  <si>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</si>
  <si>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</si>
  <si>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</si>
  <si>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</si>
  <si>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</si>
  <si>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</si>
  <si>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</si>
  <si>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</si>
  <si>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</si>
  <si>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</si>
  <si>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</si>
  <si>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</si>
  <si>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</si>
  <si>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</si>
  <si>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</si>
  <si>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</si>
  <si>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</si>
  <si>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</si>
  <si>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</si>
  <si>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</si>
  <si>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</si>
  <si>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</si>
  <si>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</si>
  <si>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</si>
  <si>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</si>
  <si>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</si>
  <si>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</si>
  <si>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</si>
  <si>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</si>
  <si>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</si>
  <si>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</si>
  <si>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</si>
  <si>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</si>
  <si>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</si>
  <si>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</si>
  <si>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</si>
  <si>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</si>
  <si>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</si>
  <si>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</si>
  <si>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</si>
  <si>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</si>
  <si>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</si>
  <si>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</si>
  <si>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</si>
  <si>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</si>
  <si>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</si>
  <si>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</si>
  <si>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</si>
  <si>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</si>
  <si>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</si>
  <si>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</si>
  <si>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</si>
  <si>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</si>
  <si>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</si>
  <si>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</si>
  <si>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</si>
  <si>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</si>
  <si>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</si>
  <si>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</si>
  <si>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</si>
  <si>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</si>
  <si>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</si>
  <si>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</si>
  <si>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</si>
  <si>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</si>
  <si>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</si>
  <si>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</si>
  <si>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</si>
  <si>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</si>
  <si>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</si>
  <si>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</si>
  <si>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</si>
  <si>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</si>
  <si>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</si>
  <si>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</si>
  <si>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</si>
  <si>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</si>
  <si>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</si>
  <si>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</si>
  <si>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</si>
  <si>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</si>
  <si>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</si>
  <si>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</si>
  <si>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</si>
  <si>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</si>
  <si>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</si>
  <si>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</si>
  <si>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</si>
  <si>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</si>
  <si>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</si>
  <si>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</si>
  <si>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</si>
  <si>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</si>
  <si>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</si>
  <si>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</si>
  <si>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</si>
  <si>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</si>
  <si>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</si>
  <si>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</si>
  <si>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</si>
  <si>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</si>
  <si>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</si>
  <si>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</si>
  <si>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</si>
  <si>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</si>
  <si>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</si>
  <si>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</si>
  <si>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</si>
  <si>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</si>
  <si>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</si>
  <si>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</si>
  <si>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</si>
  <si>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</si>
  <si>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</si>
  <si>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</si>
  <si>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</si>
  <si>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</si>
  <si>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</si>
  <si>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</si>
  <si>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</si>
  <si>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</si>
  <si>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</si>
  <si>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</si>
  <si>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</si>
  <si>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</si>
  <si>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</si>
  <si>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</si>
  <si>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</si>
  <si>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</si>
  <si>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</si>
  <si>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</si>
  <si>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</si>
  <si>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</si>
  <si>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</si>
  <si>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</si>
  <si>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</si>
  <si>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</si>
  <si>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</si>
  <si>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</si>
  <si>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</si>
  <si>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</si>
  <si>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</si>
  <si>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</si>
  <si>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</si>
  <si>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</si>
  <si>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</si>
  <si>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</si>
  <si>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</si>
  <si>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</si>
  <si>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</si>
  <si>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</si>
  <si>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</si>
  <si>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</si>
  <si>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</si>
  <si>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</si>
  <si>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</si>
  <si>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</si>
  <si>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</si>
  <si>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</si>
  <si>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</si>
  <si>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</si>
  <si>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</si>
  <si>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</si>
  <si>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</si>
  <si>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</si>
  <si>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</si>
  <si>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</si>
  <si>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</si>
  <si>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</si>
  <si>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</si>
  <si>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</si>
  <si>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</si>
  <si>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</si>
  <si>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</si>
  <si>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</si>
  <si>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</si>
  <si>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</si>
  <si>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</si>
  <si>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</si>
  <si>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</si>
  <si>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</si>
  <si>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</si>
  <si>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</si>
  <si>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</si>
  <si>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</si>
  <si>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</si>
  <si>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</si>
  <si>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</si>
  <si>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</si>
  <si>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</si>
  <si>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</si>
  <si>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</si>
  <si>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</si>
  <si>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</si>
  <si>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</si>
  <si>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</si>
  <si>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</si>
  <si>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</si>
  <si>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</si>
  <si>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</si>
  <si>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</si>
  <si>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</si>
  <si>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</si>
  <si>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</si>
  <si>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</si>
  <si>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</si>
  <si>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</si>
  <si>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</si>
  <si>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</si>
  <si>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</si>
  <si>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</si>
  <si>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</si>
  <si>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</si>
  <si>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</si>
  <si>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</si>
  <si>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</si>
  <si>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</si>
  <si>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</si>
  <si>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</si>
  <si>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</si>
  <si>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</si>
  <si>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</si>
  <si>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</si>
  <si>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</si>
  <si>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</si>
  <si>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</si>
  <si>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</si>
  <si>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</si>
  <si>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</si>
  <si>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</si>
  <si>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</si>
  <si>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</si>
  <si>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</si>
  <si>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</si>
  <si>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</si>
  <si>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</si>
  <si>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</si>
  <si>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</si>
  <si>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</si>
  <si>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</si>
  <si>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</si>
  <si>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</si>
  <si>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</si>
  <si>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</si>
  <si>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</si>
  <si>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</si>
  <si>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</si>
  <si>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</si>
  <si>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</si>
  <si>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</si>
  <si>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</si>
  <si>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</si>
  <si>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</si>
  <si>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</si>
  <si>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</si>
  <si>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</si>
  <si>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</si>
  <si>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</si>
  <si>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</si>
  <si>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</si>
  <si>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</si>
  <si>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</si>
  <si>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</si>
  <si>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</si>
  <si>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</si>
  <si>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</si>
  <si>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</si>
  <si>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</si>
  <si>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</si>
  <si>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</si>
  <si>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</si>
  <si>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</si>
  <si>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</si>
  <si>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</si>
  <si>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</si>
  <si>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</si>
  <si>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</si>
  <si>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</si>
  <si>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</si>
  <si>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</si>
  <si>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</si>
  <si>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</si>
  <si>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</si>
  <si>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</si>
  <si>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</si>
  <si>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</si>
  <si>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</si>
  <si>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</si>
  <si>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</si>
  <si>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</si>
  <si>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</si>
  <si>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</si>
  <si>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</si>
  <si>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</si>
  <si>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</si>
  <si>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</si>
  <si>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</si>
  <si>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</si>
  <si>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</si>
  <si>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</si>
  <si>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</si>
  <si>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</si>
  <si>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</si>
  <si>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</si>
  <si>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</si>
  <si>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</si>
  <si>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</si>
  <si>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</si>
  <si>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</si>
  <si>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</si>
  <si>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</si>
  <si>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</si>
  <si>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</si>
  <si>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</si>
  <si>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</si>
  <si>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</si>
  <si>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</si>
  <si>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</si>
  <si>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</si>
  <si>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</si>
  <si>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</si>
  <si>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</si>
  <si>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</si>
  <si>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</si>
  <si>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</si>
  <si>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</si>
  <si>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</si>
  <si>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</si>
  <si>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</si>
  <si>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</si>
  <si>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</si>
  <si>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</si>
  <si>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</si>
  <si>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</si>
  <si>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</si>
  <si>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</si>
  <si>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</si>
  <si>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</si>
  <si>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</si>
  <si>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</si>
  <si>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</si>
  <si>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</si>
  <si>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</si>
  <si>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</si>
  <si>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</si>
  <si>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</si>
  <si>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</si>
  <si>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</si>
  <si>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</si>
  <si>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</si>
  <si>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</si>
  <si>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</si>
  <si>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</si>
  <si>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</si>
  <si>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</si>
  <si>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</si>
  <si>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</si>
  <si>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</si>
  <si>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</si>
  <si>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</si>
  <si>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</si>
  <si>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</si>
  <si>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</si>
  <si>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</si>
  <si>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</si>
  <si>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</si>
  <si>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</si>
  <si>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</si>
  <si>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</si>
  <si>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</si>
  <si>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</si>
  <si>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</si>
  <si>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</si>
  <si>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</si>
  <si>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</si>
  <si>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</si>
  <si>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</si>
  <si>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</si>
  <si>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</si>
  <si>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</si>
  <si>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</si>
  <si>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</si>
  <si>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</si>
  <si>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</si>
  <si>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</si>
  <si>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</si>
  <si>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</si>
  <si>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</si>
  <si>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</si>
  <si>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</si>
  <si>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</si>
  <si>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</si>
  <si>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</si>
  <si>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</si>
  <si>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</si>
  <si>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</si>
  <si>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</si>
  <si>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</si>
  <si>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</si>
  <si>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</si>
  <si>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</si>
  <si>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</si>
  <si>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</si>
  <si>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</si>
  <si>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</si>
  <si>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</si>
  <si>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</si>
  <si>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</si>
  <si>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</si>
  <si>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</si>
  <si>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</si>
  <si>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</si>
  <si>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</si>
  <si>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</si>
  <si>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</si>
  <si>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</si>
  <si>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</si>
  <si>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</si>
  <si>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</si>
  <si>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</si>
  <si>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</si>
  <si>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</si>
  <si>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</si>
  <si>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</si>
  <si>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</si>
  <si>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</si>
  <si>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</si>
  <si>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</si>
  <si>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</si>
  <si>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</si>
  <si>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</si>
  <si>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</si>
  <si>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</si>
  <si>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</si>
  <si>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</si>
  <si>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</si>
  <si>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</si>
  <si>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</si>
  <si>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</si>
  <si>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</si>
  <si>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</si>
  <si>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</si>
  <si>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</si>
  <si>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</si>
  <si>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</si>
  <si>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</si>
  <si>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</si>
  <si>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</si>
  <si>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</si>
  <si>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</si>
  <si>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</si>
  <si>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</si>
  <si>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</si>
  <si>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</si>
  <si>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</si>
  <si>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</si>
  <si>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</si>
  <si>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</si>
  <si>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</si>
  <si>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</si>
  <si>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</si>
  <si>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</si>
  <si>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</si>
  <si>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</si>
  <si>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</si>
  <si>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</si>
  <si>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</si>
  <si>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</si>
  <si>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</si>
  <si>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</si>
  <si>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</si>
  <si>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</si>
  <si>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</si>
  <si>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</si>
  <si>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</si>
  <si>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</si>
  <si>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</si>
  <si>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</si>
  <si>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</si>
  <si>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</si>
  <si>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</si>
  <si>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</si>
  <si>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</si>
  <si>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</si>
  <si>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</si>
  <si>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</si>
  <si>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</si>
  <si>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</si>
  <si>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</si>
  <si>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</si>
  <si>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</si>
  <si>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</si>
  <si>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</si>
  <si>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</si>
  <si>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</si>
  <si>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</si>
  <si>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</si>
  <si>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</si>
  <si>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</si>
  <si>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</si>
  <si>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</si>
  <si>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</si>
  <si>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</si>
  <si>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</si>
  <si>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</si>
  <si>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</si>
  <si>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</si>
  <si>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</si>
  <si>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</si>
  <si>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</si>
  <si>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</si>
  <si>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</si>
  <si>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</si>
  <si>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</si>
  <si>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</si>
  <si>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</si>
  <si>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</si>
  <si>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</si>
  <si>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</si>
  <si>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</si>
  <si>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</si>
  <si>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</si>
  <si>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</si>
  <si>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</si>
  <si>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</si>
  <si>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</si>
  <si>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</si>
  <si>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</si>
  <si>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</si>
  <si>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</si>
  <si>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</si>
  <si>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</si>
  <si>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</si>
  <si>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</si>
  <si>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</si>
  <si>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</si>
  <si>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</si>
  <si>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</si>
  <si>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</si>
  <si>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</si>
  <si>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</si>
  <si>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</si>
  <si>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</si>
  <si>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</si>
  <si>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</si>
  <si>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</si>
  <si>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</si>
  <si>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</si>
  <si>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</si>
  <si>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</si>
  <si>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</si>
  <si>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</si>
  <si>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</si>
  <si>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</si>
  <si>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</si>
  <si>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</si>
  <si>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</si>
  <si>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</si>
  <si>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</si>
  <si>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</si>
  <si>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</si>
  <si>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</si>
  <si>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</si>
  <si>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</si>
  <si>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</si>
  <si>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</si>
  <si>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</si>
  <si>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</si>
  <si>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</si>
  <si>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</si>
  <si>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</si>
  <si>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</si>
  <si>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</si>
  <si>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</si>
  <si>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</si>
  <si>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</si>
  <si>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</si>
  <si>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</si>
  <si>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</si>
  <si>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</si>
  <si>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</si>
  <si>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</si>
  <si>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</si>
  <si>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</si>
  <si>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</si>
  <si>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</si>
  <si>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</si>
  <si>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</si>
  <si>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</si>
  <si>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</si>
  <si>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</si>
  <si>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</si>
  <si>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</si>
  <si>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</si>
  <si>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</si>
  <si>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</si>
  <si>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</si>
  <si>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</si>
  <si>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</si>
  <si>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</si>
  <si>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</si>
  <si>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</si>
  <si>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</si>
  <si>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</si>
  <si>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</si>
  <si>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</si>
  <si>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</si>
  <si>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</si>
  <si>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</si>
  <si>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</si>
  <si>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</si>
  <si>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</si>
  <si>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</si>
  <si>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</si>
  <si>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</si>
  <si>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</si>
  <si>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</si>
  <si>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</si>
  <si>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</si>
  <si>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</si>
  <si>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</si>
  <si>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</si>
  <si>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</si>
  <si>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</si>
  <si>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</si>
  <si>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</si>
  <si>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</si>
  <si>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</si>
  <si>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</si>
  <si>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</si>
  <si>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</si>
  <si>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</si>
  <si>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</si>
  <si>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</si>
  <si>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</si>
  <si>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</si>
  <si>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</si>
  <si>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</si>
  <si>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</si>
  <si>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</si>
  <si>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</si>
  <si>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</si>
  <si>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</si>
  <si>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</si>
  <si>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</si>
  <si>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</si>
  <si>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</si>
  <si>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</si>
  <si>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</si>
  <si>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</si>
  <si>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</si>
  <si>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</si>
  <si>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</si>
  <si>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</si>
  <si>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</si>
  <si>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</si>
  <si>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</si>
  <si>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</si>
  <si>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</si>
  <si>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</si>
  <si>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</si>
  <si>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</si>
  <si>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</si>
  <si>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</si>
  <si>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</si>
  <si>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</si>
  <si>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</si>
  <si>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</si>
  <si>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</si>
  <si>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</si>
  <si>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</si>
  <si>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</si>
  <si>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</si>
  <si>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</si>
  <si>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</si>
  <si>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</si>
  <si>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</si>
  <si>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</si>
  <si>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</si>
  <si>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</si>
  <si>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</si>
  <si>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</si>
  <si>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</si>
  <si>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</si>
  <si>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</si>
  <si>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</si>
  <si>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</si>
  <si>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</si>
  <si>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</si>
  <si>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</si>
  <si>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</si>
  <si>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</si>
  <si>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</si>
  <si>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</si>
  <si>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</si>
  <si>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</si>
  <si>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</si>
  <si>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</si>
  <si>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</si>
  <si>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</si>
  <si>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</si>
  <si>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</si>
  <si>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</si>
  <si>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</si>
  <si>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</si>
  <si>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</si>
  <si>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</si>
  <si>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</si>
  <si>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</si>
  <si>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</si>
  <si>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</si>
  <si>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</si>
  <si>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</si>
  <si>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</si>
  <si>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</si>
  <si>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</si>
  <si>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</si>
  <si>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</si>
  <si>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</si>
  <si>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</si>
  <si>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</si>
  <si>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</si>
  <si>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</si>
  <si>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</si>
  <si>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</si>
  <si>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</si>
  <si>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</si>
  <si>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</si>
  <si>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</si>
  <si>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</si>
  <si>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</si>
  <si>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</si>
  <si>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</si>
  <si>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</si>
  <si>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</si>
  <si>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</si>
  <si>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</si>
  <si>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</si>
  <si>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</si>
  <si>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</si>
  <si>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</si>
  <si>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</si>
  <si>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</si>
  <si>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</si>
  <si>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</si>
  <si>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</si>
  <si>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</si>
  <si>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</si>
  <si>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</si>
  <si>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</si>
  <si>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</si>
  <si>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</si>
  <si>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</si>
  <si>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</si>
  <si>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</si>
  <si>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</si>
  <si>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</si>
  <si>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</si>
  <si>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</si>
  <si>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</si>
  <si>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</si>
  <si>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</si>
  <si>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</si>
  <si>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</si>
  <si>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</si>
  <si>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</si>
  <si>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</si>
  <si>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</si>
  <si>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</si>
  <si>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</si>
  <si>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</si>
  <si>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</si>
  <si>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</si>
  <si>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</si>
  <si>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</si>
  <si>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</si>
  <si>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</si>
  <si>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</si>
  <si>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</si>
  <si>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</si>
  <si>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</si>
  <si>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</si>
  <si>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</si>
  <si>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</si>
  <si>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</si>
  <si>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</si>
  <si>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</si>
  <si>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</si>
  <si>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</si>
  <si>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</si>
  <si>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</si>
  <si>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</si>
  <si>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</si>
  <si>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</si>
  <si>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</si>
  <si>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</si>
  <si>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</si>
  <si>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</si>
  <si>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</si>
  <si>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</si>
  <si>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</si>
  <si>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</si>
  <si>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</si>
  <si>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</si>
  <si>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</si>
  <si>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</si>
  <si>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</si>
  <si>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</si>
  <si>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</si>
  <si>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</si>
  <si>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</si>
  <si>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</si>
  <si>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</si>
  <si>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</si>
  <si>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</si>
  <si>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</si>
  <si>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</si>
  <si>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</si>
  <si>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</si>
  <si>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</si>
  <si>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</si>
  <si>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</si>
  <si>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</si>
  <si>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</si>
  <si>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</si>
  <si>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</si>
  <si>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</si>
  <si>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</si>
  <si>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</si>
  <si>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</si>
  <si>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</si>
  <si>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</si>
  <si>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</si>
  <si>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</si>
  <si>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</si>
  <si>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</si>
  <si>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</si>
  <si>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</si>
  <si>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</si>
  <si>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</si>
  <si>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</si>
  <si>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</si>
  <si>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</si>
  <si>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</si>
  <si>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</si>
  <si>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</si>
  <si>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</si>
  <si>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</si>
  <si>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</si>
  <si>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</si>
  <si>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</si>
  <si>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</si>
  <si>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</si>
  <si>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</si>
  <si>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</si>
  <si>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</si>
  <si>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</si>
  <si>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</si>
  <si>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</si>
  <si>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</si>
  <si>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</si>
  <si>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</si>
  <si>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</si>
  <si>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</si>
  <si>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</si>
  <si>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</si>
  <si>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</si>
  <si>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</si>
  <si>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</si>
  <si>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</si>
  <si>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</si>
  <si>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</si>
  <si>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</si>
  <si>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</si>
  <si>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</si>
  <si>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</si>
  <si>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</si>
  <si>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</si>
  <si>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</si>
  <si>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</si>
  <si>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</si>
  <si>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</si>
  <si>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</si>
  <si>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</si>
  <si>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</si>
  <si>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</si>
  <si>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</si>
  <si>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</si>
  <si>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</si>
  <si>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</si>
  <si>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</si>
  <si>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</si>
  <si>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</si>
  <si>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</si>
  <si>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</si>
  <si>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</si>
  <si>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</si>
  <si>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</si>
  <si>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</si>
  <si>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</si>
  <si>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</si>
  <si>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</si>
  <si>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</si>
  <si>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</si>
  <si>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</si>
  <si>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</si>
  <si>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</si>
  <si>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</si>
  <si>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</si>
  <si>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</si>
  <si>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</si>
  <si>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</si>
  <si>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</si>
  <si>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</si>
  <si>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</si>
  <si>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</si>
  <si>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</si>
  <si>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</si>
  <si>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</si>
  <si>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</si>
  <si>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</si>
  <si>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</si>
  <si>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</si>
  <si>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</si>
  <si>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</si>
  <si>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</si>
  <si>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</si>
  <si>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</si>
  <si>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</si>
  <si>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</si>
  <si>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</si>
  <si>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</si>
  <si>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</si>
  <si>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</si>
  <si>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</si>
  <si>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</si>
  <si>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</si>
  <si>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</si>
  <si>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</si>
  <si>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</si>
  <si>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</si>
  <si>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</si>
  <si>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</si>
  <si>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</si>
  <si>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</si>
  <si>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</si>
  <si>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</si>
  <si>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</si>
  <si>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</si>
  <si>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</si>
  <si>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</si>
  <si>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</si>
  <si>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</si>
  <si>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</si>
  <si>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</si>
  <si>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</si>
  <si>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</si>
  <si>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</si>
  <si>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</si>
  <si>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</si>
  <si>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</si>
  <si>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</si>
  <si>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</si>
  <si>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</si>
  <si>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</si>
  <si>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</si>
  <si>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</si>
  <si>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</si>
  <si>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</si>
  <si>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</si>
  <si>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</si>
  <si>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</si>
  <si>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</si>
  <si>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</si>
  <si>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</si>
  <si>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</si>
  <si>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</si>
  <si>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</si>
  <si>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</si>
  <si>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</si>
  <si>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</si>
  <si>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</si>
  <si>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</si>
  <si>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</si>
  <si>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</si>
  <si>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</si>
  <si>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</si>
  <si>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</si>
  <si>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</si>
  <si>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</si>
  <si>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</si>
  <si>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</si>
  <si>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</si>
  <si>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</si>
  <si>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</si>
  <si>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</si>
  <si>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</si>
  <si>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</si>
  <si>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</si>
  <si>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</si>
  <si>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</si>
  <si>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</si>
  <si>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</si>
  <si>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</si>
  <si>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</si>
  <si>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</si>
  <si>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</si>
  <si>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</si>
  <si>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</si>
  <si>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</si>
  <si>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</si>
  <si>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</si>
  <si>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</si>
  <si>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</si>
  <si>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</si>
  <si>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</si>
  <si>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</si>
  <si>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</si>
  <si>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</si>
  <si>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</si>
  <si>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</si>
  <si>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</si>
  <si>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</si>
  <si>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</si>
  <si>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</si>
  <si>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</si>
  <si>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</si>
  <si>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</si>
  <si>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</si>
  <si>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</si>
  <si>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</si>
  <si>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</si>
  <si>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</si>
  <si>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</si>
  <si>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</si>
  <si>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</si>
  <si>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</si>
  <si>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</si>
  <si>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</si>
  <si>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</si>
  <si>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</si>
  <si>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</si>
  <si>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</si>
  <si>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</si>
  <si>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</si>
  <si>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</si>
  <si>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</si>
  <si>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</si>
  <si>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</si>
  <si>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</si>
  <si>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</si>
  <si>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</si>
  <si>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</si>
  <si>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</si>
  <si>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</si>
  <si>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</si>
  <si>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</si>
  <si>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</si>
  <si>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</si>
  <si>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</si>
  <si>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</si>
  <si>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</si>
  <si>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</si>
  <si>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</si>
  <si>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</si>
  <si>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</si>
  <si>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</si>
  <si>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</si>
  <si>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</si>
  <si>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</si>
  <si>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</si>
  <si>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</si>
  <si>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</si>
  <si>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</si>
  <si>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</si>
  <si>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</si>
  <si>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</si>
  <si>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</si>
  <si>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</si>
  <si>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</si>
  <si>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</si>
  <si>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</si>
  <si>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</si>
  <si>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</si>
  <si>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</si>
  <si>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</si>
  <si>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</si>
  <si>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</si>
  <si>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</si>
  <si>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</si>
  <si>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</si>
  <si>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</si>
  <si>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</si>
  <si>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</si>
  <si>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</si>
  <si>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</si>
  <si>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</si>
  <si>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</si>
  <si>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</si>
  <si>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</si>
  <si>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</si>
  <si>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</si>
  <si>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</si>
  <si>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</si>
  <si>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</si>
  <si>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</si>
  <si>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</si>
  <si>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</si>
  <si>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</si>
  <si>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</si>
  <si>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</si>
  <si>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</si>
  <si>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</si>
  <si>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</si>
  <si>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</si>
  <si>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</si>
  <si>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</si>
  <si>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</si>
  <si>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</si>
  <si>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</si>
  <si>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</si>
  <si>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</si>
  <si>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</si>
  <si>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</si>
  <si>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</si>
  <si>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</si>
  <si>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</si>
  <si>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</si>
  <si>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</si>
  <si>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</si>
  <si>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</si>
  <si>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</si>
  <si>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</si>
  <si>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</si>
  <si>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</si>
  <si>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</si>
  <si>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</si>
  <si>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</si>
  <si>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</si>
  <si>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</si>
  <si>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</si>
  <si>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</si>
  <si>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</si>
  <si>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</si>
  <si>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</si>
  <si>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</si>
  <si>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</si>
  <si>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</si>
  <si>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</si>
  <si>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</si>
  <si>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</si>
  <si>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</si>
  <si>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</si>
  <si>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</si>
  <si>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</si>
  <si>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</si>
  <si>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</si>
  <si>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</si>
  <si>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</si>
  <si>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</si>
  <si>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</si>
  <si>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</si>
  <si>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</si>
  <si>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</si>
  <si>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</si>
  <si>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</si>
  <si>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</si>
  <si>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</si>
  <si>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</si>
  <si>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</si>
  <si>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</si>
  <si>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</si>
  <si>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</si>
  <si>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</si>
  <si>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</si>
  <si>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</si>
  <si>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</si>
  <si>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</si>
  <si>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</si>
  <si>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</si>
  <si>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</si>
  <si>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</si>
  <si>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</si>
  <si>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</si>
  <si>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</si>
  <si>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</si>
  <si>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</si>
  <si>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</si>
  <si>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</si>
  <si>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</si>
  <si>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</si>
  <si>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</si>
  <si>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</si>
  <si>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</si>
  <si>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</si>
  <si>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</si>
  <si>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</si>
  <si>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</si>
  <si>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</si>
  <si>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</si>
  <si>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</si>
  <si>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</si>
  <si>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</si>
  <si>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</si>
  <si>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</si>
  <si>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</si>
  <si>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</si>
  <si>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</si>
  <si>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</si>
  <si>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</si>
  <si>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</si>
  <si>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</si>
  <si>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</si>
  <si>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</si>
  <si>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</si>
  <si>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</si>
  <si>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</si>
  <si>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</si>
  <si>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</si>
  <si>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</si>
  <si>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</si>
  <si>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</si>
  <si>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</si>
  <si>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</si>
  <si>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</si>
  <si>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</si>
  <si>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</si>
  <si>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</si>
  <si>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</si>
  <si>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</si>
  <si>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</si>
  <si>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</si>
  <si>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</si>
  <si>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</si>
  <si>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</si>
  <si>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</si>
  <si>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</si>
  <si>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</si>
  <si>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</si>
  <si>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</si>
  <si>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</si>
  <si>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</si>
  <si>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</si>
  <si>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</si>
  <si>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</si>
  <si>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</si>
  <si>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</si>
  <si>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</si>
  <si>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</si>
  <si>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</si>
  <si>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</si>
  <si>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</si>
  <si>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</si>
  <si>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</si>
  <si>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</si>
  <si>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</si>
  <si>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</si>
  <si>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</si>
  <si>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</si>
  <si>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</si>
  <si>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</si>
  <si>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</si>
  <si>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</si>
  <si>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</si>
  <si>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</si>
  <si>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</si>
  <si>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</si>
  <si>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</si>
  <si>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</si>
  <si>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</si>
  <si>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</si>
  <si>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</si>
  <si>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</si>
  <si>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</si>
  <si>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</si>
  <si>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</si>
  <si>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</si>
  <si>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</si>
  <si>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</si>
  <si>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</si>
  <si>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</si>
  <si>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</si>
  <si>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</si>
  <si>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</si>
  <si>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</si>
  <si>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</si>
  <si>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</si>
  <si>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</si>
  <si>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</si>
  <si>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</si>
  <si>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</si>
  <si>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</si>
  <si>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</si>
  <si>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</si>
  <si>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</si>
  <si>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</si>
  <si>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</si>
  <si>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</si>
  <si>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</si>
  <si>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</si>
  <si>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</si>
  <si>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</si>
  <si>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</si>
  <si>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</si>
  <si>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</si>
  <si>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</si>
  <si>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</si>
  <si>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</si>
  <si>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</si>
  <si>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</si>
  <si>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</si>
  <si>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</si>
  <si>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</si>
  <si>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</si>
  <si>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</si>
  <si>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</si>
  <si>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</si>
  <si>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</si>
  <si>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</si>
  <si>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</si>
  <si>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</si>
  <si>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</si>
  <si>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</si>
  <si>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</si>
  <si>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</si>
  <si>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</si>
  <si>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</si>
  <si>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</si>
  <si>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</si>
  <si>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</si>
  <si>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</si>
  <si>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</si>
  <si>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</si>
  <si>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</si>
  <si>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</si>
  <si>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</si>
  <si>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</si>
  <si>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</si>
  <si>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</si>
  <si>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</si>
  <si>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</si>
  <si>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</si>
  <si>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</si>
  <si>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</si>
  <si>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</si>
  <si>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</si>
  <si>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</si>
  <si>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</si>
  <si>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</si>
  <si>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</si>
  <si>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</si>
  <si>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</si>
  <si>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</si>
  <si>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</si>
  <si>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</si>
  <si>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</si>
  <si>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</si>
  <si>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</si>
  <si>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</si>
  <si>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</si>
  <si>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</si>
  <si>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</si>
  <si>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</si>
  <si>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</si>
  <si>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</si>
  <si>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</si>
  <si>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</si>
  <si>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</si>
  <si>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</si>
  <si>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</si>
  <si>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</si>
  <si>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</si>
  <si>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</si>
  <si>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</si>
  <si>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</si>
  <si>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</si>
  <si>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</si>
  <si>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</si>
  <si>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</si>
  <si>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</si>
  <si>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</si>
  <si>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</si>
  <si>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</si>
  <si>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</si>
  <si>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</si>
  <si>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</si>
  <si>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</si>
  <si>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</si>
  <si>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</si>
  <si>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</si>
  <si>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</si>
  <si>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</si>
  <si>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</si>
  <si>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</si>
  <si>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</si>
  <si>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</si>
  <si>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</si>
  <si>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</si>
  <si>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</si>
  <si>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</si>
  <si>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</si>
  <si>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</si>
  <si>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</si>
  <si>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</si>
  <si>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</si>
  <si>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</si>
  <si>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</si>
  <si>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</si>
  <si>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</si>
  <si>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</si>
  <si>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</si>
  <si>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</si>
  <si>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</si>
  <si>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</si>
  <si>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</si>
  <si>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</si>
  <si>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</si>
  <si>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</si>
  <si>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</si>
  <si>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</si>
  <si>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</si>
  <si>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</si>
  <si>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</si>
  <si>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</si>
  <si>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</si>
  <si>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</si>
  <si>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</si>
  <si>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</si>
  <si>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</si>
  <si>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</si>
  <si>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</si>
  <si>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</si>
  <si>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</si>
  <si>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</si>
  <si>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</si>
  <si>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</si>
  <si>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</si>
  <si>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</si>
  <si>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</si>
  <si>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</si>
  <si>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</si>
  <si>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</si>
  <si>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</si>
  <si>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</si>
  <si>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</si>
  <si>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</si>
  <si>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</si>
  <si>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</si>
  <si>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</si>
  <si>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</si>
  <si>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</si>
  <si>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</si>
  <si>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</si>
  <si>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</si>
  <si>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</si>
  <si>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</si>
  <si>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</si>
  <si>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</si>
  <si>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</si>
  <si>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</si>
  <si>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</si>
  <si>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</si>
  <si>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</si>
  <si>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</si>
  <si>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</si>
  <si>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</si>
  <si>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</si>
  <si>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</si>
  <si>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</si>
  <si>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</si>
  <si>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</si>
  <si>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</si>
  <si>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</si>
  <si>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</si>
  <si>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</si>
  <si>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</si>
  <si>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</si>
  <si>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</si>
  <si>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</si>
  <si>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</si>
  <si>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</si>
  <si>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</si>
  <si>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</si>
  <si>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</si>
  <si>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</si>
  <si>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</si>
  <si>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</si>
  <si>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</si>
  <si>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</si>
  <si>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</si>
  <si>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</si>
  <si>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</si>
  <si>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</si>
  <si>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</si>
  <si>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</si>
  <si>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</si>
  <si>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</si>
  <si>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</si>
  <si>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</si>
  <si>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</si>
  <si>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</si>
  <si>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</si>
  <si>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</si>
  <si>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</si>
  <si>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</si>
  <si>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</si>
  <si>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</si>
  <si>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</si>
  <si>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</si>
  <si>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</si>
  <si>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</si>
  <si>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</si>
  <si>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</si>
  <si>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</si>
  <si>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</si>
  <si>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</si>
  <si>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</si>
  <si>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</si>
  <si>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</si>
  <si>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</si>
  <si>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</si>
  <si>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</si>
  <si>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</si>
  <si>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</si>
  <si>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</si>
  <si>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</si>
  <si>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</si>
  <si>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</si>
  <si>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</si>
  <si>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</si>
  <si>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</si>
  <si>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</si>
  <si>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</si>
  <si>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</si>
  <si>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</si>
  <si>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</si>
  <si>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</si>
  <si>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</si>
  <si>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</si>
  <si>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</si>
  <si>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</si>
  <si>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</si>
  <si>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</si>
  <si>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</si>
  <si>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</si>
  <si>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</si>
  <si>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</si>
  <si>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</si>
  <si>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</si>
  <si>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</si>
  <si>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</si>
  <si>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</si>
  <si>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</si>
  <si>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</si>
  <si>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</si>
  <si>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</si>
  <si>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</si>
  <si>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</si>
  <si>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</si>
  <si>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</si>
  <si>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</si>
  <si>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</si>
  <si>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</si>
  <si>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</si>
  <si>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</si>
  <si>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</si>
  <si>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</si>
  <si>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</si>
  <si>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</si>
  <si>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</si>
  <si>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</si>
  <si>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</si>
  <si>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</si>
  <si>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</si>
  <si>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</si>
  <si>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</si>
  <si>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</si>
  <si>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</si>
  <si>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</si>
  <si>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</si>
  <si>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</si>
  <si>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</si>
  <si>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</si>
  <si>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</si>
  <si>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</si>
  <si>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</si>
  <si>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</si>
  <si>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</si>
  <si>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</si>
  <si>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</si>
  <si>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</si>
  <si>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</si>
  <si>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</si>
  <si>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</si>
  <si>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</si>
  <si>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</si>
  <si>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</si>
  <si>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</si>
  <si>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</si>
  <si>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</si>
  <si>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</si>
  <si>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</si>
  <si>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</si>
  <si>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</si>
  <si>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</si>
  <si>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</si>
  <si>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</si>
  <si>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</si>
  <si>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</si>
  <si>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</si>
  <si>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</si>
  <si>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</si>
  <si>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</si>
  <si>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</si>
  <si>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</si>
  <si>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</si>
  <si>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</si>
  <si>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</si>
  <si>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</si>
  <si>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</si>
  <si>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</si>
  <si>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</si>
  <si>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</si>
  <si>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</si>
  <si>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</si>
  <si>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</si>
  <si>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</si>
  <si>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</si>
  <si>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</si>
  <si>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</si>
  <si>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</si>
  <si>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</si>
  <si>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</si>
  <si>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</si>
  <si>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</si>
  <si>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</si>
  <si>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</si>
  <si>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</si>
  <si>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</si>
  <si>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</si>
  <si>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</si>
  <si>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</si>
  <si>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</si>
  <si>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</si>
  <si>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</si>
  <si>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</si>
  <si>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</si>
  <si>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</si>
  <si>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</si>
  <si>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</si>
  <si>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</si>
  <si>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</si>
  <si>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</si>
  <si>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</si>
  <si>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</si>
  <si>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</si>
  <si>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</si>
  <si>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</si>
  <si>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</si>
  <si>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</si>
  <si>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</si>
  <si>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</si>
  <si>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</si>
  <si>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</si>
  <si>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</si>
  <si>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</si>
  <si>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</si>
  <si>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</si>
  <si>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</si>
  <si>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</si>
  <si>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</si>
  <si>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</si>
  <si>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</si>
  <si>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</si>
  <si>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</si>
  <si>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</si>
  <si>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</si>
  <si>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</si>
  <si>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</si>
  <si>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</si>
  <si>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</si>
  <si>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</si>
  <si>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</si>
  <si>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</si>
  <si>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</si>
  <si>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</si>
  <si>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</si>
  <si>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</si>
  <si>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</si>
  <si>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</si>
  <si>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</si>
  <si>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</si>
  <si>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</si>
  <si>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</si>
  <si>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</si>
  <si>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</si>
  <si>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</si>
  <si>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</si>
  <si>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</si>
  <si>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</si>
  <si>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</si>
  <si>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</si>
  <si>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</si>
  <si>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</si>
  <si>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</si>
  <si>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</si>
  <si>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</si>
  <si>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</si>
  <si>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</si>
  <si>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</si>
  <si>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</si>
  <si>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</si>
  <si>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</si>
  <si>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</si>
  <si>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</si>
  <si>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</si>
  <si>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</si>
  <si>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</si>
  <si>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</si>
  <si>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</si>
  <si>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</si>
  <si>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</si>
  <si>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</si>
  <si>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</si>
  <si>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</si>
  <si>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</si>
  <si>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</si>
  <si>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</si>
  <si>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</si>
  <si>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</si>
  <si>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</si>
  <si>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</si>
  <si>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</si>
  <si>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</si>
  <si>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</si>
  <si>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</si>
  <si>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</si>
  <si>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</si>
  <si>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</si>
  <si>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</si>
  <si>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</si>
  <si>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</si>
  <si>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</si>
  <si>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</si>
  <si>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</si>
  <si>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</si>
  <si>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</si>
  <si>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</si>
  <si>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</si>
  <si>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</si>
  <si>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</si>
  <si>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</si>
  <si>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</si>
  <si>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</si>
  <si>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</si>
  <si>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</si>
  <si>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</si>
  <si>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</si>
  <si>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</si>
  <si>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</si>
  <si>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</si>
  <si>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</si>
  <si>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</si>
  <si>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</si>
  <si>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</si>
  <si>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</si>
  <si>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</si>
  <si>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</si>
  <si>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</si>
  <si>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</si>
  <si>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</si>
  <si>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</si>
  <si>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</si>
  <si>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</si>
  <si>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</si>
  <si>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</si>
  <si>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</si>
  <si>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</si>
  <si>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</si>
  <si>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</si>
  <si>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</si>
  <si>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</si>
  <si>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</si>
  <si>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</si>
  <si>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</si>
  <si>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</si>
  <si>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</si>
  <si>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</si>
  <si>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</si>
  <si>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</si>
  <si>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</si>
  <si>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</si>
  <si>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</si>
  <si>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</si>
  <si>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</si>
  <si>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</si>
  <si>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</si>
  <si>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</si>
  <si>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</si>
  <si>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</si>
  <si>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</si>
  <si>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</si>
  <si>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</si>
  <si>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</si>
  <si>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</si>
  <si>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</si>
  <si>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</si>
  <si>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</si>
  <si>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</si>
  <si>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</si>
  <si>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</si>
  <si>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</si>
  <si>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</si>
  <si>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</si>
  <si>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</si>
  <si>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</si>
  <si>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</si>
  <si>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</si>
  <si>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</si>
  <si>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</si>
  <si>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</si>
  <si>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</si>
  <si>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</si>
  <si>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</si>
  <si>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</si>
  <si>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</si>
  <si>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</si>
  <si>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</si>
  <si>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</si>
  <si>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</si>
  <si>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</si>
  <si>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</si>
  <si>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</si>
  <si>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</si>
  <si>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</si>
  <si>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</si>
  <si>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</si>
  <si>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</si>
  <si>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</si>
  <si>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</si>
  <si>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</si>
  <si>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</si>
  <si>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</si>
  <si>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</si>
  <si>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</si>
  <si>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</si>
  <si>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</si>
  <si>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</si>
  <si>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</si>
  <si>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</si>
  <si>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</si>
  <si>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</si>
  <si>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</si>
  <si>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</si>
  <si>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</si>
  <si>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</si>
  <si>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</si>
  <si>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</si>
  <si>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</si>
  <si>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</si>
  <si>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</si>
  <si>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</si>
  <si>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</si>
  <si>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</si>
  <si>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</si>
  <si>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</si>
  <si>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</si>
  <si>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</si>
  <si>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</si>
  <si>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</si>
  <si>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</si>
  <si>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</si>
  <si>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</si>
  <si>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</si>
  <si>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</si>
  <si>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</si>
  <si>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</si>
  <si>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</si>
  <si>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</si>
  <si>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</si>
  <si>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</si>
  <si>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</si>
  <si>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</si>
  <si>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</si>
  <si>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</si>
  <si>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</si>
  <si>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</si>
  <si>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</si>
  <si>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</si>
  <si>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</si>
  <si>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</si>
  <si>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</si>
  <si>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</si>
  <si>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</si>
  <si>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</si>
  <si>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</si>
  <si>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</si>
  <si>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</si>
  <si>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</si>
  <si>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</si>
  <si>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</si>
  <si>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</si>
  <si>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</si>
  <si>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</si>
  <si>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</si>
  <si>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</si>
  <si>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</si>
  <si>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</si>
  <si>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</si>
  <si>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</si>
  <si>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</si>
  <si>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</si>
  <si>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</si>
  <si>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</si>
  <si>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</si>
  <si>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</si>
  <si>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</si>
  <si>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</si>
  <si>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</si>
  <si>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</si>
  <si>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</si>
  <si>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</si>
  <si>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</si>
  <si>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</si>
  <si>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</si>
  <si>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</si>
  <si>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</si>
  <si>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</si>
  <si>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</si>
  <si>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</si>
  <si>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</si>
  <si>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</si>
  <si>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</si>
  <si>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</si>
  <si>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</si>
  <si>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</si>
  <si>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</si>
  <si>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</si>
  <si>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</si>
  <si>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</si>
  <si>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</si>
  <si>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</si>
  <si>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</si>
  <si>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</si>
  <si>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</si>
  <si>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</si>
  <si>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</si>
  <si>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</si>
  <si>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</si>
  <si>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</si>
  <si>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</si>
  <si>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</si>
  <si>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</si>
  <si>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</si>
  <si>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</si>
  <si>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</si>
  <si>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</si>
  <si>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</si>
  <si>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</si>
  <si>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</si>
  <si>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</si>
  <si>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</si>
  <si>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</si>
  <si>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</si>
  <si>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</si>
  <si>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</si>
  <si>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</si>
  <si>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</si>
  <si>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</si>
  <si>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</si>
  <si>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</si>
  <si>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</si>
  <si>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</si>
  <si>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</si>
  <si>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</si>
  <si>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</si>
  <si>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</si>
  <si>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</si>
  <si>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</si>
  <si>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</si>
  <si>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</si>
  <si>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</si>
  <si>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</si>
  <si>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</si>
  <si>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</si>
  <si>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</si>
  <si>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</si>
  <si>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</si>
  <si>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</si>
  <si>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</si>
  <si>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</si>
  <si>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</si>
  <si>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</si>
  <si>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</si>
  <si>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</si>
  <si>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</si>
  <si>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</si>
  <si>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</si>
  <si>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</si>
  <si>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</si>
  <si>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</si>
  <si>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</si>
  <si>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</si>
  <si>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</si>
  <si>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</si>
  <si>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</si>
  <si>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</si>
  <si>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</si>
  <si>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</si>
  <si>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</si>
  <si>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</si>
  <si>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</si>
  <si>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</si>
  <si>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</si>
  <si>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</si>
  <si>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</si>
  <si>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</si>
  <si>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</si>
  <si>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</si>
  <si>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</si>
  <si>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</si>
  <si>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</si>
  <si>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</si>
  <si>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</si>
  <si>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</si>
  <si>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</si>
  <si>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</si>
  <si>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</si>
  <si>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</si>
  <si>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</si>
  <si>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</si>
  <si>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</si>
  <si>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</si>
  <si>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</si>
  <si>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</si>
  <si>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</si>
  <si>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</si>
  <si>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</si>
  <si>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</si>
  <si>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</si>
  <si>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</si>
  <si>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</si>
  <si>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</si>
  <si>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</si>
  <si>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</si>
  <si>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</si>
  <si>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</si>
  <si>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</si>
  <si>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</si>
  <si>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</si>
  <si>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</si>
  <si>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</si>
  <si>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</si>
  <si>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</si>
  <si>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</si>
  <si>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</si>
  <si>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</si>
  <si>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</si>
  <si>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</si>
  <si>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</si>
  <si>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</si>
  <si>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</si>
  <si>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</si>
  <si>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</si>
  <si>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</si>
  <si>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</si>
  <si>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</si>
  <si>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</si>
  <si>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</si>
  <si>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</si>
  <si>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</si>
  <si>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</si>
  <si>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</si>
  <si>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</si>
  <si>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</si>
  <si>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</si>
  <si>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</si>
  <si>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</si>
  <si>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</si>
  <si>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</si>
  <si>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</si>
  <si>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</si>
  <si>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</si>
  <si>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</si>
  <si>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</si>
  <si>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</si>
  <si>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</si>
  <si>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</si>
  <si>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</si>
  <si>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</si>
  <si>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</si>
  <si>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</si>
  <si>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</si>
  <si>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</si>
  <si>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</si>
  <si>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</si>
  <si>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</si>
  <si>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</si>
  <si>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</si>
  <si>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</si>
  <si>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</si>
  <si>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</si>
  <si>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</si>
  <si>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</si>
  <si>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</si>
  <si>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</si>
  <si>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</si>
  <si>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</si>
  <si>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</si>
  <si>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</si>
  <si>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</si>
  <si>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</si>
  <si>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</si>
  <si>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</si>
  <si>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</si>
  <si>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</si>
  <si>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</si>
  <si>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</si>
  <si>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</si>
  <si>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</si>
  <si>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</si>
  <si>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</si>
  <si>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</si>
  <si>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</si>
  <si>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</si>
  <si>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</si>
  <si>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</si>
  <si>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</si>
  <si>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</si>
  <si>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</si>
  <si>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</si>
  <si>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</si>
  <si>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</si>
  <si>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</si>
  <si>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</si>
  <si>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</si>
  <si>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</si>
  <si>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</si>
  <si>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</si>
  <si>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</si>
  <si>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</si>
  <si>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</si>
  <si>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</si>
  <si>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</si>
  <si>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</si>
  <si>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</si>
  <si>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</si>
  <si>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</si>
  <si>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</si>
  <si>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</si>
  <si>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</si>
  <si>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</si>
  <si>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</si>
  <si>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</si>
  <si>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</si>
  <si>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</si>
  <si>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</si>
  <si>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</si>
  <si>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</si>
  <si>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</si>
  <si>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</si>
  <si>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</si>
  <si>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</si>
  <si>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</si>
  <si>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</si>
  <si>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</si>
  <si>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</si>
  <si>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</si>
  <si>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</si>
  <si>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</si>
  <si>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</si>
  <si>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</si>
  <si>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</si>
  <si>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</si>
  <si>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</si>
  <si>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</si>
  <si>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</si>
  <si>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</si>
  <si>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</si>
  <si>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</si>
  <si>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</si>
  <si>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</si>
  <si>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</si>
  <si>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</si>
  <si>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</si>
  <si>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</si>
  <si>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</si>
  <si>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</si>
  <si>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</si>
  <si>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</si>
  <si>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</si>
  <si>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</si>
  <si>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</si>
  <si>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</si>
  <si>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</si>
  <si>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</si>
  <si>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</si>
  <si>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</si>
  <si>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</si>
  <si>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</si>
  <si>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</si>
  <si>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</si>
  <si>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</si>
  <si>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</si>
  <si>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</si>
  <si>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</si>
  <si>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</si>
  <si>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</si>
  <si>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</si>
  <si>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</si>
  <si>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</si>
  <si>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</si>
  <si>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</si>
  <si>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</si>
  <si>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</si>
  <si>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</si>
  <si>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</si>
  <si>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</si>
  <si>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</si>
  <si>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</si>
  <si>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</si>
  <si>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</si>
  <si>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</si>
  <si>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</si>
  <si>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</si>
  <si>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</si>
  <si>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</si>
  <si>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</si>
  <si>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</si>
  <si>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</si>
  <si>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</si>
  <si>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</si>
  <si>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</si>
  <si>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</si>
  <si>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</si>
  <si>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</si>
  <si>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</si>
  <si>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</si>
  <si>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</si>
  <si>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</si>
  <si>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</si>
  <si>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</si>
  <si>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</si>
  <si>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</si>
  <si>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</si>
  <si>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</si>
  <si>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</si>
  <si>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</si>
  <si>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</si>
  <si>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</si>
  <si>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</si>
  <si>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</si>
  <si>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</si>
  <si>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</si>
  <si>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</si>
  <si>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</si>
  <si>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</si>
  <si>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</si>
  <si>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</si>
  <si>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</si>
  <si>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</si>
  <si>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</si>
  <si>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</si>
  <si>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</si>
  <si>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</si>
  <si>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</si>
  <si>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</si>
  <si>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</si>
  <si>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</si>
  <si>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</si>
  <si>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</si>
  <si>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</si>
  <si>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</si>
  <si>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</si>
  <si>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</si>
  <si>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</si>
  <si>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</si>
  <si>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</si>
  <si>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</si>
  <si>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</si>
  <si>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</si>
  <si>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</si>
  <si>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</si>
  <si>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</si>
  <si>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</si>
  <si>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</si>
  <si>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</si>
  <si>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</si>
  <si>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</si>
  <si>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</si>
  <si>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</si>
  <si>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</si>
  <si>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</si>
  <si>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</si>
  <si>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</si>
  <si>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</si>
  <si>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</si>
  <si>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</si>
  <si>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</si>
  <si>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</si>
  <si>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</si>
  <si>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</si>
  <si>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</si>
  <si>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</si>
  <si>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</si>
  <si>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</si>
  <si>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</si>
  <si>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</si>
  <si>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</si>
  <si>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</si>
  <si>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</si>
  <si>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</si>
  <si>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</si>
  <si>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</si>
  <si>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</si>
  <si>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</si>
  <si>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</si>
  <si>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</si>
  <si>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</si>
  <si>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</si>
  <si>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</si>
  <si>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</si>
  <si>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</si>
  <si>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</si>
  <si>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</si>
  <si>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</si>
  <si>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</si>
  <si>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</si>
  <si>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</si>
  <si>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</si>
  <si>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</si>
  <si>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</si>
  <si>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</si>
  <si>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</si>
  <si>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</si>
  <si>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</si>
  <si>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</si>
  <si>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</si>
  <si>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</si>
  <si>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</si>
  <si>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</si>
  <si>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</si>
  <si>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</si>
  <si>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</si>
  <si>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</si>
  <si>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</si>
  <si>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</si>
  <si>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</si>
  <si>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</si>
  <si>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</si>
  <si>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</si>
  <si>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</si>
  <si>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</si>
  <si>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</si>
  <si>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</si>
  <si>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</si>
  <si>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</si>
  <si>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</si>
  <si>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</si>
  <si>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</si>
  <si>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</si>
  <si>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</si>
  <si>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</si>
  <si>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</si>
  <si>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</si>
  <si>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</si>
  <si>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</si>
  <si>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</si>
  <si>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</si>
  <si>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</si>
  <si>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</si>
  <si>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</si>
  <si>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</si>
  <si>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</si>
  <si>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</si>
  <si>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</si>
  <si>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</si>
  <si>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</si>
  <si>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</si>
  <si>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</si>
  <si>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</si>
  <si>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</si>
  <si>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</si>
  <si>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</si>
  <si>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</si>
  <si>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</si>
  <si>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</si>
  <si>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</si>
  <si>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</si>
  <si>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</si>
  <si>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</si>
  <si>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</si>
  <si>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</si>
  <si>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</si>
  <si>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</si>
  <si>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</si>
  <si>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</si>
  <si>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</si>
  <si>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</si>
  <si>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</si>
  <si>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</si>
  <si>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</si>
  <si>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</si>
  <si>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</si>
  <si>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</si>
  <si>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</si>
  <si>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</si>
  <si>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</si>
  <si>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</si>
  <si>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</si>
  <si>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</si>
  <si>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</si>
  <si>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</si>
  <si>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</si>
  <si>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</si>
  <si>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</si>
  <si>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</si>
  <si>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</si>
  <si>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</si>
  <si>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</si>
  <si>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</si>
  <si>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</si>
  <si>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</si>
  <si>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</si>
  <si>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</si>
  <si>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</si>
  <si>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</si>
  <si>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</si>
  <si>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</si>
  <si>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</si>
  <si>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</si>
  <si>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</si>
  <si>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</si>
  <si>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</si>
  <si>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</si>
  <si>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</si>
  <si>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</si>
  <si>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</si>
  <si>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</si>
  <si>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</si>
  <si>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</si>
  <si>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</si>
  <si>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</si>
  <si>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</si>
  <si>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</si>
  <si>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</si>
  <si>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</si>
  <si>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</si>
  <si>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</si>
  <si>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</si>
  <si>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</si>
  <si>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</si>
  <si>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</si>
  <si>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</si>
  <si>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</si>
  <si>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</si>
  <si>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</si>
  <si>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</si>
  <si>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</si>
  <si>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</si>
  <si>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</si>
  <si>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</si>
  <si>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</si>
  <si>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</si>
  <si>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</si>
  <si>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</si>
  <si>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</si>
  <si>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</si>
  <si>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</si>
  <si>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</si>
  <si>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</si>
  <si>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</si>
  <si>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</si>
  <si>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</si>
  <si>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</si>
  <si>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</si>
  <si>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</si>
  <si>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</si>
  <si>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</si>
  <si>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</si>
  <si>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</si>
  <si>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</si>
  <si>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</si>
  <si>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</si>
  <si>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</si>
  <si>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</si>
  <si>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</si>
  <si>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</si>
  <si>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</si>
  <si>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</si>
  <si>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</si>
  <si>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</si>
  <si>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</si>
  <si>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</si>
  <si>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</si>
  <si>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</si>
  <si>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</si>
  <si>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</si>
  <si>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</si>
  <si>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</si>
  <si>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</si>
  <si>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</si>
  <si>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</si>
  <si>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</si>
  <si>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</si>
  <si>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</si>
  <si>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</si>
  <si>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</si>
  <si>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</si>
  <si>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</si>
  <si>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</si>
  <si>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</si>
  <si>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</si>
  <si>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</si>
  <si>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</si>
  <si>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</si>
  <si>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</si>
  <si>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</si>
  <si>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</si>
  <si>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</si>
  <si>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</si>
  <si>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</si>
  <si>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</si>
  <si>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</si>
  <si>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</si>
  <si>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</si>
  <si>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</si>
  <si>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</si>
  <si>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</si>
  <si>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</si>
  <si>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</si>
  <si>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</si>
  <si>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</si>
  <si>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</si>
  <si>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</si>
  <si>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</si>
  <si>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</si>
  <si>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</si>
  <si>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</si>
  <si>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</si>
  <si>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</si>
  <si>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</si>
  <si>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</si>
  <si>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</si>
  <si>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</si>
  <si>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</si>
  <si>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</si>
  <si>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</si>
  <si>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</si>
  <si>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</si>
  <si>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</si>
  <si>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</si>
  <si>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</si>
  <si>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</si>
  <si>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</si>
  <si>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</si>
  <si>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</si>
  <si>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</si>
  <si>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</si>
  <si>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</si>
  <si>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</si>
  <si>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</si>
  <si>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</si>
  <si>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</si>
  <si>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</si>
  <si>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</si>
  <si>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</si>
  <si>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</si>
  <si>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</si>
  <si>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</si>
  <si>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</si>
  <si>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</si>
  <si>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</si>
  <si>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</si>
  <si>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</si>
  <si>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</si>
  <si>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</si>
  <si>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</si>
  <si>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</si>
  <si>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</si>
  <si>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</si>
  <si>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</si>
  <si>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</si>
  <si>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</si>
  <si>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</si>
  <si>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</si>
  <si>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</si>
  <si>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</si>
  <si>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</si>
  <si>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</si>
  <si>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</si>
  <si>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</si>
  <si>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</si>
  <si>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</si>
  <si>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</si>
  <si>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</si>
  <si>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</si>
  <si>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</si>
  <si>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</si>
  <si>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</si>
  <si>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</si>
  <si>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</si>
  <si>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</si>
  <si>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</si>
  <si>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</si>
  <si>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</si>
  <si>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</si>
  <si>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</si>
  <si>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</si>
  <si>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</si>
  <si>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</si>
  <si>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</si>
  <si>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</si>
  <si>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</si>
  <si>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</si>
  <si>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</si>
  <si>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</si>
  <si>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</si>
  <si>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</si>
  <si>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</si>
  <si>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</si>
  <si>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</si>
  <si>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</si>
  <si>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</si>
  <si>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</si>
  <si>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</si>
  <si>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</si>
  <si>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</si>
  <si>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</si>
  <si>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</si>
  <si>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</si>
  <si>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</si>
  <si>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</si>
  <si>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</si>
  <si>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</si>
  <si>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</si>
  <si>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</si>
  <si>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</si>
  <si>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</si>
  <si>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</si>
  <si>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</si>
  <si>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</si>
  <si>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</si>
  <si>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</si>
  <si>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</si>
  <si>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</si>
  <si>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</si>
  <si>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</si>
  <si>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</si>
  <si>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</si>
  <si>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</si>
  <si>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</si>
  <si>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</si>
  <si>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</si>
  <si>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</si>
  <si>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</si>
  <si>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</si>
  <si>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</si>
  <si>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</si>
  <si>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</si>
  <si>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</si>
  <si>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</si>
  <si>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</si>
  <si>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</si>
  <si>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</si>
  <si>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</si>
  <si>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</si>
  <si>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</si>
  <si>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</si>
  <si>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</si>
  <si>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</si>
  <si>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</si>
  <si>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</si>
  <si>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</si>
  <si>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</si>
  <si>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</si>
  <si>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</si>
  <si>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</si>
  <si>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</si>
  <si>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</si>
  <si>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</si>
  <si>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</si>
  <si>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</si>
  <si>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</si>
  <si>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</si>
  <si>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</si>
  <si>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</si>
  <si>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</si>
  <si>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</si>
  <si>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</si>
  <si>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</si>
  <si>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</si>
  <si>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</si>
  <si>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</si>
  <si>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</si>
  <si>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</si>
  <si>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</si>
  <si>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</si>
  <si>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</si>
  <si>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</si>
  <si>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</si>
  <si>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</si>
  <si>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</si>
  <si>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</si>
  <si>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</si>
  <si>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</si>
  <si>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</si>
  <si>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</si>
  <si>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</si>
  <si>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</si>
  <si>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</si>
  <si>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</si>
  <si>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</si>
  <si>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</si>
  <si>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</si>
  <si>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</si>
  <si>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</si>
  <si>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</si>
  <si>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</si>
  <si>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</si>
  <si>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</si>
  <si>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</si>
  <si>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</si>
  <si>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</si>
  <si>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</si>
  <si>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</si>
  <si>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</si>
  <si>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</si>
  <si>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</si>
  <si>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</si>
  <si>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</si>
  <si>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</si>
  <si>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</si>
  <si>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</si>
  <si>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</si>
  <si>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</si>
  <si>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</si>
  <si>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</si>
  <si>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</si>
  <si>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</si>
  <si>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</si>
  <si>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</si>
  <si>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</si>
  <si>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</si>
  <si>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</si>
  <si>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</si>
  <si>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</si>
  <si>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</si>
  <si>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</si>
  <si>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</si>
  <si>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</si>
  <si>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</si>
  <si>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</si>
  <si>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</si>
  <si>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</si>
  <si>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</si>
  <si>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</si>
  <si>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</si>
  <si>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</si>
  <si>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</si>
  <si>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</si>
  <si>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</si>
  <si>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</si>
  <si>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</si>
  <si>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</si>
  <si>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</si>
  <si>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</si>
  <si>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</si>
  <si>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</si>
  <si>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</si>
  <si>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</si>
  <si>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</si>
  <si>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</si>
  <si>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</si>
  <si>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</si>
  <si>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</si>
  <si>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</si>
  <si>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</si>
  <si>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</si>
  <si>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</si>
  <si>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</si>
  <si>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</si>
  <si>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</si>
  <si>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</si>
  <si>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</si>
  <si>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</si>
  <si>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</si>
  <si>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</si>
  <si>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</si>
  <si>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</si>
  <si>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</si>
  <si>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</si>
  <si>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</si>
  <si>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</si>
  <si>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</si>
  <si>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</si>
  <si>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</si>
  <si>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</si>
  <si>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</si>
  <si>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</si>
  <si>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</si>
  <si>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</si>
  <si>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</si>
  <si>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</si>
  <si>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</si>
  <si>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</si>
  <si>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</si>
  <si>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</si>
  <si>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</si>
  <si>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</si>
  <si>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</si>
  <si>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</si>
  <si>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</si>
  <si>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</si>
  <si>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</si>
  <si>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</si>
  <si>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</si>
  <si>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</si>
  <si>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</si>
  <si>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</si>
  <si>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</si>
  <si>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</si>
  <si>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</si>
  <si>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</si>
  <si>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</si>
  <si>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</si>
  <si>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</si>
  <si>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</si>
  <si>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</si>
  <si>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</si>
  <si>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</si>
  <si>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</si>
  <si>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</si>
  <si>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</si>
  <si>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</si>
  <si>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</si>
  <si>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</si>
  <si>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</si>
  <si>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</si>
  <si>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</si>
  <si>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</si>
  <si>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</si>
  <si>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</si>
  <si>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</si>
  <si>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</si>
  <si>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</si>
  <si>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</si>
  <si>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</si>
  <si>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</si>
  <si>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</si>
  <si>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</si>
  <si>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</si>
  <si>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</si>
  <si>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</si>
  <si>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</si>
  <si>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</si>
  <si>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</si>
  <si>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</si>
  <si>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</si>
  <si>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</si>
  <si>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</si>
  <si>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</si>
  <si>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</si>
  <si>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</si>
  <si>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</si>
  <si>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</si>
  <si>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</si>
  <si>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</si>
  <si>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</si>
  <si>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</si>
  <si>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</si>
  <si>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</si>
  <si>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</si>
  <si>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</si>
  <si>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</si>
  <si>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</si>
  <si>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</si>
  <si>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</si>
  <si>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</si>
  <si>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</si>
  <si>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</si>
  <si>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</si>
  <si>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</si>
  <si>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</si>
  <si>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</si>
  <si>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</si>
  <si>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</si>
  <si>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</si>
  <si>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</si>
  <si>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</si>
  <si>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</si>
  <si>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</si>
  <si>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</si>
  <si>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</si>
  <si>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</si>
  <si>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</si>
  <si>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</si>
  <si>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</si>
  <si>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</si>
  <si>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</si>
  <si>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</si>
  <si>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</si>
  <si>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</si>
  <si>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</si>
  <si>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</si>
  <si>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</si>
  <si>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</si>
  <si>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</si>
  <si>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</si>
  <si>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</si>
  <si>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</si>
  <si>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</si>
  <si>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</si>
  <si>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</si>
  <si>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</si>
  <si>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</si>
  <si>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</si>
  <si>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</si>
  <si>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</si>
  <si>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</si>
  <si>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</si>
  <si>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</si>
  <si>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</si>
  <si>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</si>
  <si>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</si>
  <si>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</si>
  <si>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</si>
  <si>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</si>
  <si>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</si>
  <si>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</si>
  <si>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</si>
  <si>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</si>
  <si>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</si>
  <si>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</si>
  <si>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</si>
  <si>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</si>
  <si>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</si>
  <si>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</si>
  <si>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</si>
  <si>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</si>
  <si>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</si>
  <si>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</si>
  <si>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</si>
  <si>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</si>
  <si>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</si>
  <si>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</si>
  <si>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</si>
  <si>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</si>
  <si>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</si>
  <si>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</si>
  <si>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</si>
  <si>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</si>
  <si>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</si>
  <si>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</si>
  <si>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</si>
  <si>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</si>
  <si>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</si>
  <si>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</si>
  <si>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</si>
  <si>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</si>
  <si>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</si>
  <si>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</si>
  <si>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</si>
  <si>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</si>
  <si>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</si>
  <si>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</si>
  <si>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</si>
  <si>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</si>
  <si>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</si>
  <si>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</si>
  <si>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</si>
  <si>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</si>
  <si>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</si>
  <si>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</si>
  <si>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</si>
  <si>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</si>
  <si>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</si>
  <si>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</si>
  <si>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</si>
  <si>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</si>
  <si>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</si>
  <si>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</si>
  <si>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</si>
  <si>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</si>
  <si>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</si>
  <si>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</si>
  <si>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</si>
  <si>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</si>
  <si>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</si>
  <si>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</si>
  <si>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</si>
  <si>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</si>
  <si>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</si>
  <si>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</si>
  <si>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</si>
  <si>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</si>
  <si>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</si>
  <si>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</si>
  <si>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</si>
  <si>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</si>
  <si>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</si>
  <si>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</si>
  <si>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</si>
  <si>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</si>
  <si>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</si>
  <si>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</si>
  <si>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</si>
  <si>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</si>
  <si>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</si>
  <si>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</si>
  <si>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</si>
  <si>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</si>
  <si>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</si>
  <si>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</si>
  <si>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</si>
  <si>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</si>
  <si>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</si>
  <si>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</si>
  <si>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</si>
  <si>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</si>
  <si>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</si>
  <si>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</si>
  <si>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</si>
  <si>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</si>
  <si>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</si>
  <si>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</si>
  <si>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</si>
  <si>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</si>
  <si>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</si>
  <si>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</si>
  <si>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</si>
  <si>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</si>
  <si>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</si>
  <si>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</si>
  <si>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</si>
  <si>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</si>
  <si>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</si>
  <si>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</si>
  <si>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</si>
  <si>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</si>
  <si>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</si>
  <si>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</si>
  <si>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</si>
  <si>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</si>
  <si>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</si>
  <si>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</si>
  <si>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</si>
  <si>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</si>
  <si>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</si>
  <si>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</si>
  <si>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</si>
  <si>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</si>
  <si>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</si>
  <si>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</si>
  <si>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</si>
  <si>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</si>
  <si>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</si>
  <si>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</si>
  <si>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</si>
  <si>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</si>
  <si>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</si>
  <si>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</si>
  <si>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</si>
  <si>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</si>
  <si>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</si>
  <si>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</si>
  <si>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</si>
  <si>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</si>
  <si>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</si>
  <si>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</si>
  <si>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</si>
  <si>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</si>
  <si>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</si>
  <si>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</si>
  <si>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</si>
  <si>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</si>
  <si>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</si>
  <si>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</si>
  <si>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</si>
  <si>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</si>
  <si>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</si>
  <si>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</si>
  <si>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</si>
  <si>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</si>
  <si>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</si>
  <si>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</si>
  <si>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</si>
  <si>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</si>
  <si>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</si>
  <si>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</si>
  <si>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</si>
  <si>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</si>
  <si>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</si>
  <si>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</si>
  <si>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</si>
  <si>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</si>
  <si>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</si>
  <si>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</si>
  <si>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</si>
  <si>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</si>
  <si>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</si>
  <si>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</si>
  <si>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</si>
  <si>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</si>
  <si>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</si>
  <si>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</si>
  <si>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</si>
  <si>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</si>
  <si>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</si>
  <si>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</si>
  <si>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</si>
  <si>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</si>
  <si>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</si>
  <si>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</si>
  <si>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</si>
  <si>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</si>
  <si>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</si>
  <si>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</si>
  <si>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</si>
  <si>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</si>
  <si>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</si>
  <si>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</si>
  <si>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</si>
  <si>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</si>
  <si>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</si>
  <si>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</si>
  <si>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</si>
  <si>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</si>
  <si>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</si>
  <si>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</si>
  <si>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</si>
  <si>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</si>
  <si>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</si>
  <si>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</si>
  <si>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</si>
  <si>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</si>
  <si>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</si>
  <si>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</si>
  <si>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</si>
  <si>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</si>
  <si>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</si>
  <si>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</si>
  <si>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</si>
  <si>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</si>
  <si>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</si>
  <si>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</si>
  <si>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</si>
  <si>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</si>
  <si>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</si>
  <si>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</si>
  <si>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</si>
  <si>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</si>
  <si>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</si>
  <si>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</si>
  <si>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</si>
  <si>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</si>
  <si>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</si>
  <si>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</si>
  <si>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</si>
  <si>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</si>
  <si>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</si>
  <si>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</si>
  <si>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</si>
  <si>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</si>
  <si>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</si>
  <si>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</si>
  <si>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</si>
  <si>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</si>
  <si>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</si>
  <si>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</si>
  <si>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</si>
  <si>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</si>
  <si>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</si>
  <si>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</si>
  <si>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</si>
  <si>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</si>
  <si>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</si>
  <si>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</si>
  <si>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</si>
  <si>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</si>
  <si>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</si>
  <si>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</si>
  <si>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</si>
  <si>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</si>
  <si>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</si>
  <si>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</si>
  <si>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</si>
  <si>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</si>
  <si>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</si>
  <si>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</si>
  <si>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</si>
  <si>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</si>
  <si>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</si>
  <si>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</si>
  <si>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</si>
  <si>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</si>
  <si>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</si>
  <si>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</si>
  <si>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</si>
  <si>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</si>
  <si>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</si>
  <si>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</si>
  <si>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</si>
  <si>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</si>
  <si>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</si>
  <si>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</si>
  <si>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</si>
  <si>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</si>
  <si>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</si>
  <si>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</si>
  <si>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</si>
  <si>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</si>
  <si>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</si>
  <si>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</si>
  <si>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</si>
  <si>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</si>
  <si>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</si>
  <si>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</si>
  <si>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</si>
  <si>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</si>
  <si>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</si>
  <si>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</si>
  <si>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</si>
  <si>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</si>
  <si>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</si>
  <si>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</si>
  <si>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</si>
  <si>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</si>
  <si>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</si>
  <si>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</si>
  <si>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</si>
  <si>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</si>
  <si>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</si>
  <si>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</si>
  <si>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</si>
  <si>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</si>
  <si>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</si>
  <si>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</si>
  <si>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</si>
  <si>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</si>
  <si>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</si>
  <si>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</si>
  <si>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</si>
  <si>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</si>
  <si>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</si>
  <si>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</si>
  <si>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</si>
  <si>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</si>
  <si>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</si>
  <si>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</si>
  <si>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</si>
  <si>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</si>
  <si>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</si>
  <si>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</si>
  <si>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</si>
  <si>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</si>
  <si>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</si>
  <si>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</si>
  <si>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</si>
  <si>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</si>
  <si>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</si>
  <si>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</si>
  <si>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</si>
  <si>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</si>
  <si>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</si>
  <si>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</si>
  <si>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</si>
  <si>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</si>
  <si>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</si>
  <si>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</si>
  <si>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</si>
  <si>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</si>
  <si>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</si>
  <si>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</si>
  <si>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</si>
  <si>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</si>
  <si>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</si>
  <si>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</si>
  <si>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</si>
  <si>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</si>
  <si>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</si>
  <si>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</si>
  <si>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</si>
  <si>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</si>
  <si>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</si>
  <si>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</si>
  <si>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</si>
  <si>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</si>
  <si>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</si>
  <si>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</si>
  <si>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</si>
  <si>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</si>
  <si>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</si>
  <si>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</si>
  <si>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</si>
  <si>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</si>
  <si>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</si>
  <si>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</si>
  <si>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</si>
  <si>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</si>
  <si>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</si>
  <si>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</si>
  <si>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</si>
  <si>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</si>
  <si>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</si>
  <si>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</si>
  <si>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</si>
  <si>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</si>
  <si>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</si>
  <si>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</si>
  <si>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</si>
  <si>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</si>
  <si>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</si>
  <si>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</si>
  <si>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</si>
  <si>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</si>
  <si>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</si>
  <si>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</si>
  <si>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</si>
  <si>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</si>
  <si>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</si>
  <si>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</si>
  <si>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</si>
  <si>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</si>
  <si>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</si>
  <si>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</si>
  <si>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</si>
  <si>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</si>
  <si>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</si>
  <si>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</si>
  <si>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</si>
  <si>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</si>
  <si>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</si>
  <si>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</si>
  <si>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</si>
  <si>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</si>
  <si>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</si>
  <si>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</si>
  <si>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</si>
  <si>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</si>
  <si>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</si>
  <si>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</si>
  <si>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</si>
  <si>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</si>
  <si>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</si>
  <si>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</si>
  <si>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</si>
  <si>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</si>
  <si>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</si>
  <si>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</si>
  <si>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</si>
  <si>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</si>
  <si>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</si>
  <si>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</si>
  <si>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</si>
  <si>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</si>
  <si>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</si>
  <si>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</si>
  <si>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</si>
  <si>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</si>
  <si>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</si>
  <si>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</si>
  <si>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</si>
  <si>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</si>
  <si>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</si>
  <si>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</si>
  <si>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</si>
  <si>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</si>
  <si>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</si>
  <si>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</si>
  <si>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</si>
  <si>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</si>
  <si>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</si>
  <si>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</si>
  <si>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</si>
  <si>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</si>
  <si>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</si>
  <si>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</si>
  <si>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</si>
  <si>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</si>
  <si>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</si>
  <si>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</si>
  <si>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</si>
  <si>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  <phoneticPr fontId="2" type="noConversion"/>
  </si>
  <si>
    <t>Average Donation</t>
    <phoneticPr fontId="2" type="noConversion"/>
  </si>
  <si>
    <t>Category</t>
  </si>
  <si>
    <t>Sub-Category</t>
  </si>
  <si>
    <t>food</t>
  </si>
  <si>
    <t>music</t>
  </si>
  <si>
    <t>journalism</t>
  </si>
  <si>
    <t>games</t>
  </si>
  <si>
    <t>photography</t>
  </si>
  <si>
    <t>theater</t>
  </si>
  <si>
    <t>technology</t>
  </si>
  <si>
    <t>publishing</t>
  </si>
  <si>
    <t>film &amp; video</t>
  </si>
  <si>
    <t>Category and Sub-Category</t>
    <phoneticPr fontId="2" type="noConversion"/>
  </si>
  <si>
    <t>Row Labels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</si>
  <si>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</si>
  <si>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</si>
  <si>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</si>
  <si>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</si>
  <si>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</si>
  <si>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</si>
  <si>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</si>
  <si>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</si>
  <si>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</si>
  <si>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</si>
  <si>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</si>
  <si>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</si>
  <si>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</si>
  <si>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</si>
  <si>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</si>
  <si>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</si>
  <si>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</si>
  <si>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</si>
  <si>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</si>
  <si>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</si>
  <si>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</si>
  <si>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</si>
  <si>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</si>
  <si>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</si>
  <si>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</si>
  <si>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</si>
  <si>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</si>
  <si>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</si>
  <si>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</si>
  <si>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</si>
  <si>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</si>
  <si>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</si>
  <si>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</si>
  <si>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</si>
  <si>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</si>
  <si>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</si>
  <si>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</si>
  <si>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</si>
  <si>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</si>
  <si>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</si>
  <si>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</si>
  <si>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</si>
  <si>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</si>
  <si>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</si>
  <si>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</si>
  <si>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  <phoneticPr fontId="2" type="noConversion"/>
  </si>
  <si>
    <t>Date Ended Conversion</t>
    <phoneticPr fontId="2" type="noConversion"/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</si>
  <si>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</si>
  <si>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</si>
  <si>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</si>
  <si>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</si>
  <si>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</si>
  <si>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</si>
  <si>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</si>
  <si>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</si>
  <si>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</si>
  <si>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</si>
  <si>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</si>
  <si>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</si>
  <si>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</si>
  <si>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</si>
  <si>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</si>
  <si>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Nunber Failed</t>
  </si>
  <si>
    <t>Number Canceled</t>
  </si>
  <si>
    <t>Total Project</t>
  </si>
  <si>
    <t>Percentage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</si>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</sst>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 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theme="1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0" fontId="0" fillId="0" borderId="0" xfId="0" applyAlignment="1">
      <alignment horizontal="left"/>
    </xf>
    <xf numFmtId="164" fontId="3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10" fontId="3" fillId="0" borderId="0" xfId="0" applyNumberFormat="1" applyFont="1" applyAlignment="1">
      <alignment horizontal="right"/>
    </xf>
    <xf numFmtId="10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colors>
    <mruColors>
      <color rgb="FFB20E0E"/>
      <color rgb="FF930B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[Homework(StarterBook) Jun Yang.xlsx]Category!PivotTable1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E-4377-A6D2-662D2BC6E20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1E-4377-A6D2-662D2BC6E20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1E-4377-A6D2-662D2BC6E20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1E-4377-A6D2-662D2BC6E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216144"/>
        <c:axId val="614213264"/>
      </c:barChart>
      <c:catAx>
        <c:axId val="61421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213264"/>
        <c:crosses val="autoZero"/>
        <c:auto val="1"/>
        <c:lblAlgn val="ctr"/>
        <c:lblOffset val="100"/>
        <c:noMultiLvlLbl val="0"/>
      </c:catAx>
      <c:valAx>
        <c:axId val="61421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21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[Homework(StarterBook) Jun Yang.xlsx]Sub-category!PivotTable2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6B-4B28-87B6-E204B845092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6B-4B28-87B6-E204B845092A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6B-4B28-87B6-E204B845092A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6B-4B28-87B6-E204B8450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223184"/>
        <c:axId val="614226384"/>
      </c:barChart>
      <c:catAx>
        <c:axId val="61422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226384"/>
        <c:crosses val="autoZero"/>
        <c:auto val="1"/>
        <c:lblAlgn val="ctr"/>
        <c:lblOffset val="100"/>
        <c:noMultiLvlLbl val="0"/>
      </c:catAx>
      <c:valAx>
        <c:axId val="61422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22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[Homework(StarterBook) Jun Yang.xlsx]Sheet3!PivotTable2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E5-4677-88A4-226F293AE46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E5-4677-88A4-226F293AE46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E5-4677-88A4-226F293AE46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E5-4677-88A4-226F293AE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565944"/>
        <c:axId val="611567224"/>
      </c:lineChart>
      <c:catAx>
        <c:axId val="611565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567224"/>
        <c:crosses val="autoZero"/>
        <c:auto val="1"/>
        <c:lblAlgn val="ctr"/>
        <c:lblOffset val="100"/>
        <c:noMultiLvlLbl val="0"/>
      </c:catAx>
      <c:valAx>
        <c:axId val="61156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56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80" baseline="0"/>
              <a:t>Relation between goal's amount and chance of success, failure and cancellation </a:t>
            </a:r>
          </a:p>
        </c:rich>
      </c:tx>
      <c:layout>
        <c:manualLayout>
          <c:xMode val="edge"/>
          <c:yMode val="edge"/>
          <c:x val="0.15941949616648413"/>
          <c:y val="2.865329512893983E-2"/>
        </c:manualLayout>
      </c:layout>
      <c:overlay val="0"/>
      <c:spPr>
        <a:solidFill>
          <a:srgbClr val="92D05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294584206547014E-2"/>
          <c:y val="0.14208850684495386"/>
          <c:w val="0.90362509450831241"/>
          <c:h val="0.63496178307224493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32-482E-BAF5-2CBD9270157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32-482E-BAF5-2CBD9270157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32-482E-BAF5-2CBD92701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451856"/>
        <c:axId val="847455056"/>
      </c:lineChart>
      <c:catAx>
        <c:axId val="84745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55056"/>
        <c:crosses val="autoZero"/>
        <c:auto val="1"/>
        <c:lblAlgn val="ctr"/>
        <c:lblOffset val="100"/>
        <c:noMultiLvlLbl val="0"/>
      </c:catAx>
      <c:valAx>
        <c:axId val="847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5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1</xdr:row>
      <xdr:rowOff>15240</xdr:rowOff>
    </xdr:from>
    <xdr:to>
      <xdr:col>16</xdr:col>
      <xdr:colOff>68580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019ABF-7432-4B1D-86BF-5B9A4CB6E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167640</xdr:colOff>
      <xdr:row>1</xdr:row>
      <xdr:rowOff>76200</xdr:rowOff>
    </xdr:from>
    <xdr:to>
      <xdr:col>15</xdr:col>
      <xdr:colOff>129540</xdr:colOff>
      <xdr:row>29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8CFCD6-F097-411E-9813-D60472FA0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1</xdr:row>
      <xdr:rowOff>167640</xdr:rowOff>
    </xdr:from>
    <xdr:to>
      <xdr:col>15</xdr:col>
      <xdr:colOff>297180</xdr:colOff>
      <xdr:row>19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3E7B95-3FC0-448A-8376-E1464D7A2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110490</xdr:rowOff>
    </xdr:from>
    <xdr:to>
      <xdr:col>6</xdr:col>
      <xdr:colOff>762000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9B6A1-95A5-4415-978C-376660584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 yang" refreshedDate="43780.582433101852" createdVersion="6" refreshedVersion="6" minRefreshableVersion="3" recordCount="4114" xr:uid="{EEA3419D-6A8F-4ABA-B7C6-E3EA7AEFC99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 yang" refreshedDate="43781.58426747685" createdVersion="6" refreshedVersion="6" minRefreshableVersion="3" recordCount="4114" xr:uid="{F44A6509-7C78-41B5-BF11-0786D6300DC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0B15C-6A40-488C-91BC-11C467A3D51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DAD13B-FB24-488A-A6A3-2589B4EC1BE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2AA91-0C4A-4357-8B86-99B7C1A3C51F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1A19-9C1B-438D-B409-0D384161A4F5}">
  <dimension ref="A1:F14"/>
  <sheetViews>
    <sheetView workbookViewId="0">
      <selection activeCell="K26" sqref="K26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1" t="s">
        <v>8223</v>
      </c>
      <c r="B1" t="s">
        <v>8364</v>
      </c>
    </row>
    <row r="3" spans="1:6">
      <c r="A3" s="11" t="s">
        <v>8321</v>
      </c>
      <c r="B3" s="11" t="s">
        <v>8322</v>
      </c>
    </row>
    <row r="4" spans="1:6">
      <c r="A4" s="11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6" t="s">
        <v>8317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>
      <c r="A6" s="6" t="s">
        <v>8309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>
      <c r="A7" s="6" t="s">
        <v>8312</v>
      </c>
      <c r="B7" s="12"/>
      <c r="C7" s="12">
        <v>140</v>
      </c>
      <c r="D7" s="12"/>
      <c r="E7" s="12">
        <v>80</v>
      </c>
      <c r="F7" s="12">
        <v>220</v>
      </c>
    </row>
    <row r="8" spans="1:6">
      <c r="A8" s="6" t="s">
        <v>8311</v>
      </c>
      <c r="B8" s="12">
        <v>24</v>
      </c>
      <c r="C8" s="12"/>
      <c r="D8" s="12"/>
      <c r="E8" s="12"/>
      <c r="F8" s="12">
        <v>24</v>
      </c>
    </row>
    <row r="9" spans="1:6">
      <c r="A9" s="6" t="s">
        <v>8310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>
      <c r="A10" s="6" t="s">
        <v>8313</v>
      </c>
      <c r="B10" s="12"/>
      <c r="C10" s="12">
        <v>117</v>
      </c>
      <c r="D10" s="12"/>
      <c r="E10" s="12">
        <v>103</v>
      </c>
      <c r="F10" s="12">
        <v>220</v>
      </c>
    </row>
    <row r="11" spans="1:6">
      <c r="A11" s="6" t="s">
        <v>8316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>
      <c r="A12" s="6" t="s">
        <v>8315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>
      <c r="A13" s="6" t="s">
        <v>8314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>
      <c r="A14" s="6" t="s">
        <v>8320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honeticPr fontId="2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6B5C0-242D-495D-B916-0C922883DAC1}">
  <dimension ref="A1:F47"/>
  <sheetViews>
    <sheetView topLeftCell="A33" workbookViewId="0">
      <selection activeCell="A4" sqref="A4"/>
    </sheetView>
  </sheetViews>
  <sheetFormatPr defaultRowHeight="14.4"/>
  <cols>
    <col min="1" max="1" width="17.109375" bestFit="1" customWidth="1"/>
    <col min="2" max="2" width="17.77734375" bestFit="1" customWidth="1"/>
    <col min="3" max="3" width="6.6640625" bestFit="1" customWidth="1"/>
    <col min="4" max="4" width="4.77734375" bestFit="1" customWidth="1"/>
    <col min="5" max="5" width="10.88671875" bestFit="1" customWidth="1"/>
    <col min="6" max="6" width="12.6640625" bestFit="1" customWidth="1"/>
  </cols>
  <sheetData>
    <row r="1" spans="1:6">
      <c r="A1" s="11" t="s">
        <v>8223</v>
      </c>
      <c r="B1" t="s">
        <v>8364</v>
      </c>
    </row>
    <row r="2" spans="1:6">
      <c r="A2" s="11" t="s">
        <v>8307</v>
      </c>
      <c r="B2" t="s">
        <v>8364</v>
      </c>
    </row>
    <row r="4" spans="1:6">
      <c r="A4" s="11" t="s">
        <v>8321</v>
      </c>
      <c r="B4" s="11" t="s">
        <v>8322</v>
      </c>
    </row>
    <row r="5" spans="1:6">
      <c r="A5" s="11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6" t="s">
        <v>8323</v>
      </c>
      <c r="B6" s="12"/>
      <c r="C6" s="12">
        <v>100</v>
      </c>
      <c r="D6" s="12"/>
      <c r="E6" s="12"/>
      <c r="F6" s="12">
        <v>100</v>
      </c>
    </row>
    <row r="7" spans="1:6">
      <c r="A7" s="6" t="s">
        <v>8324</v>
      </c>
      <c r="B7" s="12">
        <v>20</v>
      </c>
      <c r="C7" s="12"/>
      <c r="D7" s="12"/>
      <c r="E7" s="12"/>
      <c r="F7" s="12">
        <v>20</v>
      </c>
    </row>
    <row r="8" spans="1:6">
      <c r="A8" s="6" t="s">
        <v>8325</v>
      </c>
      <c r="B8" s="12">
        <v>24</v>
      </c>
      <c r="C8" s="12"/>
      <c r="D8" s="12"/>
      <c r="E8" s="12"/>
      <c r="F8" s="12">
        <v>24</v>
      </c>
    </row>
    <row r="9" spans="1:6">
      <c r="A9" s="6" t="s">
        <v>8326</v>
      </c>
      <c r="B9" s="12"/>
      <c r="C9" s="12">
        <v>40</v>
      </c>
      <c r="D9" s="12"/>
      <c r="E9" s="12"/>
      <c r="F9" s="12">
        <v>40</v>
      </c>
    </row>
    <row r="10" spans="1:6">
      <c r="A10" s="6" t="s">
        <v>8327</v>
      </c>
      <c r="B10" s="12"/>
      <c r="C10" s="12"/>
      <c r="D10" s="12"/>
      <c r="E10" s="12">
        <v>40</v>
      </c>
      <c r="F10" s="12">
        <v>40</v>
      </c>
    </row>
    <row r="11" spans="1:6">
      <c r="A11" s="6" t="s">
        <v>8328</v>
      </c>
      <c r="B11" s="12"/>
      <c r="C11" s="12"/>
      <c r="D11" s="12"/>
      <c r="E11" s="12">
        <v>180</v>
      </c>
      <c r="F11" s="12">
        <v>180</v>
      </c>
    </row>
    <row r="12" spans="1:6">
      <c r="A12" s="6" t="s">
        <v>8329</v>
      </c>
      <c r="B12" s="12"/>
      <c r="C12" s="12">
        <v>80</v>
      </c>
      <c r="D12" s="12"/>
      <c r="E12" s="12"/>
      <c r="F12" s="12">
        <v>80</v>
      </c>
    </row>
    <row r="13" spans="1:6">
      <c r="A13" s="6" t="s">
        <v>8330</v>
      </c>
      <c r="B13" s="12"/>
      <c r="C13" s="12"/>
      <c r="D13" s="12"/>
      <c r="E13" s="12">
        <v>40</v>
      </c>
      <c r="F13" s="12">
        <v>40</v>
      </c>
    </row>
    <row r="14" spans="1:6">
      <c r="A14" s="6" t="s">
        <v>8331</v>
      </c>
      <c r="B14" s="12"/>
      <c r="C14" s="12">
        <v>40</v>
      </c>
      <c r="D14" s="12">
        <v>20</v>
      </c>
      <c r="E14" s="12"/>
      <c r="F14" s="12">
        <v>60</v>
      </c>
    </row>
    <row r="15" spans="1:6">
      <c r="A15" s="6" t="s">
        <v>8332</v>
      </c>
      <c r="B15" s="12"/>
      <c r="C15" s="12">
        <v>40</v>
      </c>
      <c r="D15" s="12"/>
      <c r="E15" s="12"/>
      <c r="F15" s="12">
        <v>40</v>
      </c>
    </row>
    <row r="16" spans="1:6">
      <c r="A16" s="6" t="s">
        <v>8333</v>
      </c>
      <c r="B16" s="12">
        <v>20</v>
      </c>
      <c r="C16" s="12">
        <v>120</v>
      </c>
      <c r="D16" s="12"/>
      <c r="E16" s="12"/>
      <c r="F16" s="12">
        <v>140</v>
      </c>
    </row>
    <row r="17" spans="1:6">
      <c r="A17" s="6" t="s">
        <v>8334</v>
      </c>
      <c r="B17" s="12"/>
      <c r="C17" s="12">
        <v>20</v>
      </c>
      <c r="D17" s="12"/>
      <c r="E17" s="12"/>
      <c r="F17" s="12">
        <v>20</v>
      </c>
    </row>
    <row r="18" spans="1:6">
      <c r="A18" s="6" t="s">
        <v>8335</v>
      </c>
      <c r="B18" s="12"/>
      <c r="C18" s="12"/>
      <c r="D18" s="12"/>
      <c r="E18" s="12">
        <v>140</v>
      </c>
      <c r="F18" s="12">
        <v>140</v>
      </c>
    </row>
    <row r="19" spans="1:6">
      <c r="A19" s="6" t="s">
        <v>8336</v>
      </c>
      <c r="B19" s="12"/>
      <c r="C19" s="12">
        <v>20</v>
      </c>
      <c r="D19" s="12"/>
      <c r="E19" s="12">
        <v>140</v>
      </c>
      <c r="F19" s="12">
        <v>160</v>
      </c>
    </row>
    <row r="20" spans="1:6">
      <c r="A20" s="6" t="s">
        <v>8337</v>
      </c>
      <c r="B20" s="12"/>
      <c r="C20" s="12">
        <v>60</v>
      </c>
      <c r="D20" s="12"/>
      <c r="E20" s="12"/>
      <c r="F20" s="12">
        <v>60</v>
      </c>
    </row>
    <row r="21" spans="1:6">
      <c r="A21" s="6" t="s">
        <v>8338</v>
      </c>
      <c r="B21" s="12"/>
      <c r="C21" s="12">
        <v>11</v>
      </c>
      <c r="D21" s="12"/>
      <c r="E21" s="12">
        <v>9</v>
      </c>
      <c r="F21" s="12">
        <v>20</v>
      </c>
    </row>
    <row r="22" spans="1:6">
      <c r="A22" s="6" t="s">
        <v>8339</v>
      </c>
      <c r="B22" s="12"/>
      <c r="C22" s="12"/>
      <c r="D22" s="12"/>
      <c r="E22" s="12">
        <v>20</v>
      </c>
      <c r="F22" s="12">
        <v>20</v>
      </c>
    </row>
    <row r="23" spans="1:6">
      <c r="A23" s="6" t="s">
        <v>8340</v>
      </c>
      <c r="B23" s="12"/>
      <c r="C23" s="12">
        <v>40</v>
      </c>
      <c r="D23" s="12"/>
      <c r="E23" s="12"/>
      <c r="F23" s="12">
        <v>40</v>
      </c>
    </row>
    <row r="24" spans="1:6">
      <c r="A24" s="6" t="s">
        <v>8341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>
      <c r="A25" s="6" t="s">
        <v>8342</v>
      </c>
      <c r="B25" s="12"/>
      <c r="C25" s="12">
        <v>20</v>
      </c>
      <c r="D25" s="12"/>
      <c r="E25" s="12"/>
      <c r="F25" s="12">
        <v>20</v>
      </c>
    </row>
    <row r="26" spans="1:6">
      <c r="A26" s="6" t="s">
        <v>8343</v>
      </c>
      <c r="B26" s="12"/>
      <c r="C26" s="12"/>
      <c r="D26" s="12"/>
      <c r="E26" s="12">
        <v>60</v>
      </c>
      <c r="F26" s="12">
        <v>60</v>
      </c>
    </row>
    <row r="27" spans="1:6">
      <c r="A27" s="6" t="s">
        <v>8344</v>
      </c>
      <c r="B27" s="12"/>
      <c r="C27" s="12">
        <v>20</v>
      </c>
      <c r="D27" s="12"/>
      <c r="E27" s="12"/>
      <c r="F27" s="12">
        <v>20</v>
      </c>
    </row>
    <row r="28" spans="1:6">
      <c r="A28" s="6" t="s">
        <v>8345</v>
      </c>
      <c r="B28" s="12"/>
      <c r="C28" s="12">
        <v>57</v>
      </c>
      <c r="D28" s="12"/>
      <c r="E28" s="12">
        <v>103</v>
      </c>
      <c r="F28" s="12">
        <v>160</v>
      </c>
    </row>
    <row r="29" spans="1:6">
      <c r="A29" s="6" t="s">
        <v>8346</v>
      </c>
      <c r="B29" s="12"/>
      <c r="C29" s="12">
        <v>20</v>
      </c>
      <c r="D29" s="12"/>
      <c r="E29" s="12"/>
      <c r="F29" s="12">
        <v>20</v>
      </c>
    </row>
    <row r="30" spans="1:6">
      <c r="A30" s="6" t="s">
        <v>8347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>
      <c r="A31" s="6" t="s">
        <v>8348</v>
      </c>
      <c r="B31" s="12"/>
      <c r="C31" s="12"/>
      <c r="D31" s="12"/>
      <c r="E31" s="12">
        <v>40</v>
      </c>
      <c r="F31" s="12">
        <v>40</v>
      </c>
    </row>
    <row r="32" spans="1:6">
      <c r="A32" s="6" t="s">
        <v>8349</v>
      </c>
      <c r="B32" s="12"/>
      <c r="C32" s="12"/>
      <c r="D32" s="12"/>
      <c r="E32" s="12">
        <v>20</v>
      </c>
      <c r="F32" s="12">
        <v>20</v>
      </c>
    </row>
    <row r="33" spans="1:6">
      <c r="A33" s="6" t="s">
        <v>8350</v>
      </c>
      <c r="B33" s="12"/>
      <c r="C33" s="12">
        <v>20</v>
      </c>
      <c r="D33" s="12"/>
      <c r="E33" s="12"/>
      <c r="F33" s="12">
        <v>20</v>
      </c>
    </row>
    <row r="34" spans="1:6">
      <c r="A34" s="6" t="s">
        <v>8351</v>
      </c>
      <c r="B34" s="12"/>
      <c r="C34" s="12"/>
      <c r="D34" s="12"/>
      <c r="E34" s="12">
        <v>260</v>
      </c>
      <c r="F34" s="12">
        <v>260</v>
      </c>
    </row>
    <row r="35" spans="1:6">
      <c r="A35" s="6" t="s">
        <v>8352</v>
      </c>
      <c r="B35" s="12">
        <v>40</v>
      </c>
      <c r="C35" s="12"/>
      <c r="D35" s="12"/>
      <c r="E35" s="12"/>
      <c r="F35" s="12">
        <v>40</v>
      </c>
    </row>
    <row r="36" spans="1:6">
      <c r="A36" s="6" t="s">
        <v>8353</v>
      </c>
      <c r="B36" s="12"/>
      <c r="C36" s="12"/>
      <c r="D36" s="12"/>
      <c r="E36" s="12">
        <v>60</v>
      </c>
      <c r="F36" s="12">
        <v>60</v>
      </c>
    </row>
    <row r="37" spans="1:6">
      <c r="A37" s="6" t="s">
        <v>8354</v>
      </c>
      <c r="B37" s="12"/>
      <c r="C37" s="12"/>
      <c r="D37" s="12">
        <v>6</v>
      </c>
      <c r="E37" s="12">
        <v>34</v>
      </c>
      <c r="F37" s="12">
        <v>40</v>
      </c>
    </row>
    <row r="38" spans="1:6">
      <c r="A38" s="6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>
      <c r="A39" s="6" t="s">
        <v>8356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>
      <c r="A40" s="6" t="s">
        <v>8357</v>
      </c>
      <c r="B40" s="12"/>
      <c r="C40" s="12"/>
      <c r="D40" s="12"/>
      <c r="E40" s="12">
        <v>80</v>
      </c>
      <c r="F40" s="12">
        <v>80</v>
      </c>
    </row>
    <row r="41" spans="1:6">
      <c r="A41" s="6" t="s">
        <v>8358</v>
      </c>
      <c r="B41" s="12"/>
      <c r="C41" s="12"/>
      <c r="D41" s="12"/>
      <c r="E41" s="12">
        <v>60</v>
      </c>
      <c r="F41" s="12">
        <v>60</v>
      </c>
    </row>
    <row r="42" spans="1:6">
      <c r="A42" s="6" t="s">
        <v>8359</v>
      </c>
      <c r="B42" s="12">
        <v>10</v>
      </c>
      <c r="C42" s="12">
        <v>47</v>
      </c>
      <c r="D42" s="12"/>
      <c r="E42" s="12"/>
      <c r="F42" s="12">
        <v>57</v>
      </c>
    </row>
    <row r="43" spans="1:6">
      <c r="A43" s="6" t="s">
        <v>8360</v>
      </c>
      <c r="B43" s="12"/>
      <c r="C43" s="12">
        <v>100</v>
      </c>
      <c r="D43" s="12"/>
      <c r="E43" s="12"/>
      <c r="F43" s="12">
        <v>100</v>
      </c>
    </row>
    <row r="44" spans="1:6">
      <c r="A44" s="6" t="s">
        <v>8361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>
      <c r="A45" s="6" t="s">
        <v>8362</v>
      </c>
      <c r="B45" s="12">
        <v>100</v>
      </c>
      <c r="C45" s="12">
        <v>60</v>
      </c>
      <c r="D45" s="12"/>
      <c r="E45" s="12"/>
      <c r="F45" s="12">
        <v>160</v>
      </c>
    </row>
    <row r="46" spans="1:6">
      <c r="A46" s="6" t="s">
        <v>8363</v>
      </c>
      <c r="B46" s="12">
        <v>20</v>
      </c>
      <c r="C46" s="12"/>
      <c r="D46" s="12"/>
      <c r="E46" s="12"/>
      <c r="F46" s="12">
        <v>20</v>
      </c>
    </row>
    <row r="47" spans="1:6">
      <c r="A47" s="6" t="s">
        <v>8320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99A08-FB32-4962-914D-00F5638FF0EA}">
  <dimension ref="A1:F18"/>
  <sheetViews>
    <sheetView workbookViewId="0">
      <selection activeCell="A4" sqref="A4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1" t="s">
        <v>8307</v>
      </c>
      <c r="B1" t="s">
        <v>8364</v>
      </c>
    </row>
    <row r="2" spans="1:6">
      <c r="A2" s="11" t="s">
        <v>8379</v>
      </c>
      <c r="B2" t="s">
        <v>8364</v>
      </c>
    </row>
    <row r="4" spans="1:6">
      <c r="A4" s="11" t="s">
        <v>8321</v>
      </c>
      <c r="B4" s="11" t="s">
        <v>8322</v>
      </c>
    </row>
    <row r="5" spans="1:6">
      <c r="A5" s="11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14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>
      <c r="A7" s="14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>
      <c r="A8" s="14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>
      <c r="A9" s="14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>
      <c r="A10" s="14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>
      <c r="A11" s="14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>
      <c r="A12" s="14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>
      <c r="A13" s="14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>
      <c r="A14" s="14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>
      <c r="A15" s="14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>
      <c r="A16" s="14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>
      <c r="A17" s="14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>
      <c r="A18" s="14" t="s">
        <v>8320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selection activeCell="G12" sqref="G12"/>
    </sheetView>
  </sheetViews>
  <sheetFormatPr defaultRowHeight="14.4"/>
  <cols>
    <col min="1" max="1" width="10" bestFit="1" customWidth="1"/>
    <col min="2" max="2" width="52.21875" style="3" bestFit="1" customWidth="1"/>
    <col min="3" max="3" width="56.88671875" style="3" bestFit="1" customWidth="1"/>
    <col min="4" max="4" width="12.33203125" bestFit="1" customWidth="1"/>
    <col min="5" max="5" width="16" bestFit="1" customWidth="1"/>
    <col min="6" max="6" width="13" bestFit="1" customWidth="1"/>
    <col min="7" max="7" width="15.6640625" bestFit="1" customWidth="1"/>
    <col min="8" max="8" width="16.44140625" bestFit="1" customWidth="1"/>
    <col min="9" max="9" width="16.33203125" bestFit="1" customWidth="1"/>
    <col min="10" max="10" width="20" bestFit="1" customWidth="1"/>
    <col min="11" max="11" width="16.88671875" bestFit="1" customWidth="1"/>
    <col min="12" max="12" width="22.33203125" bestFit="1" customWidth="1"/>
    <col min="13" max="13" width="16.77734375" bestFit="1" customWidth="1"/>
    <col min="14" max="14" width="37.5546875" bestFit="1" customWidth="1"/>
    <col min="15" max="15" width="17.88671875" style="10" bestFit="1" customWidth="1"/>
    <col min="16" max="16" width="20.21875" style="8" bestFit="1" customWidth="1"/>
    <col min="17" max="17" width="13.77734375" customWidth="1"/>
    <col min="18" max="18" width="19" bestFit="1" customWidth="1"/>
    <col min="19" max="19" width="30.77734375" bestFit="1" customWidth="1"/>
    <col min="20" max="20" width="29.109375" bestFit="1" customWidth="1"/>
    <col min="21" max="21" width="16.33203125" customWidth="1"/>
    <col min="22" max="22" width="9.6640625" bestFit="1" customWidth="1"/>
  </cols>
  <sheetData>
    <row r="1" spans="1:2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8318</v>
      </c>
      <c r="O1" s="9" t="s">
        <v>8305</v>
      </c>
      <c r="P1" s="7" t="s">
        <v>8306</v>
      </c>
      <c r="Q1" s="5" t="s">
        <v>8307</v>
      </c>
      <c r="R1" s="5" t="s">
        <v>8308</v>
      </c>
      <c r="S1" s="5" t="s">
        <v>8365</v>
      </c>
      <c r="T1" s="5" t="s">
        <v>8366</v>
      </c>
      <c r="U1" s="5"/>
    </row>
    <row r="2" spans="1:21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10">
        <f>E2/D2</f>
        <v>1.3685882352941177</v>
      </c>
      <c r="P2" s="8">
        <f>IF(L2=0, "NA", E2/L2)</f>
        <v>63.917582417582416</v>
      </c>
      <c r="Q2" t="str">
        <f>LEFT(N2, SEARCH("/", N2) - 1)</f>
        <v>film &amp; video</v>
      </c>
      <c r="R2" t="str">
        <f>RIGHT(N2, LEN(N2) - SEARCH("/",N2))</f>
        <v>television</v>
      </c>
      <c r="S2" s="13">
        <f>J2/86400+ DATE(1970,1,1)</f>
        <v>42177.007071759261</v>
      </c>
      <c r="T2" s="13">
        <f>I2/86400+ DATE(1970,1,1)</f>
        <v>42208.125</v>
      </c>
    </row>
    <row r="3" spans="1:2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10">
        <f t="shared" ref="O3:O66" si="0">E3/D3</f>
        <v>1.4260827250608272</v>
      </c>
      <c r="P3" s="8">
        <f t="shared" ref="P3:P66" si="1">IF(L3=0, "NA", E3/L3)</f>
        <v>185.48101265822785</v>
      </c>
      <c r="Q3" t="str">
        <f t="shared" ref="Q3:Q66" si="2">LEFT(N3, SEARCH("/", N3) - 1)</f>
        <v>film &amp; video</v>
      </c>
      <c r="R3" t="str">
        <f t="shared" ref="R3:R66" si="3">RIGHT(N3, LEN(N3) - SEARCH("/",N3))</f>
        <v>television</v>
      </c>
      <c r="S3" s="13">
        <f t="shared" ref="S3:S66" si="4">J3/86400+ DATE(1970,1,1)</f>
        <v>42766.600497685184</v>
      </c>
      <c r="T3" s="13">
        <f t="shared" ref="T3:T66" si="5">I3/86400+ DATE(1970,1,1)</f>
        <v>42796.600497685184</v>
      </c>
    </row>
    <row r="4" spans="1:21" ht="28.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10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1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10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1" ht="43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10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1" ht="28.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10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1" ht="28.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10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1" ht="43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10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42516.047071759254</v>
      </c>
      <c r="T9" s="13">
        <f t="shared" si="5"/>
        <v>42556.047071759254</v>
      </c>
    </row>
    <row r="10" spans="1:2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10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1" ht="28.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10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1" ht="28.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10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1" ht="43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10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1" ht="43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10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1" ht="28.8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10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10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28.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10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28.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10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28.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10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28.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10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41869.542314814811</v>
      </c>
      <c r="T20" s="13">
        <f t="shared" si="5"/>
        <v>41899.542314814811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10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28.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10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42200.758240740739</v>
      </c>
      <c r="T22" s="13">
        <f t="shared" si="5"/>
        <v>42260.758240740739</v>
      </c>
    </row>
    <row r="23" spans="1:20" ht="28.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10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10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28.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10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10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42262.818749999999</v>
      </c>
    </row>
    <row r="27" spans="1:20" ht="28.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10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28.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10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28.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10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10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10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28.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10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28.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10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3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10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28.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10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42316.702557870369</v>
      </c>
    </row>
    <row r="36" spans="1:20" ht="28.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10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28.8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10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10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10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28.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10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41375.057222222225</v>
      </c>
      <c r="T40" s="13">
        <f t="shared" si="5"/>
        <v>41405.057222222225</v>
      </c>
    </row>
    <row r="41" spans="1:20" ht="28.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10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28.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10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10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28.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10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10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3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10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41874.098807870367</v>
      </c>
      <c r="T46" s="13">
        <f t="shared" si="5"/>
        <v>41919.098807870367</v>
      </c>
    </row>
    <row r="47" spans="1:20" ht="28.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10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28.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10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</v>
      </c>
      <c r="T48" s="13">
        <f t="shared" si="5"/>
        <v>42353.96497685185</v>
      </c>
    </row>
    <row r="49" spans="1:20" ht="28.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10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28.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10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10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28.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10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10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42196.928668981476</v>
      </c>
      <c r="T53" s="13">
        <f t="shared" si="5"/>
        <v>42226.928668981476</v>
      </c>
    </row>
    <row r="54" spans="1:20" ht="28.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10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10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3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10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28.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10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10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42149.548888888894</v>
      </c>
      <c r="T58" s="13">
        <f t="shared" si="5"/>
        <v>42163.666666666672</v>
      </c>
    </row>
    <row r="59" spans="1:20" ht="28.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10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28.8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10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10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42230.235833333332</v>
      </c>
      <c r="T61" s="13">
        <f t="shared" si="5"/>
        <v>42261.875</v>
      </c>
    </row>
    <row r="62" spans="1:20" ht="28.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10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41701.901817129634</v>
      </c>
      <c r="T62" s="13">
        <f t="shared" si="5"/>
        <v>41721</v>
      </c>
    </row>
    <row r="63" spans="1:20" ht="28.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10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41409.814317129625</v>
      </c>
      <c r="T63" s="13">
        <f t="shared" si="5"/>
        <v>41431.814317129625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10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28.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10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10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28.8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10">
        <f t="shared" ref="O67:O130" si="6">E67/D67</f>
        <v>1.0752857142857142</v>
      </c>
      <c r="P67" s="8">
        <f t="shared" ref="P67:P130" si="7">IF(L67=0, "NA", E67/L67)</f>
        <v>132.05263157894737</v>
      </c>
      <c r="Q67" t="str">
        <f t="shared" ref="Q67:Q130" si="8">LEFT(N67, SEARCH("/", N67) - 1)</f>
        <v>film &amp; video</v>
      </c>
      <c r="R67" t="str">
        <f t="shared" ref="R67:R130" si="9">RIGHT(N67, LEN(N67) - SEARCH("/",N67))</f>
        <v>shorts</v>
      </c>
      <c r="S67" s="13">
        <f t="shared" ref="S67:S130" si="10">J67/86400+ DATE(1970,1,1)</f>
        <v>41835.821226851855</v>
      </c>
      <c r="T67" s="13">
        <f t="shared" ref="T67:T130" si="11">I67/86400+ DATE(1970,1,1)</f>
        <v>41862.249305555553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10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28.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10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43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10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10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10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28.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10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10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41208.010196759264</v>
      </c>
      <c r="T74" s="13">
        <f t="shared" si="11"/>
        <v>41228</v>
      </c>
    </row>
    <row r="75" spans="1:20" ht="28.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10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28.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10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28.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10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28.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10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28.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10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40997.144872685181</v>
      </c>
      <c r="T79" s="13">
        <f t="shared" si="11"/>
        <v>41050.124305555553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10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28.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10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28.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10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28.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10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41100.158877314811</v>
      </c>
      <c r="T83" s="13">
        <f t="shared" si="11"/>
        <v>41104.126388888893</v>
      </c>
    </row>
    <row r="84" spans="1:20" ht="28.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10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28.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10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28.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10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28.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10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3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10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28.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10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40322.539386574077</v>
      </c>
      <c r="T89" s="13">
        <f t="shared" si="11"/>
        <v>40332.070138888885</v>
      </c>
    </row>
    <row r="90" spans="1:20" ht="28.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10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28.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10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41402.752222222218</v>
      </c>
      <c r="T91" s="13">
        <f t="shared" si="11"/>
        <v>41427.752222222218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10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28.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10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28.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10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43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10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28.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10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28.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10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3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10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28.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10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28.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10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41214.794837962967</v>
      </c>
      <c r="T100" s="13">
        <f t="shared" si="11"/>
        <v>41250.979166666664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10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28.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10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10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28.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10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28.8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10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10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28.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10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10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40987.776631944442</v>
      </c>
      <c r="T108" s="13">
        <f t="shared" si="11"/>
        <v>41001.776631944442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10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28.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10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28.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10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28.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10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28.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10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28.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10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41718.043032407411</v>
      </c>
      <c r="T114" s="13">
        <f t="shared" si="11"/>
        <v>41742.083333333336</v>
      </c>
    </row>
    <row r="115" spans="1:2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10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28.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10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10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40918.738935185189</v>
      </c>
      <c r="T117" s="13">
        <f t="shared" si="11"/>
        <v>40943.738935185189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10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3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10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10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10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3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10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3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10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10">
        <f t="shared" si="6"/>
        <v>0</v>
      </c>
      <c r="P124" s="8" t="str">
        <f t="shared" si="7"/>
        <v>NA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28.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10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28.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10">
        <f t="shared" si="6"/>
        <v>0</v>
      </c>
      <c r="P126" s="8" t="str">
        <f t="shared" si="7"/>
        <v>NA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28.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10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10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28.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10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10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43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10">
        <f t="shared" ref="O131:O194" si="12">E131/D131</f>
        <v>0</v>
      </c>
      <c r="P131" s="8" t="str">
        <f t="shared" ref="P131:P194" si="13">IF(L131=0, "NA", E131/L131)</f>
        <v>NA</v>
      </c>
      <c r="Q131" t="str">
        <f t="shared" ref="Q131:Q194" si="14">LEFT(N131, SEARCH("/", N131) - 1)</f>
        <v>film &amp; video</v>
      </c>
      <c r="R131" t="str">
        <f t="shared" ref="R131:R194" si="15">RIGHT(N131, LEN(N131) - SEARCH("/",N131))</f>
        <v>science fiction</v>
      </c>
      <c r="S131" s="13">
        <f t="shared" ref="S131:S194" si="16">J131/86400+ DATE(1970,1,1)</f>
        <v>41882.937303240738</v>
      </c>
      <c r="T131" s="13">
        <f t="shared" ref="T131:T194" si="17">I131/86400+ DATE(1970,1,1)</f>
        <v>41942.937303240738</v>
      </c>
    </row>
    <row r="132" spans="1:20" ht="28.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10">
        <f t="shared" si="12"/>
        <v>0</v>
      </c>
      <c r="P132" s="8" t="str">
        <f t="shared" si="13"/>
        <v>NA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41778.91541666667</v>
      </c>
      <c r="T132" s="13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10">
        <f t="shared" si="12"/>
        <v>0</v>
      </c>
      <c r="P133" s="8" t="str">
        <f t="shared" si="13"/>
        <v>NA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10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10">
        <f t="shared" si="12"/>
        <v>0</v>
      </c>
      <c r="P135" s="8" t="str">
        <f t="shared" si="13"/>
        <v>NA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10">
        <f t="shared" si="12"/>
        <v>0</v>
      </c>
      <c r="P136" s="8" t="str">
        <f t="shared" si="13"/>
        <v>NA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28.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10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43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10">
        <f t="shared" si="12"/>
        <v>0</v>
      </c>
      <c r="P138" s="8" t="str">
        <f t="shared" si="13"/>
        <v>NA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10">
        <f t="shared" si="12"/>
        <v>0</v>
      </c>
      <c r="P139" s="8" t="str">
        <f t="shared" si="13"/>
        <v>NA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28.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10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28.8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10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28.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10">
        <f t="shared" si="12"/>
        <v>0</v>
      </c>
      <c r="P142" s="8" t="str">
        <f t="shared" si="13"/>
        <v>NA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28.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10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10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28.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10">
        <f t="shared" si="12"/>
        <v>0</v>
      </c>
      <c r="P145" s="8" t="str">
        <f t="shared" si="13"/>
        <v>NA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42559.064143518517</v>
      </c>
      <c r="T145" s="13">
        <f t="shared" si="17"/>
        <v>42616.246527777781</v>
      </c>
    </row>
    <row r="146" spans="1:20" ht="28.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10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28.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10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28.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10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10">
        <f t="shared" si="12"/>
        <v>0</v>
      </c>
      <c r="P149" s="8" t="str">
        <f t="shared" si="13"/>
        <v>NA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28.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10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28.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10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28.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10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10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10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41875.077546296292</v>
      </c>
      <c r="T154" s="13">
        <f t="shared" si="17"/>
        <v>41905.077546296292</v>
      </c>
    </row>
    <row r="155" spans="1:20" ht="28.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10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28.8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10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43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10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43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10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28.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10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28.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10">
        <f t="shared" si="12"/>
        <v>0</v>
      </c>
      <c r="P160" s="8" t="str">
        <f t="shared" si="13"/>
        <v>NA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10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28.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10">
        <f t="shared" si="12"/>
        <v>0</v>
      </c>
      <c r="P162" s="8" t="str">
        <f t="shared" si="13"/>
        <v>NA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42171.913090277776</v>
      </c>
      <c r="T162" s="13">
        <f t="shared" si="17"/>
        <v>42231.913090277776</v>
      </c>
    </row>
    <row r="163" spans="1:20" ht="28.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10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28.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10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28.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10">
        <f t="shared" si="12"/>
        <v>0</v>
      </c>
      <c r="P165" s="8" t="str">
        <f t="shared" si="13"/>
        <v>NA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10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10">
        <f t="shared" si="12"/>
        <v>0</v>
      </c>
      <c r="P167" s="8" t="str">
        <f t="shared" si="13"/>
        <v>NA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28.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10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28.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10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28.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10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10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28.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10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28.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10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28.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10">
        <f t="shared" si="12"/>
        <v>0</v>
      </c>
      <c r="P174" s="8" t="str">
        <f t="shared" si="13"/>
        <v>NA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42082.353275462963</v>
      </c>
    </row>
    <row r="175" spans="1:20" ht="28.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10">
        <f t="shared" si="12"/>
        <v>0</v>
      </c>
      <c r="P175" s="8" t="str">
        <f t="shared" si="13"/>
        <v>NA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10">
        <f t="shared" si="12"/>
        <v>0</v>
      </c>
      <c r="P176" s="8" t="str">
        <f t="shared" si="13"/>
        <v>NA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10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28.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10">
        <f t="shared" si="12"/>
        <v>0</v>
      </c>
      <c r="P178" s="8" t="str">
        <f t="shared" si="13"/>
        <v>NA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10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10">
        <f t="shared" si="12"/>
        <v>0</v>
      </c>
      <c r="P180" s="8" t="str">
        <f t="shared" si="13"/>
        <v>NA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10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28.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10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10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28.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10">
        <f t="shared" si="12"/>
        <v>0</v>
      </c>
      <c r="P184" s="8" t="str">
        <f t="shared" si="13"/>
        <v>NA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10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28.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10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10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28.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10">
        <f t="shared" si="12"/>
        <v>0</v>
      </c>
      <c r="P188" s="8" t="str">
        <f t="shared" si="13"/>
        <v>NA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28.8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10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28.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10">
        <f t="shared" si="12"/>
        <v>0</v>
      </c>
      <c r="P190" s="8" t="str">
        <f t="shared" si="13"/>
        <v>NA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10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10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28.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10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43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10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43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10">
        <f t="shared" ref="O195:O258" si="18">E195/D195</f>
        <v>0</v>
      </c>
      <c r="P195" s="8" t="str">
        <f t="shared" ref="P195:P258" si="19">IF(L195=0, "NA", E195/L195)</f>
        <v>NA</v>
      </c>
      <c r="Q195" t="str">
        <f t="shared" ref="Q195:Q258" si="20">LEFT(N195, SEARCH("/", N195) - 1)</f>
        <v>film &amp; video</v>
      </c>
      <c r="R195" t="str">
        <f t="shared" ref="R195:R258" si="21">RIGHT(N195, LEN(N195) - SEARCH("/",N195))</f>
        <v>drama</v>
      </c>
      <c r="S195" s="13">
        <f t="shared" ref="S195:S258" si="22">J195/86400+ DATE(1970,1,1)</f>
        <v>41911.934791666667</v>
      </c>
      <c r="T195" s="13">
        <f t="shared" ref="T195:T258" si="23">I195/86400+ DATE(1970,1,1)</f>
        <v>41971.976458333331</v>
      </c>
    </row>
    <row r="196" spans="1:20" ht="28.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10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28.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10">
        <f t="shared" si="18"/>
        <v>0</v>
      </c>
      <c r="P197" s="8" t="str">
        <f t="shared" si="19"/>
        <v>NA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28.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10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10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28.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10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10">
        <f t="shared" si="18"/>
        <v>0</v>
      </c>
      <c r="P201" s="8" t="str">
        <f t="shared" si="19"/>
        <v>NA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10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41867.083368055552</v>
      </c>
      <c r="T202" s="13">
        <f t="shared" si="23"/>
        <v>41897.083368055552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10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10">
        <f t="shared" si="18"/>
        <v>0</v>
      </c>
      <c r="P204" s="8" t="str">
        <f t="shared" si="19"/>
        <v>NA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28.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10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28.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10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28.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10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28.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10">
        <f t="shared" si="18"/>
        <v>0</v>
      </c>
      <c r="P208" s="8" t="str">
        <f t="shared" si="19"/>
        <v>NA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28.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10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10">
        <f t="shared" si="18"/>
        <v>0</v>
      </c>
      <c r="P210" s="8" t="str">
        <f t="shared" si="19"/>
        <v>NA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28.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10">
        <f t="shared" si="18"/>
        <v>0</v>
      </c>
      <c r="P211" s="8" t="str">
        <f t="shared" si="19"/>
        <v>NA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28.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10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10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42236.159918981481</v>
      </c>
      <c r="T213" s="13">
        <f t="shared" si="23"/>
        <v>42266.159918981481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10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28.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10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10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28.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10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28.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10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10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10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10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28.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10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42236.837500000001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10">
        <f t="shared" si="18"/>
        <v>0</v>
      </c>
      <c r="P223" s="8" t="str">
        <f t="shared" si="19"/>
        <v>NA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28.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10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10">
        <f t="shared" si="18"/>
        <v>0</v>
      </c>
      <c r="P225" s="8" t="str">
        <f t="shared" si="19"/>
        <v>NA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10">
        <f t="shared" si="18"/>
        <v>0</v>
      </c>
      <c r="P226" s="8" t="str">
        <f t="shared" si="19"/>
        <v>NA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28.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10">
        <f t="shared" si="18"/>
        <v>0</v>
      </c>
      <c r="P227" s="8" t="str">
        <f t="shared" si="19"/>
        <v>NA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28.8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10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28.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10">
        <f t="shared" si="18"/>
        <v>0</v>
      </c>
      <c r="P229" s="8" t="str">
        <f t="shared" si="19"/>
        <v>NA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10">
        <f t="shared" si="18"/>
        <v>0</v>
      </c>
      <c r="P230" s="8" t="str">
        <f t="shared" si="19"/>
        <v>NA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28.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10">
        <f t="shared" si="18"/>
        <v>0</v>
      </c>
      <c r="P231" s="8" t="str">
        <f t="shared" si="19"/>
        <v>NA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28.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10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42129.77721064815</v>
      </c>
      <c r="T232" s="13">
        <f t="shared" si="23"/>
        <v>42159.77721064815</v>
      </c>
    </row>
    <row r="233" spans="1:20" ht="28.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10">
        <f t="shared" si="18"/>
        <v>0</v>
      </c>
      <c r="P233" s="8" t="str">
        <f t="shared" si="19"/>
        <v>NA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42341.958923611106</v>
      </c>
      <c r="T233" s="13">
        <f t="shared" si="23"/>
        <v>42371.958923611106</v>
      </c>
    </row>
    <row r="234" spans="1:20" ht="28.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10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28.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10">
        <f t="shared" si="18"/>
        <v>0</v>
      </c>
      <c r="P235" s="8" t="str">
        <f t="shared" si="19"/>
        <v>NA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10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28.8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10">
        <f t="shared" si="18"/>
        <v>0</v>
      </c>
      <c r="P237" s="8" t="str">
        <f t="shared" si="19"/>
        <v>NA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28.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10">
        <f t="shared" si="18"/>
        <v>0</v>
      </c>
      <c r="P238" s="8" t="str">
        <f t="shared" si="19"/>
        <v>NA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42321.084479166668</v>
      </c>
      <c r="T238" s="13">
        <f t="shared" si="23"/>
        <v>42374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10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28.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10">
        <f t="shared" si="18"/>
        <v>0</v>
      </c>
      <c r="P240" s="8" t="str">
        <f t="shared" si="19"/>
        <v>NA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42713.962500000001</v>
      </c>
      <c r="T240" s="13">
        <f t="shared" si="23"/>
        <v>42734.375</v>
      </c>
    </row>
    <row r="241" spans="1:20" ht="28.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10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43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10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28.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10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28.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10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28.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10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43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10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40253.295833333337</v>
      </c>
    </row>
    <row r="247" spans="1:20" ht="28.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10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28.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10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43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10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10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43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10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28.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10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28.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10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28.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10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</v>
      </c>
      <c r="T254" s="13">
        <f t="shared" si="23"/>
        <v>40330.165972222225</v>
      </c>
    </row>
    <row r="255" spans="1:20" ht="43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10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28.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10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42263.952662037038</v>
      </c>
      <c r="T256" s="13">
        <f t="shared" si="23"/>
        <v>42294.083333333328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10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10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10">
        <f t="shared" ref="O259:O322" si="24">E259/D259</f>
        <v>1.0672648571428571</v>
      </c>
      <c r="P259" s="8">
        <f t="shared" ref="P259:P322" si="25">IF(L259=0, "NA", E259/L259)</f>
        <v>66.70405357142856</v>
      </c>
      <c r="Q259" t="str">
        <f t="shared" ref="Q259:Q322" si="26">LEFT(N259, SEARCH("/", N259) - 1)</f>
        <v>film &amp; video</v>
      </c>
      <c r="R259" t="str">
        <f t="shared" ref="R259:R322" si="27">RIGHT(N259, LEN(N259) - SEARCH("/",N259))</f>
        <v>documentary</v>
      </c>
      <c r="S259" s="13">
        <f t="shared" ref="S259:S322" si="28">J259/86400+ DATE(1970,1,1)</f>
        <v>42479.626875000002</v>
      </c>
      <c r="T259" s="13">
        <f t="shared" ref="T259:T322" si="29">I259/86400+ DATE(1970,1,1)</f>
        <v>42509.626875000002</v>
      </c>
    </row>
    <row r="260" spans="1:20" ht="28.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10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43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10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28.8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10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10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10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43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10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43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10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43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10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40267.245717592596</v>
      </c>
      <c r="T267" s="13">
        <f t="shared" si="29"/>
        <v>40308.844444444447</v>
      </c>
    </row>
    <row r="268" spans="1:20" ht="43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10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28.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10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10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10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28.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10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40637.86655092593</v>
      </c>
      <c r="T272" s="13">
        <f t="shared" si="29"/>
        <v>40688.166666666664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10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41612.100243055553</v>
      </c>
      <c r="T273" s="13">
        <f t="shared" si="29"/>
        <v>41641.333333333336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10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10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28.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10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28.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10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10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40967.081875000003</v>
      </c>
      <c r="T278" s="13">
        <f t="shared" si="29"/>
        <v>41027.040208333332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10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10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28.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10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28.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10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41744.590682870374</v>
      </c>
      <c r="T282" s="13">
        <f t="shared" si="29"/>
        <v>41789.590682870374</v>
      </c>
    </row>
    <row r="283" spans="1:20" ht="28.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10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28.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10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10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28.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10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28.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10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28.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10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41313.816250000003</v>
      </c>
      <c r="T288" s="13">
        <f t="shared" si="29"/>
        <v>41358.774583333332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10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43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10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28.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10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10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28.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10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43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10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10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43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10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28.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10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28.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10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28.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10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42089.728020833332</v>
      </c>
      <c r="T299" s="13">
        <f t="shared" si="29"/>
        <v>42125.165972222225</v>
      </c>
    </row>
    <row r="300" spans="1:2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10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43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10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10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28.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10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43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10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28.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10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41032.071134259255</v>
      </c>
      <c r="T305" s="13">
        <f t="shared" si="29"/>
        <v>41062.071134259255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10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28.8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10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10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10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41282.944456018522</v>
      </c>
      <c r="T309" s="13">
        <f t="shared" si="29"/>
        <v>41312.944456018522</v>
      </c>
    </row>
    <row r="310" spans="1:20" ht="28.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10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28.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10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28.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10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28.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10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43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10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43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10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10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28.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10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10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28.8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10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28.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10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43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10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28.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10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28.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10">
        <f t="shared" ref="O323:O386" si="30">E323/D323</f>
        <v>1.0266285714285714</v>
      </c>
      <c r="P323" s="8">
        <f t="shared" ref="P323:P386" si="31">IF(L323=0, "NA", E323/L323)</f>
        <v>106.62314540059347</v>
      </c>
      <c r="Q323" t="str">
        <f t="shared" ref="Q323:Q386" si="32">LEFT(N323, SEARCH("/", N323) - 1)</f>
        <v>film &amp; video</v>
      </c>
      <c r="R323" t="str">
        <f t="shared" ref="R323:R386" si="33">RIGHT(N323, LEN(N323) - SEARCH("/",N323))</f>
        <v>documentary</v>
      </c>
      <c r="S323" s="13">
        <f t="shared" ref="S323:S386" si="34">J323/86400+ DATE(1970,1,1)</f>
        <v>42647.446597222224</v>
      </c>
      <c r="T323" s="13">
        <f t="shared" ref="T323:T386" si="35">I323/86400+ DATE(1970,1,1)</f>
        <v>42682.488263888888</v>
      </c>
    </row>
    <row r="324" spans="1:20" ht="28.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10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28.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10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28.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10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28.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10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28.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10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28.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10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28.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10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28.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10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28.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10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28.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10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28.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10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28.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10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43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10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10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28.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10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28.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10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10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28.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10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28.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10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10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10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10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10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28.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10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10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42261.500243055554</v>
      </c>
      <c r="T348" s="13">
        <f t="shared" si="35"/>
        <v>42291.500243055554</v>
      </c>
    </row>
    <row r="349" spans="1:20" ht="28.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10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28.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10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28.8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10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28.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10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28.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10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28.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10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10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10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28.8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10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28.8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10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10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28.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10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28.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10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41935.070486111115</v>
      </c>
      <c r="T361" s="13">
        <f t="shared" si="35"/>
        <v>41957.216666666667</v>
      </c>
    </row>
    <row r="362" spans="1:20" ht="28.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10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10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43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10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43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10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10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28.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10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28.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10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41019.793032407411</v>
      </c>
      <c r="T368" s="13">
        <f t="shared" si="35"/>
        <v>41049.793032407411</v>
      </c>
    </row>
    <row r="369" spans="1:20" ht="28.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10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10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28.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10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10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28.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10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10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28.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10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28.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10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28.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10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10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28.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10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43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10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28.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10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43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10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28.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10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43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10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28.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10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28.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10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28.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10">
        <f t="shared" ref="O387:O450" si="36">E387/D387</f>
        <v>1.05982</v>
      </c>
      <c r="P387" s="8">
        <f t="shared" ref="P387:P450" si="37">IF(L387=0, "NA", E387/L387)</f>
        <v>111.79535864978902</v>
      </c>
      <c r="Q387" t="str">
        <f t="shared" ref="Q387:Q450" si="38">LEFT(N387, SEARCH("/", N387) - 1)</f>
        <v>film &amp; video</v>
      </c>
      <c r="R387" t="str">
        <f t="shared" ref="R387:R450" si="39">RIGHT(N387, LEN(N387) - SEARCH("/",N387))</f>
        <v>documentary</v>
      </c>
      <c r="S387" s="13">
        <f t="shared" ref="S387:S450" si="40">J387/86400+ DATE(1970,1,1)</f>
        <v>41934.584502314814</v>
      </c>
      <c r="T387" s="13">
        <f t="shared" ref="T387:T450" si="41">I387/86400+ DATE(1970,1,1)</f>
        <v>41964.626168981486</v>
      </c>
    </row>
    <row r="388" spans="1:20" ht="28.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10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28.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10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28.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10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42549.076157407406</v>
      </c>
      <c r="T390" s="13">
        <f t="shared" si="41"/>
        <v>42579.076157407406</v>
      </c>
    </row>
    <row r="391" spans="1:20" ht="43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10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41674.063078703708</v>
      </c>
      <c r="T391" s="13">
        <f t="shared" si="41"/>
        <v>41705.957638888889</v>
      </c>
    </row>
    <row r="392" spans="1:20" ht="28.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10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28.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10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40865.042256944442</v>
      </c>
      <c r="T393" s="13">
        <f t="shared" si="41"/>
        <v>40895.040972222225</v>
      </c>
    </row>
    <row r="394" spans="1:20" ht="28.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10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28.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10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28.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10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28.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10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28.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10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41082.564884259264</v>
      </c>
      <c r="T398" s="13">
        <f t="shared" si="41"/>
        <v>41097.564884259264</v>
      </c>
    </row>
    <row r="399" spans="1:20" ht="43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10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28.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10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28.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10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28.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10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10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10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28.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10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28.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10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41646.628032407403</v>
      </c>
      <c r="T406" s="13">
        <f t="shared" si="41"/>
        <v>41675.961111111115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10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28.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10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28.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10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28.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10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28.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10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28.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10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42113.981446759259</v>
      </c>
      <c r="T412" s="13">
        <f t="shared" si="41"/>
        <v>42173.981446759259</v>
      </c>
    </row>
    <row r="413" spans="1:20" ht="28.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10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28.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10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28.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10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28.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10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43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10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28.8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10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28.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10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41360.970601851848</v>
      </c>
      <c r="T419" s="13">
        <f t="shared" si="41"/>
        <v>41372.189583333333</v>
      </c>
    </row>
    <row r="420" spans="1:20" ht="28.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10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28.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10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28.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0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28.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0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28.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0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41863.260381944448</v>
      </c>
      <c r="T424" s="13">
        <f t="shared" si="41"/>
        <v>41893.260381944448</v>
      </c>
    </row>
    <row r="425" spans="1:20" ht="28.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0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28.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0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28.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0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0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43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0">
        <f t="shared" si="36"/>
        <v>0</v>
      </c>
      <c r="P429" s="8" t="str">
        <f t="shared" si="37"/>
        <v>NA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42285.90902777778</v>
      </c>
      <c r="T429" s="13">
        <f t="shared" si="41"/>
        <v>42299.790972222225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0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43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0">
        <f t="shared" si="36"/>
        <v>0</v>
      </c>
      <c r="P431" s="8" t="str">
        <f t="shared" si="37"/>
        <v>NA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28.8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0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28.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0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42526.871331018519</v>
      </c>
      <c r="T433" s="13">
        <f t="shared" si="41"/>
        <v>42556.871331018519</v>
      </c>
    </row>
    <row r="434" spans="1:20" ht="43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0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0">
        <f t="shared" si="36"/>
        <v>0</v>
      </c>
      <c r="P435" s="8" t="str">
        <f t="shared" si="37"/>
        <v>NA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42228.629884259259</v>
      </c>
      <c r="T435" s="13">
        <f t="shared" si="41"/>
        <v>42288.629884259259</v>
      </c>
    </row>
    <row r="436" spans="1:20" ht="43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0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28.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0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28.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0">
        <f t="shared" si="36"/>
        <v>0</v>
      </c>
      <c r="P438" s="8" t="str">
        <f t="shared" si="37"/>
        <v>NA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28.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0">
        <f t="shared" si="36"/>
        <v>0</v>
      </c>
      <c r="P439" s="8" t="str">
        <f t="shared" si="37"/>
        <v>NA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28.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0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28.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0">
        <f t="shared" si="36"/>
        <v>0</v>
      </c>
      <c r="P441" s="8" t="str">
        <f t="shared" si="37"/>
        <v>NA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41919.761782407411</v>
      </c>
      <c r="T441" s="13">
        <f t="shared" si="41"/>
        <v>41929.761782407411</v>
      </c>
    </row>
    <row r="442" spans="1:20" ht="28.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0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28.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0">
        <f t="shared" si="36"/>
        <v>0</v>
      </c>
      <c r="P443" s="8" t="str">
        <f t="shared" si="37"/>
        <v>NA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0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28.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0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28.8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0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28.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0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0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0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28.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0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0">
        <f t="shared" ref="O451:O514" si="42">E451/D451</f>
        <v>2.2499999999999999E-2</v>
      </c>
      <c r="P451" s="8">
        <f t="shared" ref="P451:P514" si="43">IF(L451=0, "NA", E451/L451)</f>
        <v>9</v>
      </c>
      <c r="Q451" t="str">
        <f t="shared" ref="Q451:Q514" si="44">LEFT(N451, SEARCH("/", N451) - 1)</f>
        <v>film &amp; video</v>
      </c>
      <c r="R451" t="str">
        <f t="shared" ref="R451:R514" si="45">RIGHT(N451, LEN(N451) - SEARCH("/",N451))</f>
        <v>animation</v>
      </c>
      <c r="S451" s="13">
        <f t="shared" ref="S451:S514" si="46">J451/86400+ DATE(1970,1,1)</f>
        <v>41534.568113425928</v>
      </c>
      <c r="T451" s="13">
        <f t="shared" ref="T451:T514" si="47">I451/86400+ DATE(1970,1,1)</f>
        <v>41564.568113425928</v>
      </c>
    </row>
    <row r="452" spans="1:20" ht="28.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0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0">
        <f t="shared" si="42"/>
        <v>0</v>
      </c>
      <c r="P453" s="8" t="str">
        <f t="shared" si="43"/>
        <v>NA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0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42107.703877314816</v>
      </c>
      <c r="T454" s="13">
        <f t="shared" si="47"/>
        <v>42137.703877314816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0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28.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0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0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40971.002569444448</v>
      </c>
      <c r="T457" s="13">
        <f t="shared" si="47"/>
        <v>41016.021527777775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0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41547.694456018522</v>
      </c>
      <c r="T458" s="13">
        <f t="shared" si="47"/>
        <v>41569.165972222225</v>
      </c>
    </row>
    <row r="459" spans="1:20" ht="28.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0">
        <f t="shared" si="42"/>
        <v>0</v>
      </c>
      <c r="P459" s="8" t="str">
        <f t="shared" si="43"/>
        <v>NA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28.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0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28.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0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0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28.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0">
        <f t="shared" si="42"/>
        <v>0</v>
      </c>
      <c r="P463" s="8" t="str">
        <f t="shared" si="43"/>
        <v>NA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28.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0">
        <f t="shared" si="42"/>
        <v>0</v>
      </c>
      <c r="P464" s="8" t="str">
        <f t="shared" si="43"/>
        <v>NA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</v>
      </c>
      <c r="T464" s="13">
        <f t="shared" si="47"/>
        <v>40765.12663194444</v>
      </c>
    </row>
    <row r="465" spans="1:20" ht="28.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0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0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</v>
      </c>
      <c r="T466" s="13">
        <f t="shared" si="47"/>
        <v>42508.84878472222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0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28.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0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0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28.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0">
        <f t="shared" si="42"/>
        <v>0</v>
      </c>
      <c r="P470" s="8" t="str">
        <f t="shared" si="43"/>
        <v>NA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41041.167627314819</v>
      </c>
      <c r="T470" s="13">
        <f t="shared" si="47"/>
        <v>41101.160474537035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0">
        <f t="shared" si="42"/>
        <v>0</v>
      </c>
      <c r="P471" s="8" t="str">
        <f t="shared" si="43"/>
        <v>NA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28.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0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43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0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0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28.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0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28.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0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28.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0">
        <f t="shared" si="42"/>
        <v>0</v>
      </c>
      <c r="P477" s="8" t="str">
        <f t="shared" si="43"/>
        <v>NA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0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43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0">
        <f t="shared" si="42"/>
        <v>0</v>
      </c>
      <c r="P479" s="8" t="str">
        <f t="shared" si="43"/>
        <v>NA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28.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0">
        <f t="shared" si="42"/>
        <v>0</v>
      </c>
      <c r="P480" s="8" t="str">
        <f t="shared" si="43"/>
        <v>NA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28.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0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28.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0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41465.500173611115</v>
      </c>
      <c r="T482" s="13">
        <f t="shared" si="47"/>
        <v>41495.500173611115</v>
      </c>
    </row>
    <row r="483" spans="1:20" ht="28.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0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28.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0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42447.896874999999</v>
      </c>
      <c r="T484" s="13">
        <f t="shared" si="47"/>
        <v>42474.606944444444</v>
      </c>
    </row>
    <row r="485" spans="1:20" ht="43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0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43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0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28.8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0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41381.505775462967</v>
      </c>
      <c r="T487" s="13">
        <f t="shared" si="47"/>
        <v>41411.505775462967</v>
      </c>
    </row>
    <row r="488" spans="1:20" ht="28.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0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28.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0">
        <f t="shared" si="42"/>
        <v>0</v>
      </c>
      <c r="P489" s="8" t="str">
        <f t="shared" si="43"/>
        <v>NA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28.8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0">
        <f t="shared" si="42"/>
        <v>0</v>
      </c>
      <c r="P490" s="8" t="str">
        <f t="shared" si="43"/>
        <v>NA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28.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0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0">
        <f t="shared" si="42"/>
        <v>0</v>
      </c>
      <c r="P492" s="8" t="str">
        <f t="shared" si="43"/>
        <v>NA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41113.968576388885</v>
      </c>
      <c r="T492" s="13">
        <f t="shared" si="47"/>
        <v>41143.968576388885</v>
      </c>
    </row>
    <row r="493" spans="1:20" ht="28.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0">
        <f t="shared" si="42"/>
        <v>0</v>
      </c>
      <c r="P493" s="8" t="str">
        <f t="shared" si="43"/>
        <v>NA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42366.982627314814</v>
      </c>
      <c r="T493" s="13">
        <f t="shared" si="47"/>
        <v>42396.982627314814</v>
      </c>
    </row>
    <row r="494" spans="1:20" ht="28.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0">
        <f t="shared" si="42"/>
        <v>0</v>
      </c>
      <c r="P494" s="8" t="str">
        <f t="shared" si="43"/>
        <v>NA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28.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0">
        <f t="shared" si="42"/>
        <v>0</v>
      </c>
      <c r="P495" s="8" t="str">
        <f t="shared" si="43"/>
        <v>NA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42114.726134259261</v>
      </c>
      <c r="T495" s="13">
        <f t="shared" si="47"/>
        <v>42144.726134259261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0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28.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0">
        <f t="shared" si="42"/>
        <v>0</v>
      </c>
      <c r="P497" s="8" t="str">
        <f t="shared" si="43"/>
        <v>NA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0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0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28.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0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43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0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43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0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40247.886006944442</v>
      </c>
      <c r="T502" s="13">
        <f t="shared" si="47"/>
        <v>40306.927777777775</v>
      </c>
    </row>
    <row r="503" spans="1:20" ht="28.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0">
        <f t="shared" si="42"/>
        <v>0</v>
      </c>
      <c r="P503" s="8" t="str">
        <f t="shared" si="43"/>
        <v>NA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43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0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28.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0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0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28.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0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28.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0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28.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0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43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0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28.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0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28.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0">
        <f t="shared" si="42"/>
        <v>0</v>
      </c>
      <c r="P512" s="8" t="str">
        <f t="shared" si="43"/>
        <v>NA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28.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0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0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0">
        <f t="shared" ref="O515:O578" si="48">E515/D515</f>
        <v>0.13924</v>
      </c>
      <c r="P515" s="8">
        <f t="shared" ref="P515:P578" si="49">IF(L515=0, "NA", E515/L515)</f>
        <v>102.38235294117646</v>
      </c>
      <c r="Q515" t="str">
        <f t="shared" ref="Q515:Q578" si="50">LEFT(N515, SEARCH("/", N515) - 1)</f>
        <v>film &amp; video</v>
      </c>
      <c r="R515" t="str">
        <f t="shared" ref="R515:R578" si="51">RIGHT(N515, LEN(N515) - SEARCH("/",N515))</f>
        <v>animation</v>
      </c>
      <c r="S515" s="13">
        <f t="shared" ref="S515:S578" si="52">J515/86400+ DATE(1970,1,1)</f>
        <v>42552.653993055559</v>
      </c>
      <c r="T515" s="13">
        <f t="shared" ref="T515:T578" si="53">I515/86400+ DATE(1970,1,1)</f>
        <v>42597.291666666672</v>
      </c>
    </row>
    <row r="516" spans="1:20" ht="28.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0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28.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0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0">
        <f t="shared" si="48"/>
        <v>0</v>
      </c>
      <c r="P518" s="8" t="str">
        <f t="shared" si="49"/>
        <v>NA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0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0">
        <f t="shared" si="48"/>
        <v>0</v>
      </c>
      <c r="P520" s="8" t="str">
        <f t="shared" si="49"/>
        <v>NA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28.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0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41218.391446759255</v>
      </c>
      <c r="T521" s="13">
        <f t="shared" si="53"/>
        <v>41248.391446759255</v>
      </c>
    </row>
    <row r="522" spans="1:20" ht="28.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0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10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28.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10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28.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10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28.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10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28.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10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28.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10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43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10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10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10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28.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10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10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28.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10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28.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10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28.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10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28.8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0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42711.54519675926</v>
      </c>
      <c r="T537" s="13">
        <f t="shared" si="53"/>
        <v>42741.54519675926</v>
      </c>
    </row>
    <row r="538" spans="1:20" ht="43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10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42179.344988425924</v>
      </c>
      <c r="T538" s="13">
        <f t="shared" si="53"/>
        <v>42219.75</v>
      </c>
    </row>
    <row r="539" spans="1:20" ht="28.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10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10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28.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10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43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10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28.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10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28.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10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28.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10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28.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10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28.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10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28.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10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28.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10">
        <f t="shared" si="48"/>
        <v>0</v>
      </c>
      <c r="P549" s="8" t="str">
        <f t="shared" si="49"/>
        <v>NA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28.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10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43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10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28.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10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28.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10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28.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10">
        <f t="shared" si="48"/>
        <v>0</v>
      </c>
      <c r="P554" s="8" t="str">
        <f t="shared" si="49"/>
        <v>NA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28.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10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10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28.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10">
        <f t="shared" si="48"/>
        <v>0</v>
      </c>
      <c r="P557" s="8" t="str">
        <f t="shared" si="49"/>
        <v>NA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10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28.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10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28.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10">
        <f t="shared" si="48"/>
        <v>0</v>
      </c>
      <c r="P560" s="8" t="str">
        <f t="shared" si="49"/>
        <v>NA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10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28.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10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28.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10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28.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10">
        <f t="shared" si="48"/>
        <v>0</v>
      </c>
      <c r="P564" s="8" t="str">
        <f t="shared" si="49"/>
        <v>NA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42692.389062499999</v>
      </c>
      <c r="T564" s="13">
        <f t="shared" si="53"/>
        <v>42722.389062499999</v>
      </c>
    </row>
    <row r="565" spans="1:20" ht="28.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10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43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10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10">
        <f t="shared" si="48"/>
        <v>0</v>
      </c>
      <c r="P567" s="8" t="str">
        <f t="shared" si="49"/>
        <v>NA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</v>
      </c>
      <c r="T567" s="13">
        <f t="shared" si="53"/>
        <v>42195.78528935185</v>
      </c>
    </row>
    <row r="568" spans="1:20" ht="28.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10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10">
        <f t="shared" si="48"/>
        <v>0</v>
      </c>
      <c r="P569" s="8" t="str">
        <f t="shared" si="49"/>
        <v>NA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43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10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28.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10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10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42388.798252314809</v>
      </c>
      <c r="T572" s="13">
        <f t="shared" si="53"/>
        <v>42418.798252314809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10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28.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10">
        <f t="shared" si="48"/>
        <v>0</v>
      </c>
      <c r="P574" s="8" t="str">
        <f t="shared" si="49"/>
        <v>NA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42282.716296296298</v>
      </c>
      <c r="T574" s="13">
        <f t="shared" si="53"/>
        <v>42312.757962962962</v>
      </c>
    </row>
    <row r="575" spans="1:20" ht="43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10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10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43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10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28.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10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10">
        <f t="shared" ref="O579:O642" si="54">E579/D579</f>
        <v>2E-3</v>
      </c>
      <c r="P579" s="8">
        <f t="shared" ref="P579:P642" si="55">IF(L579=0, "NA", E579/L579)</f>
        <v>10</v>
      </c>
      <c r="Q579" t="str">
        <f t="shared" ref="Q579:Q642" si="56">LEFT(N579, SEARCH("/", N579) - 1)</f>
        <v>technology</v>
      </c>
      <c r="R579" t="str">
        <f t="shared" ref="R579:R642" si="57">RIGHT(N579, LEN(N579) - SEARCH("/",N579))</f>
        <v>web</v>
      </c>
      <c r="S579" s="13">
        <f t="shared" ref="S579:S642" si="58">J579/86400+ DATE(1970,1,1)</f>
        <v>42450.589143518519</v>
      </c>
      <c r="T579" s="13">
        <f t="shared" ref="T579:T642" si="59">I579/86400+ DATE(1970,1,1)</f>
        <v>42510.589143518519</v>
      </c>
    </row>
    <row r="580" spans="1:2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10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10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28.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10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10">
        <f t="shared" si="54"/>
        <v>0</v>
      </c>
      <c r="P583" s="8" t="str">
        <f t="shared" si="55"/>
        <v>NA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10">
        <f t="shared" si="54"/>
        <v>0</v>
      </c>
      <c r="P584" s="8" t="str">
        <f t="shared" si="55"/>
        <v>NA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28.8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10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28.8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10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10">
        <f t="shared" si="54"/>
        <v>0</v>
      </c>
      <c r="P587" s="8" t="str">
        <f t="shared" si="55"/>
        <v>NA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28.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10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57.6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10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28.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10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42631.769513888888</v>
      </c>
      <c r="T590" s="13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10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43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10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28.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10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28.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10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43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10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10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28.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10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42083.069884259261</v>
      </c>
      <c r="T597" s="13">
        <f t="shared" si="59"/>
        <v>42128.069884259261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10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28.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10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10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28.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10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10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28.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10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28.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10">
        <f t="shared" si="54"/>
        <v>0</v>
      </c>
      <c r="P604" s="8" t="str">
        <f t="shared" si="55"/>
        <v>NA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28.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10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10">
        <f t="shared" si="54"/>
        <v>0</v>
      </c>
      <c r="P606" s="8" t="str">
        <f t="shared" si="55"/>
        <v>NA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10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42194.357731481483</v>
      </c>
      <c r="T607" s="13">
        <f t="shared" si="59"/>
        <v>42239.357731481483</v>
      </c>
    </row>
    <row r="608" spans="1:20" ht="43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10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28.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10">
        <f t="shared" si="54"/>
        <v>0</v>
      </c>
      <c r="P609" s="8" t="str">
        <f t="shared" si="55"/>
        <v>NA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28.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10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10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28.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10">
        <f t="shared" si="54"/>
        <v>0</v>
      </c>
      <c r="P612" s="8" t="str">
        <f t="shared" si="55"/>
        <v>NA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10">
        <f t="shared" si="54"/>
        <v>0</v>
      </c>
      <c r="P613" s="8" t="str">
        <f t="shared" si="55"/>
        <v>NA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10">
        <f t="shared" si="54"/>
        <v>0</v>
      </c>
      <c r="P614" s="8" t="str">
        <f t="shared" si="55"/>
        <v>NA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42585.031782407408</v>
      </c>
      <c r="T614" s="13">
        <f t="shared" si="59"/>
        <v>42615.031782407408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10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28.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10">
        <f t="shared" si="54"/>
        <v>0</v>
      </c>
      <c r="P616" s="8" t="str">
        <f t="shared" si="55"/>
        <v>NA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28.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10">
        <f t="shared" si="54"/>
        <v>0</v>
      </c>
      <c r="P617" s="8" t="str">
        <f t="shared" si="55"/>
        <v>NA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10">
        <f t="shared" si="54"/>
        <v>0</v>
      </c>
      <c r="P618" s="8" t="str">
        <f t="shared" si="55"/>
        <v>NA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42761.376238425924</v>
      </c>
      <c r="T618" s="13">
        <f t="shared" si="59"/>
        <v>42791.376238425924</v>
      </c>
    </row>
    <row r="619" spans="1:20" ht="43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10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28.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10">
        <f t="shared" si="54"/>
        <v>0</v>
      </c>
      <c r="P620" s="8" t="str">
        <f t="shared" si="55"/>
        <v>NA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10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28.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10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10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10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43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10">
        <f t="shared" si="54"/>
        <v>0</v>
      </c>
      <c r="P625" s="8" t="str">
        <f t="shared" si="55"/>
        <v>NA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28.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10">
        <f t="shared" si="54"/>
        <v>0</v>
      </c>
      <c r="P626" s="8" t="str">
        <f t="shared" si="55"/>
        <v>NA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10">
        <f t="shared" si="54"/>
        <v>0</v>
      </c>
      <c r="P627" s="8" t="str">
        <f t="shared" si="55"/>
        <v>NA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10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28.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10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28.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10">
        <f t="shared" si="54"/>
        <v>0</v>
      </c>
      <c r="P630" s="8" t="str">
        <f t="shared" si="55"/>
        <v>NA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10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43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10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10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10">
        <f t="shared" si="54"/>
        <v>0</v>
      </c>
      <c r="P634" s="8" t="str">
        <f t="shared" si="55"/>
        <v>NA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28.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10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42507.299328703702</v>
      </c>
      <c r="T635" s="13">
        <f t="shared" si="59"/>
        <v>42538.958333333328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10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10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28.8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10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28.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10">
        <f t="shared" si="54"/>
        <v>0</v>
      </c>
      <c r="P639" s="8" t="str">
        <f t="shared" si="55"/>
        <v>NA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10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10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10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42683.420312499999</v>
      </c>
      <c r="T642" s="13">
        <f t="shared" si="59"/>
        <v>42698.958333333328</v>
      </c>
    </row>
    <row r="643" spans="1:20" ht="28.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10">
        <f t="shared" ref="O643:O706" si="60">E643/D643</f>
        <v>1.1916249999999999</v>
      </c>
      <c r="P643" s="8">
        <f t="shared" ref="P643:P706" si="61">IF(L643=0, "NA", E643/L643)</f>
        <v>151.31746031746033</v>
      </c>
      <c r="Q643" t="str">
        <f t="shared" ref="Q643:Q706" si="62">LEFT(N643, SEARCH("/", N643) - 1)</f>
        <v>technology</v>
      </c>
      <c r="R643" t="str">
        <f t="shared" ref="R643:R706" si="63">RIGHT(N643, LEN(N643) - SEARCH("/",N643))</f>
        <v>wearables</v>
      </c>
      <c r="S643" s="13">
        <f t="shared" ref="S643:S706" si="64">J643/86400+ DATE(1970,1,1)</f>
        <v>42199.57</v>
      </c>
      <c r="T643" s="13">
        <f t="shared" ref="T643:T706" si="65">I643/86400+ DATE(1970,1,1)</f>
        <v>42229.57</v>
      </c>
    </row>
    <row r="644" spans="1:20" ht="28.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10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28.8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10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28.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10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10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10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10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10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10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28.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10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28.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10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43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10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43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10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10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28.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10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28.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10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42477.76295138889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10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10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10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10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41952.783321759256</v>
      </c>
    </row>
    <row r="663" spans="1:20" ht="28.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10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28.8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10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10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28.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10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10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28.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10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41838.832152777773</v>
      </c>
      <c r="T668" s="13">
        <f t="shared" si="65"/>
        <v>41868.832152777773</v>
      </c>
    </row>
    <row r="669" spans="1:20" ht="28.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10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28.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10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28.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10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43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10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28.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10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10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43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10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10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28.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10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28.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10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</v>
      </c>
      <c r="T678" s="13">
        <f t="shared" si="65"/>
        <v>42042.76829861111</v>
      </c>
    </row>
    <row r="679" spans="1:20" ht="43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10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28.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10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28.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10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10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10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28.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10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42808.723634259259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10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10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28.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10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28.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10">
        <f t="shared" si="60"/>
        <v>0</v>
      </c>
      <c r="P688" s="8" t="str">
        <f t="shared" si="61"/>
        <v>NA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28.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10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10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10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10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28.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10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10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28.8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10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10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43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10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10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10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10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41866.931076388893</v>
      </c>
      <c r="T700" s="13">
        <f t="shared" si="65"/>
        <v>41900.083333333336</v>
      </c>
    </row>
    <row r="701" spans="1:20" ht="28.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10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10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10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28.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10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42698.768368055556</v>
      </c>
    </row>
    <row r="705" spans="1:20" ht="28.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10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28.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10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10">
        <f t="shared" ref="O707:O770" si="66">E707/D707</f>
        <v>9.7699999999999992E-3</v>
      </c>
      <c r="P707" s="8">
        <f t="shared" ref="P707:P770" si="67">IF(L707=0, "NA", E707/L707)</f>
        <v>195.4</v>
      </c>
      <c r="Q707" t="str">
        <f t="shared" ref="Q707:Q770" si="68">LEFT(N707, SEARCH("/", N707) - 1)</f>
        <v>technology</v>
      </c>
      <c r="R707" t="str">
        <f t="shared" ref="R707:R770" si="69">RIGHT(N707, LEN(N707) - SEARCH("/",N707))</f>
        <v>wearables</v>
      </c>
      <c r="S707" s="13">
        <f t="shared" ref="S707:S770" si="70">J707/86400+ DATE(1970,1,1)</f>
        <v>42726.491643518515</v>
      </c>
      <c r="T707" s="13">
        <f t="shared" ref="T707:T770" si="71">I707/86400+ DATE(1970,1,1)</f>
        <v>42756.491643518515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10">
        <f t="shared" si="66"/>
        <v>0</v>
      </c>
      <c r="P708" s="8" t="str">
        <f t="shared" si="67"/>
        <v>NA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10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28.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10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10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10">
        <f t="shared" si="66"/>
        <v>0</v>
      </c>
      <c r="P712" s="8" t="str">
        <f t="shared" si="67"/>
        <v>NA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43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10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43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10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42384.680925925924</v>
      </c>
      <c r="T714" s="13">
        <f t="shared" si="71"/>
        <v>42414.680925925924</v>
      </c>
    </row>
    <row r="715" spans="1:20" ht="28.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10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28.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10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43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10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28.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10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10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41857.854189814811</v>
      </c>
      <c r="T719" s="13">
        <f t="shared" si="71"/>
        <v>41887.854189814811</v>
      </c>
    </row>
    <row r="720" spans="1:20" ht="28.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10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28.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10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28.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10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28.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10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10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10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</v>
      </c>
      <c r="T725" s="13">
        <f t="shared" si="71"/>
        <v>42215.165972222225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10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28.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10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28.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10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43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10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41247.020243055558</v>
      </c>
      <c r="T729" s="13">
        <f t="shared" si="71"/>
        <v>41288.888888888891</v>
      </c>
    </row>
    <row r="730" spans="1:20" ht="28.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10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28.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10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10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28.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10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10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43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10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28.8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10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28.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10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28.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10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10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10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41943.604097222225</v>
      </c>
      <c r="T740" s="13">
        <f t="shared" si="71"/>
        <v>41974.207638888889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10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43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10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10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28.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10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28.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10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28.8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10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28.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10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10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28.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10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28.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10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28.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10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28.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10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28.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10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43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10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10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10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28.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10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28.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10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28.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10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10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28.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10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28.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10">
        <f t="shared" si="66"/>
        <v>0</v>
      </c>
      <c r="P762" s="8" t="str">
        <f t="shared" si="67"/>
        <v>NA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42700.805706018524</v>
      </c>
    </row>
    <row r="763" spans="1:20" ht="28.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10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28.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10">
        <f t="shared" si="66"/>
        <v>0</v>
      </c>
      <c r="P764" s="8" t="str">
        <f t="shared" si="67"/>
        <v>NA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28.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10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41471.446851851855</v>
      </c>
      <c r="T765" s="13">
        <f t="shared" si="71"/>
        <v>41501.446851851855</v>
      </c>
    </row>
    <row r="766" spans="1:20" ht="28.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10">
        <f t="shared" si="66"/>
        <v>0</v>
      </c>
      <c r="P766" s="8" t="str">
        <f t="shared" si="67"/>
        <v>NA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28.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10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28.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0">
        <f t="shared" si="66"/>
        <v>0</v>
      </c>
      <c r="P768" s="8" t="str">
        <f t="shared" si="67"/>
        <v>NA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10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28.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0">
        <f t="shared" si="66"/>
        <v>0</v>
      </c>
      <c r="P770" s="8" t="str">
        <f t="shared" si="67"/>
        <v>NA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28.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10">
        <f t="shared" ref="O771:O834" si="72">E771/D771</f>
        <v>0.41399999999999998</v>
      </c>
      <c r="P771" s="8">
        <f t="shared" ref="P771:P834" si="73">IF(L771=0, "NA", E771/L771)</f>
        <v>31.846153846153847</v>
      </c>
      <c r="Q771" t="str">
        <f t="shared" ref="Q771:Q834" si="74">LEFT(N771, SEARCH("/", N771) - 1)</f>
        <v>publishing</v>
      </c>
      <c r="R771" t="str">
        <f t="shared" ref="R771:R834" si="75">RIGHT(N771, LEN(N771) - SEARCH("/",N771))</f>
        <v>fiction</v>
      </c>
      <c r="S771" s="13">
        <f t="shared" ref="S771:S834" si="76">J771/86400+ DATE(1970,1,1)</f>
        <v>41604.996458333335</v>
      </c>
      <c r="T771" s="13">
        <f t="shared" ref="T771:T834" si="77">I771/86400+ DATE(1970,1,1)</f>
        <v>41634.996458333335</v>
      </c>
    </row>
    <row r="772" spans="1:20" ht="28.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0">
        <f t="shared" si="72"/>
        <v>0</v>
      </c>
      <c r="P772" s="8" t="str">
        <f t="shared" si="73"/>
        <v>NA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</v>
      </c>
      <c r="T772" s="13">
        <f t="shared" si="77"/>
        <v>41329.9996412037</v>
      </c>
    </row>
    <row r="773" spans="1:20" ht="28.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10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43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10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28.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10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42100.735937500001</v>
      </c>
      <c r="T775" s="13">
        <f t="shared" si="77"/>
        <v>42134.959027777775</v>
      </c>
    </row>
    <row r="776" spans="1:20" ht="28.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10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28.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10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10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10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28.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10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43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10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28.8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10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28.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10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41403.000856481478</v>
      </c>
      <c r="T783" s="13">
        <f t="shared" si="77"/>
        <v>41433.000856481478</v>
      </c>
    </row>
    <row r="784" spans="1:20" ht="28.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10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28.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10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10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10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41303.593923611115</v>
      </c>
      <c r="T787" s="13">
        <f t="shared" si="77"/>
        <v>41333.593923611115</v>
      </c>
    </row>
    <row r="788" spans="1:20" ht="28.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10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41040.657638888893</v>
      </c>
    </row>
    <row r="789" spans="1:20" ht="28.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10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28.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10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28.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10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41277.186111111107</v>
      </c>
      <c r="T791" s="13">
        <f t="shared" si="77"/>
        <v>41295.332638888889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10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28.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10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10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</v>
      </c>
      <c r="T794" s="13">
        <f t="shared" si="77"/>
        <v>41585.915312500001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10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28.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10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28.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10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28.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10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28.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10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28.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10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28.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10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28.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10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28.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10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43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10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41123.022268518514</v>
      </c>
      <c r="T804" s="13">
        <f t="shared" si="77"/>
        <v>41169.170138888891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10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28.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10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40730.105624999997</v>
      </c>
      <c r="T806" s="13">
        <f t="shared" si="77"/>
        <v>40747.165972222225</v>
      </c>
    </row>
    <row r="807" spans="1:20" ht="28.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10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10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10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28.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10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28.8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10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28.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10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10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28.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10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10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10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10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10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28.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10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28.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10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10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28.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10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28.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10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28.8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10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28.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10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43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10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10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28.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10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43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10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43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10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41073.050717592589</v>
      </c>
      <c r="T830" s="13">
        <f t="shared" si="77"/>
        <v>41085.683333333334</v>
      </c>
    </row>
    <row r="831" spans="1:20" ht="43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10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28.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10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10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28.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10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40929.342361111107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10">
        <f t="shared" ref="O835:O898" si="78">E835/D835</f>
        <v>1.0166666666666666</v>
      </c>
      <c r="P835" s="8">
        <f t="shared" ref="P835:P898" si="79">IF(L835=0, "NA", E835/L835)</f>
        <v>148.78048780487805</v>
      </c>
      <c r="Q835" t="str">
        <f t="shared" ref="Q835:Q898" si="80">LEFT(N835, SEARCH("/", N835) - 1)</f>
        <v>music</v>
      </c>
      <c r="R835" t="str">
        <f t="shared" ref="R835:R898" si="81">RIGHT(N835, LEN(N835) - SEARCH("/",N835))</f>
        <v>rock</v>
      </c>
      <c r="S835" s="13">
        <f t="shared" ref="S835:S898" si="82">J835/86400+ DATE(1970,1,1)</f>
        <v>41718.878182870372</v>
      </c>
      <c r="T835" s="13">
        <f t="shared" ref="T835:T898" si="83">I835/86400+ DATE(1970,1,1)</f>
        <v>41748.878182870372</v>
      </c>
    </row>
    <row r="836" spans="1:20" ht="43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10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28.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10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10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28.8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10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28.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10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28.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10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28.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10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10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41923.838692129633</v>
      </c>
      <c r="T843" s="13">
        <f t="shared" si="83"/>
        <v>41953.880358796298</v>
      </c>
    </row>
    <row r="844" spans="1:20" ht="28.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10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</v>
      </c>
      <c r="T844" s="13">
        <f t="shared" si="83"/>
        <v>41561.165972222225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10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43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10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28.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10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28.8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10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10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42165.798333333332</v>
      </c>
      <c r="T849" s="13">
        <f t="shared" si="83"/>
        <v>42195.798333333332</v>
      </c>
    </row>
    <row r="850" spans="1:20" ht="28.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10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43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10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28.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10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28.8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10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10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28.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10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28.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10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10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42545.125196759254</v>
      </c>
      <c r="T857" s="13">
        <f t="shared" si="83"/>
        <v>42575.125196759254</v>
      </c>
    </row>
    <row r="858" spans="1:20" ht="43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10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28.8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10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28.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10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28.8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10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28.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10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28.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10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28.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10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28.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10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28.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10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28.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10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41230.773113425923</v>
      </c>
      <c r="T867" s="13">
        <f t="shared" si="83"/>
        <v>41290.773113425923</v>
      </c>
    </row>
    <row r="868" spans="1:20" ht="28.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10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10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43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10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43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10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41342.845567129625</v>
      </c>
      <c r="T871" s="13">
        <f t="shared" si="83"/>
        <v>41372.803900462961</v>
      </c>
    </row>
    <row r="872" spans="1:20" ht="28.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10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10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41607.602951388893</v>
      </c>
    </row>
    <row r="874" spans="1:20" ht="28.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10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10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41184.167129629626</v>
      </c>
      <c r="T875" s="13">
        <f t="shared" si="83"/>
        <v>41224.208796296298</v>
      </c>
    </row>
    <row r="876" spans="1:20" ht="28.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10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43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10">
        <f t="shared" si="78"/>
        <v>0</v>
      </c>
      <c r="P877" s="8" t="str">
        <f t="shared" si="79"/>
        <v>NA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10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10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41597.788888888885</v>
      </c>
      <c r="T879" s="13">
        <f t="shared" si="83"/>
        <v>41627.788888888885</v>
      </c>
    </row>
    <row r="880" spans="1:20" ht="28.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10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28.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10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28.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10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28.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10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28.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10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43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10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28.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10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40981.802615740744</v>
      </c>
      <c r="T886" s="13">
        <f t="shared" si="83"/>
        <v>41041.104861111111</v>
      </c>
    </row>
    <row r="887" spans="1:20" ht="28.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10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10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10">
        <f t="shared" si="78"/>
        <v>0</v>
      </c>
      <c r="P889" s="8" t="str">
        <f t="shared" si="79"/>
        <v>NA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43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10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28.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10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28.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10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28.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10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28.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10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28.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10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10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</v>
      </c>
      <c r="T896" s="13">
        <f t="shared" si="83"/>
        <v>42526.98159722222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10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28.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10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42218.872986111106</v>
      </c>
      <c r="T898" s="13">
        <f t="shared" si="83"/>
        <v>42244.166666666672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10">
        <f t="shared" ref="O899:O962" si="84">E899/D899</f>
        <v>0</v>
      </c>
      <c r="P899" s="8" t="str">
        <f t="shared" ref="P899:P962" si="85">IF(L899=0, "NA", E899/L899)</f>
        <v>NA</v>
      </c>
      <c r="Q899" t="str">
        <f t="shared" ref="Q899:Q962" si="86">LEFT(N899, SEARCH("/", N899) - 1)</f>
        <v>music</v>
      </c>
      <c r="R899" t="str">
        <f t="shared" ref="R899:R962" si="87">RIGHT(N899, LEN(N899) - SEARCH("/",N899))</f>
        <v>indie rock</v>
      </c>
      <c r="S899" s="13">
        <f t="shared" ref="S899:S962" si="88">J899/86400+ DATE(1970,1,1)</f>
        <v>41211.688750000001</v>
      </c>
      <c r="T899" s="13">
        <f t="shared" ref="T899:T962" si="89">I899/86400+ DATE(1970,1,1)</f>
        <v>41241.730416666665</v>
      </c>
    </row>
    <row r="900" spans="1:20" ht="28.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10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28.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10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10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43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10">
        <f t="shared" si="84"/>
        <v>0</v>
      </c>
      <c r="P903" s="8" t="str">
        <f t="shared" si="85"/>
        <v>NA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43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10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28.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10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28.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10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28.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10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10">
        <f t="shared" si="84"/>
        <v>0</v>
      </c>
      <c r="P908" s="8" t="str">
        <f t="shared" si="85"/>
        <v>NA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10">
        <f t="shared" si="84"/>
        <v>0</v>
      </c>
      <c r="P909" s="8" t="str">
        <f t="shared" si="85"/>
        <v>NA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28.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10">
        <f t="shared" si="84"/>
        <v>0</v>
      </c>
      <c r="P910" s="8" t="str">
        <f t="shared" si="85"/>
        <v>NA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43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10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28.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10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28.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10">
        <f t="shared" si="84"/>
        <v>0</v>
      </c>
      <c r="P913" s="8" t="str">
        <f t="shared" si="85"/>
        <v>NA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28.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10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41254.151006944448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10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28.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10">
        <f t="shared" si="84"/>
        <v>0</v>
      </c>
      <c r="P916" s="8" t="str">
        <f t="shared" si="85"/>
        <v>NA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41116.763275462959</v>
      </c>
      <c r="T916" s="13">
        <f t="shared" si="89"/>
        <v>41146.763275462959</v>
      </c>
    </row>
    <row r="917" spans="1:20" ht="28.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10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28.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10">
        <f t="shared" si="84"/>
        <v>0</v>
      </c>
      <c r="P918" s="8" t="str">
        <f t="shared" si="85"/>
        <v>NA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10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43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10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10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28.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10">
        <f t="shared" si="84"/>
        <v>0</v>
      </c>
      <c r="P922" s="8" t="str">
        <f t="shared" si="85"/>
        <v>NA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41562.671550925923</v>
      </c>
      <c r="T922" s="13">
        <f t="shared" si="89"/>
        <v>41592.713217592594</v>
      </c>
    </row>
    <row r="923" spans="1:20" ht="28.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10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40847.171018518522</v>
      </c>
      <c r="T923" s="13">
        <f t="shared" si="89"/>
        <v>40889.212685185186</v>
      </c>
    </row>
    <row r="924" spans="1:20" ht="28.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10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28.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10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28.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10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41288.942928240736</v>
      </c>
      <c r="T926" s="13">
        <f t="shared" si="89"/>
        <v>41318.942928240736</v>
      </c>
    </row>
    <row r="927" spans="1:20" ht="28.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10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43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10">
        <f t="shared" si="84"/>
        <v>0</v>
      </c>
      <c r="P928" s="8" t="str">
        <f t="shared" si="85"/>
        <v>NA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10">
        <f t="shared" si="84"/>
        <v>0</v>
      </c>
      <c r="P929" s="8" t="str">
        <f t="shared" si="85"/>
        <v>NA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28.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10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28.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10">
        <f t="shared" si="84"/>
        <v>0</v>
      </c>
      <c r="P931" s="8" t="str">
        <f t="shared" si="85"/>
        <v>NA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43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10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28.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10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10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28.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10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41711.169085648144</v>
      </c>
      <c r="T935" s="13">
        <f t="shared" si="89"/>
        <v>41771.169085648144</v>
      </c>
    </row>
    <row r="936" spans="1:20" ht="28.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10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10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28.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10">
        <f t="shared" si="84"/>
        <v>0</v>
      </c>
      <c r="P938" s="8" t="str">
        <f t="shared" si="85"/>
        <v>NA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28.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10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41581.839780092589</v>
      </c>
    </row>
    <row r="940" spans="1:20" ht="28.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10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28.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10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28.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10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28.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10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43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10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42382.843287037038</v>
      </c>
      <c r="T944" s="13">
        <f t="shared" si="89"/>
        <v>42418.843287037038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10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28.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10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28.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10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42732.872986111106</v>
      </c>
      <c r="T947" s="13">
        <f t="shared" si="89"/>
        <v>42784.999305555553</v>
      </c>
    </row>
    <row r="948" spans="1:20" ht="28.8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10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10">
        <f t="shared" si="84"/>
        <v>0</v>
      </c>
      <c r="P949" s="8" t="str">
        <f t="shared" si="85"/>
        <v>NA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28.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10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28.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10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28.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10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10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42480.653611111113</v>
      </c>
      <c r="T953" s="13">
        <f t="shared" si="89"/>
        <v>42525.653611111113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10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42692.655231481476</v>
      </c>
    </row>
    <row r="955" spans="1:20" ht="28.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10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28.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10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28.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10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43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10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10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43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10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28.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10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28.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10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28.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10">
        <f t="shared" ref="O963:O1026" si="90">E963/D963</f>
        <v>0.42188421052631581</v>
      </c>
      <c r="P963" s="8">
        <f t="shared" ref="P963:P1026" si="91">IF(L963=0, "NA", E963/L963)</f>
        <v>364.35454545454547</v>
      </c>
      <c r="Q963" t="str">
        <f t="shared" ref="Q963:Q1026" si="92">LEFT(N963, SEARCH("/", N963) - 1)</f>
        <v>technology</v>
      </c>
      <c r="R963" t="str">
        <f t="shared" ref="R963:R1026" si="93">RIGHT(N963, LEN(N963) - SEARCH("/",N963))</f>
        <v>wearables</v>
      </c>
      <c r="S963" s="13">
        <f t="shared" ref="S963:S1026" si="94">J963/86400+ DATE(1970,1,1)</f>
        <v>42740.693692129629</v>
      </c>
      <c r="T963" s="13">
        <f t="shared" ref="T963:T1026" si="95">I963/86400+ DATE(1970,1,1)</f>
        <v>42786.791666666672</v>
      </c>
    </row>
    <row r="964" spans="1:20" ht="28.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10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10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10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10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28.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10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28.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10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28.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10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10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43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10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28.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10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28.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10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10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28.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10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28.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10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28.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10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10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28.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10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28.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10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42506.416990740741</v>
      </c>
      <c r="T981" s="13">
        <f t="shared" si="95"/>
        <v>42541.790972222225</v>
      </c>
    </row>
    <row r="982" spans="1:20" ht="43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10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43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10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10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43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10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42574.667650462958</v>
      </c>
      <c r="T985" s="13">
        <f t="shared" si="95"/>
        <v>42605.870833333334</v>
      </c>
    </row>
    <row r="986" spans="1:20" ht="57.6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10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42091.074166666665</v>
      </c>
    </row>
    <row r="987" spans="1:20" ht="28.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10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28.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10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28.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10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43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10">
        <f t="shared" si="90"/>
        <v>0</v>
      </c>
      <c r="P990" s="8" t="str">
        <f t="shared" si="91"/>
        <v>NA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10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28.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10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57.6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10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28.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10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28.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10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10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28.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10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10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10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28.8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10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28.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10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28.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10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</v>
      </c>
      <c r="T1002" s="13">
        <f t="shared" si="95"/>
        <v>42809.018055555556</v>
      </c>
    </row>
    <row r="1003" spans="1:20" ht="43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10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28.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10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28.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10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10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28.8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10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42276.624803240746</v>
      </c>
      <c r="T1007" s="13">
        <f t="shared" si="95"/>
        <v>42307.624803240746</v>
      </c>
    </row>
    <row r="1008" spans="1:20" ht="28.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10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28.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10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10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43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10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10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28.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10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43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10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10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10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10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28.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10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42467.065462962964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10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28.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10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28.8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10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10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28.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10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10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42111.646724537037</v>
      </c>
      <c r="T1024" s="13">
        <f t="shared" si="95"/>
        <v>42141.646724537037</v>
      </c>
    </row>
    <row r="1025" spans="1:20" ht="28.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10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28.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10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28.8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10">
        <f t="shared" ref="O1027:O1090" si="96">E1027/D1027</f>
        <v>1.099283142857143</v>
      </c>
      <c r="P1027" s="8">
        <f t="shared" ref="P1027:P1090" si="97">IF(L1027=0, "NA", E1027/L1027)</f>
        <v>71.848571428571432</v>
      </c>
      <c r="Q1027" t="str">
        <f t="shared" ref="Q1027:Q1090" si="98">LEFT(N1027, SEARCH("/", N1027) - 1)</f>
        <v>music</v>
      </c>
      <c r="R1027" t="str">
        <f t="shared" ref="R1027:R1090" si="99">RIGHT(N1027, LEN(N1027) - SEARCH("/",N1027))</f>
        <v>electronic music</v>
      </c>
      <c r="S1027" s="13">
        <f t="shared" ref="S1027:S1090" si="100">J1027/86400+ DATE(1970,1,1)</f>
        <v>42049.833761574075</v>
      </c>
      <c r="T1027" s="13">
        <f t="shared" ref="T1027:T1090" si="101">I1027/86400+ DATE(1970,1,1)</f>
        <v>42079.792094907403</v>
      </c>
    </row>
    <row r="1028" spans="1:20" ht="43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10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10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28.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10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10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10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43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10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10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10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42688.732407407406</v>
      </c>
      <c r="T1035" s="13">
        <f t="shared" si="101"/>
        <v>42716.732407407406</v>
      </c>
    </row>
    <row r="1036" spans="1:20" ht="28.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10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28.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10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28.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10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10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28.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10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10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28.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10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28.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10">
        <f t="shared" si="96"/>
        <v>0</v>
      </c>
      <c r="P1043" s="8" t="str">
        <f t="shared" si="97"/>
        <v>NA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</v>
      </c>
      <c r="T1043" s="13">
        <f t="shared" si="101"/>
        <v>41851.06009259259</v>
      </c>
    </row>
    <row r="1044" spans="1:20" ht="28.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10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28.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10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10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28.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10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41844.874421296292</v>
      </c>
      <c r="T1047" s="13">
        <f t="shared" si="101"/>
        <v>41874.874421296292</v>
      </c>
    </row>
    <row r="1048" spans="1:20" ht="28.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10">
        <f t="shared" si="96"/>
        <v>0</v>
      </c>
      <c r="P1048" s="8" t="str">
        <f t="shared" si="97"/>
        <v>NA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28.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10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41918.818460648152</v>
      </c>
      <c r="T1049" s="13">
        <f t="shared" si="101"/>
        <v>41948.860127314816</v>
      </c>
    </row>
    <row r="1050" spans="1:20" ht="28.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10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10">
        <f t="shared" si="96"/>
        <v>0</v>
      </c>
      <c r="P1051" s="8" t="str">
        <f t="shared" si="97"/>
        <v>NA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10">
        <f t="shared" si="96"/>
        <v>0</v>
      </c>
      <c r="P1052" s="8" t="str">
        <f t="shared" si="97"/>
        <v>NA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28.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10">
        <f t="shared" si="96"/>
        <v>0</v>
      </c>
      <c r="P1053" s="8" t="str">
        <f t="shared" si="97"/>
        <v>NA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43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10">
        <f t="shared" si="96"/>
        <v>0</v>
      </c>
      <c r="P1054" s="8" t="str">
        <f t="shared" si="97"/>
        <v>NA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10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43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10">
        <f t="shared" si="96"/>
        <v>0</v>
      </c>
      <c r="P1056" s="8" t="str">
        <f t="shared" si="97"/>
        <v>NA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28.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10">
        <f t="shared" si="96"/>
        <v>0</v>
      </c>
      <c r="P1057" s="8" t="str">
        <f t="shared" si="97"/>
        <v>NA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28.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10">
        <f t="shared" si="96"/>
        <v>0</v>
      </c>
      <c r="P1058" s="8" t="str">
        <f t="shared" si="97"/>
        <v>NA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42118.677974537037</v>
      </c>
    </row>
    <row r="1059" spans="1:20" ht="28.8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10">
        <f t="shared" si="96"/>
        <v>0</v>
      </c>
      <c r="P1059" s="8" t="str">
        <f t="shared" si="97"/>
        <v>NA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42678.871331018519</v>
      </c>
      <c r="T1059" s="13">
        <f t="shared" si="101"/>
        <v>42708.912997685184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10">
        <f t="shared" si="96"/>
        <v>0</v>
      </c>
      <c r="P1060" s="8" t="str">
        <f t="shared" si="97"/>
        <v>NA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10">
        <f t="shared" si="96"/>
        <v>0</v>
      </c>
      <c r="P1061" s="8" t="str">
        <f t="shared" si="97"/>
        <v>NA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28.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10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10">
        <f t="shared" si="96"/>
        <v>0</v>
      </c>
      <c r="P1063" s="8" t="str">
        <f t="shared" si="97"/>
        <v>NA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10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10">
        <f t="shared" si="96"/>
        <v>0</v>
      </c>
      <c r="P1065" s="8" t="str">
        <f t="shared" si="97"/>
        <v>NA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28.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10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28.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10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28.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10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41445.962754629625</v>
      </c>
      <c r="T1068" s="13">
        <f t="shared" si="101"/>
        <v>41490.962754629625</v>
      </c>
    </row>
    <row r="1069" spans="1:20" ht="28.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10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43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10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42440.371111111112</v>
      </c>
      <c r="T1070" s="13">
        <f t="shared" si="101"/>
        <v>42470.329444444447</v>
      </c>
    </row>
    <row r="1071" spans="1:20" ht="28.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10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28.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10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28.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10">
        <f t="shared" si="96"/>
        <v>0</v>
      </c>
      <c r="P1073" s="8" t="str">
        <f t="shared" si="97"/>
        <v>NA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10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10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43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10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10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28.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10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28.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10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28.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10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28.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10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42479.566388888888</v>
      </c>
      <c r="T1081" s="13">
        <f t="shared" si="101"/>
        <v>42504.566388888888</v>
      </c>
    </row>
    <row r="1082" spans="1:20" ht="28.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10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28.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10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28.8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10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41101.906111111108</v>
      </c>
      <c r="T1084" s="13">
        <f t="shared" si="101"/>
        <v>41131.906111111108</v>
      </c>
    </row>
    <row r="1085" spans="1:20" ht="28.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10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10">
        <f t="shared" si="96"/>
        <v>0</v>
      </c>
      <c r="P1086" s="8" t="str">
        <f t="shared" si="97"/>
        <v>NA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28.8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10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10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10">
        <f t="shared" si="96"/>
        <v>0</v>
      </c>
      <c r="P1089" s="8" t="str">
        <f t="shared" si="97"/>
        <v>NA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41775.713969907403</v>
      </c>
      <c r="T1089" s="13">
        <f t="shared" si="101"/>
        <v>41805.713969907403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10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10">
        <f t="shared" ref="O1091:O1154" si="102">E1091/D1091</f>
        <v>7.8266666666666665E-2</v>
      </c>
      <c r="P1091" s="8">
        <f t="shared" ref="P1091:P1154" si="103">IF(L1091=0, "NA", E1091/L1091)</f>
        <v>23.959183673469386</v>
      </c>
      <c r="Q1091" t="str">
        <f t="shared" ref="Q1091:Q1154" si="104">LEFT(N1091, SEARCH("/", N1091) - 1)</f>
        <v>games</v>
      </c>
      <c r="R1091" t="str">
        <f t="shared" ref="R1091:R1154" si="105">RIGHT(N1091, LEN(N1091) - SEARCH("/",N1091))</f>
        <v>video games</v>
      </c>
      <c r="S1091" s="13">
        <f t="shared" ref="S1091:S1154" si="106">J1091/86400+ DATE(1970,1,1)</f>
        <v>42151.189525462964</v>
      </c>
      <c r="T1091" s="13">
        <f t="shared" ref="T1091:T1154" si="107">I1091/86400+ DATE(1970,1,1)</f>
        <v>42181.189525462964</v>
      </c>
    </row>
    <row r="1092" spans="1:20" ht="28.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10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28.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10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42470.778611111113</v>
      </c>
    </row>
    <row r="1094" spans="1:20" ht="43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10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28.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10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28.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10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40795.71334490741</v>
      </c>
      <c r="T1096" s="13">
        <f t="shared" si="107"/>
        <v>40825.71334490741</v>
      </c>
    </row>
    <row r="1097" spans="1:20" ht="28.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10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28.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10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28.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10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10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43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10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28.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10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10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28.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10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28.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10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28.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10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43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10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28.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10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43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10">
        <f t="shared" si="102"/>
        <v>0</v>
      </c>
      <c r="P1109" s="8" t="str">
        <f t="shared" si="103"/>
        <v>NA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43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10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10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28.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10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10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42347.203587962962</v>
      </c>
      <c r="T1113" s="13">
        <f t="shared" si="107"/>
        <v>42377.203587962962</v>
      </c>
    </row>
    <row r="1114" spans="1:20" ht="28.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10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10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10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10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28.8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10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41009.847314814819</v>
      </c>
      <c r="T1118" s="13">
        <f t="shared" si="107"/>
        <v>41069.847314814819</v>
      </c>
    </row>
    <row r="1119" spans="1:20" ht="28.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10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28.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10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43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10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28.8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10">
        <f t="shared" si="102"/>
        <v>0</v>
      </c>
      <c r="P1122" s="8" t="str">
        <f t="shared" si="103"/>
        <v>NA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28.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10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28.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10">
        <f t="shared" si="102"/>
        <v>0</v>
      </c>
      <c r="P1124" s="8" t="str">
        <f t="shared" si="103"/>
        <v>NA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28.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10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28.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10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28.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10">
        <f t="shared" si="102"/>
        <v>0</v>
      </c>
      <c r="P1127" s="8" t="str">
        <f t="shared" si="103"/>
        <v>NA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28.8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10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42535.327476851853</v>
      </c>
      <c r="T1128" s="13">
        <f t="shared" si="107"/>
        <v>42565.327476851853</v>
      </c>
    </row>
    <row r="1129" spans="1:20" ht="43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10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10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28.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10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10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10">
        <f t="shared" si="102"/>
        <v>0</v>
      </c>
      <c r="P1133" s="8" t="str">
        <f t="shared" si="103"/>
        <v>NA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28.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10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28.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10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28.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10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28.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10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42558.98951388889</v>
      </c>
      <c r="T1137" s="13">
        <f t="shared" si="107"/>
        <v>42588.98951388889</v>
      </c>
    </row>
    <row r="1138" spans="1:20" ht="28.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10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42327.671631944446</v>
      </c>
      <c r="T1138" s="13">
        <f t="shared" si="107"/>
        <v>42357.671631944446</v>
      </c>
    </row>
    <row r="1139" spans="1:20" ht="28.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10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28.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10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10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41975.34752314815</v>
      </c>
      <c r="T1141" s="13">
        <f t="shared" si="107"/>
        <v>42005.34752314815</v>
      </c>
    </row>
    <row r="1142" spans="1:20" ht="28.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10">
        <f t="shared" si="102"/>
        <v>0</v>
      </c>
      <c r="P1142" s="8" t="str">
        <f t="shared" si="103"/>
        <v>NA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10">
        <f t="shared" si="102"/>
        <v>0</v>
      </c>
      <c r="P1143" s="8" t="str">
        <f t="shared" si="103"/>
        <v>NA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10">
        <f t="shared" si="102"/>
        <v>0</v>
      </c>
      <c r="P1144" s="8" t="str">
        <f t="shared" si="103"/>
        <v>NA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42022.006099537037</v>
      </c>
      <c r="T1144" s="13">
        <f t="shared" si="107"/>
        <v>42052.006099537037</v>
      </c>
    </row>
    <row r="1145" spans="1:20" ht="28.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10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28.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10">
        <f t="shared" si="102"/>
        <v>0</v>
      </c>
      <c r="P1146" s="8" t="str">
        <f t="shared" si="103"/>
        <v>NA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28.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10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</v>
      </c>
      <c r="T1147" s="13">
        <f t="shared" si="107"/>
        <v>41914.74759259259</v>
      </c>
    </row>
    <row r="1148" spans="1:20" ht="28.8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10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28.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10">
        <f t="shared" si="102"/>
        <v>0</v>
      </c>
      <c r="P1149" s="8" t="str">
        <f t="shared" si="103"/>
        <v>NA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10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10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10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43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10">
        <f t="shared" si="102"/>
        <v>0</v>
      </c>
      <c r="P1153" s="8" t="str">
        <f t="shared" si="103"/>
        <v>NA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42224.102581018524</v>
      </c>
      <c r="T1153" s="13">
        <f t="shared" si="107"/>
        <v>42254.102581018524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10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10">
        <f t="shared" ref="O1155:O1218" si="108">E1155/D1155</f>
        <v>6.2500000000000003E-3</v>
      </c>
      <c r="P1155" s="8">
        <f t="shared" ref="P1155:P1218" si="109">IF(L1155=0, "NA", E1155/L1155)</f>
        <v>50</v>
      </c>
      <c r="Q1155" t="str">
        <f t="shared" ref="Q1155:Q1218" si="110">LEFT(N1155, SEARCH("/", N1155) - 1)</f>
        <v>food</v>
      </c>
      <c r="R1155" t="str">
        <f t="shared" ref="R1155:R1218" si="111">RIGHT(N1155, LEN(N1155) - SEARCH("/",N1155))</f>
        <v>food trucks</v>
      </c>
      <c r="S1155" s="13">
        <f t="shared" ref="S1155:S1218" si="112">J1155/86400+ DATE(1970,1,1)</f>
        <v>42143.714178240742</v>
      </c>
      <c r="T1155" s="13">
        <f t="shared" ref="T1155:T1218" si="113">I1155/86400+ DATE(1970,1,1)</f>
        <v>42173.714178240742</v>
      </c>
    </row>
    <row r="1156" spans="1:20" ht="28.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10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28.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10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28.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10">
        <f t="shared" si="108"/>
        <v>0</v>
      </c>
      <c r="P1158" s="8" t="str">
        <f t="shared" si="109"/>
        <v>NA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28.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10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41978.669907407406</v>
      </c>
    </row>
    <row r="1160" spans="1:20" ht="28.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10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28.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10">
        <f t="shared" si="108"/>
        <v>0</v>
      </c>
      <c r="P1161" s="8" t="str">
        <f t="shared" si="109"/>
        <v>NA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28.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10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42091.113263888888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10">
        <f t="shared" si="108"/>
        <v>0</v>
      </c>
      <c r="P1163" s="8" t="str">
        <f t="shared" si="109"/>
        <v>NA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43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10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10">
        <f t="shared" si="108"/>
        <v>0</v>
      </c>
      <c r="P1165" s="8" t="str">
        <f t="shared" si="109"/>
        <v>NA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10">
        <f t="shared" si="108"/>
        <v>0</v>
      </c>
      <c r="P1166" s="8" t="str">
        <f t="shared" si="109"/>
        <v>NA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10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41792.214467592596</v>
      </c>
      <c r="T1167" s="13">
        <f t="shared" si="113"/>
        <v>41826.214467592596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10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28.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10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28.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10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10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28.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10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28.8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10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10">
        <f t="shared" si="108"/>
        <v>0</v>
      </c>
      <c r="P1174" s="8" t="str">
        <f t="shared" si="109"/>
        <v>NA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41841.682314814811</v>
      </c>
      <c r="T1174" s="13">
        <f t="shared" si="113"/>
        <v>41871.682314814811</v>
      </c>
    </row>
    <row r="1175" spans="1:20" ht="28.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10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28.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10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28.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10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10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28.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10">
        <f t="shared" si="108"/>
        <v>0</v>
      </c>
      <c r="P1179" s="8" t="str">
        <f t="shared" si="109"/>
        <v>NA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28.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10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28.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10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28.8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10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10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28.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10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28.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10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10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43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10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28.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10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10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28.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10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28.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10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10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28.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10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42449.562037037038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10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43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10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42409.776076388887</v>
      </c>
      <c r="T1195" s="13">
        <f t="shared" si="113"/>
        <v>42469.734409722223</v>
      </c>
    </row>
    <row r="1196" spans="1:20" ht="28.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10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43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10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10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43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10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28.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10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28.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10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28.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10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10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10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42152.288819444446</v>
      </c>
      <c r="T1204" s="13">
        <f t="shared" si="113"/>
        <v>42182.288819444446</v>
      </c>
    </row>
    <row r="1205" spans="1:20" ht="28.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10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28.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10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10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10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42772.776076388887</v>
      </c>
      <c r="T1208" s="13">
        <f t="shared" si="113"/>
        <v>42805.561805555553</v>
      </c>
    </row>
    <row r="1209" spans="1:2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10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28.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10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28.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10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10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28.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10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43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10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43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10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10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10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10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28.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10">
        <f t="shared" ref="O1219:O1282" si="114">E1219/D1219</f>
        <v>1.026</v>
      </c>
      <c r="P1219" s="8">
        <f t="shared" ref="P1219:P1282" si="115">IF(L1219=0, "NA", E1219/L1219)</f>
        <v>148.57377049180329</v>
      </c>
      <c r="Q1219" t="str">
        <f t="shared" ref="Q1219:Q1282" si="116">LEFT(N1219, SEARCH("/", N1219) - 1)</f>
        <v>photography</v>
      </c>
      <c r="R1219" t="str">
        <f t="shared" ref="R1219:R1282" si="117">RIGHT(N1219, LEN(N1219) - SEARCH("/",N1219))</f>
        <v>photobooks</v>
      </c>
      <c r="S1219" s="13">
        <f t="shared" ref="S1219:S1282" si="118">J1219/86400+ DATE(1970,1,1)</f>
        <v>42535.809490740736</v>
      </c>
      <c r="T1219" s="13">
        <f t="shared" ref="T1219:T1282" si="119">I1219/86400+ DATE(1970,1,1)</f>
        <v>42565.809490740736</v>
      </c>
    </row>
    <row r="1220" spans="1:20" ht="28.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10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10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42633.461956018524</v>
      </c>
      <c r="T1221" s="13">
        <f t="shared" si="119"/>
        <v>42663.461956018524</v>
      </c>
    </row>
    <row r="1222" spans="1:20" ht="28.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10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10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10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28.8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10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10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28.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10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28.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10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28.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10">
        <f t="shared" si="114"/>
        <v>0</v>
      </c>
      <c r="P1229" s="8" t="str">
        <f t="shared" si="115"/>
        <v>NA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28.8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10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43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10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28.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10">
        <f t="shared" si="114"/>
        <v>0</v>
      </c>
      <c r="P1232" s="8" t="str">
        <f t="shared" si="115"/>
        <v>NA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28.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10">
        <f t="shared" si="114"/>
        <v>0</v>
      </c>
      <c r="P1233" s="8" t="str">
        <f t="shared" si="115"/>
        <v>NA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28.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10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41506.848032407404</v>
      </c>
      <c r="T1234" s="13">
        <f t="shared" si="119"/>
        <v>41553.848032407404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10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28.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10">
        <f t="shared" si="114"/>
        <v>0</v>
      </c>
      <c r="P1236" s="8" t="str">
        <f t="shared" si="115"/>
        <v>NA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10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10">
        <f t="shared" si="114"/>
        <v>0</v>
      </c>
      <c r="P1238" s="8" t="str">
        <f t="shared" si="115"/>
        <v>NA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10">
        <f t="shared" si="114"/>
        <v>0</v>
      </c>
      <c r="P1239" s="8" t="str">
        <f t="shared" si="115"/>
        <v>NA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43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10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10">
        <f t="shared" si="114"/>
        <v>0</v>
      </c>
      <c r="P1241" s="8" t="str">
        <f t="shared" si="115"/>
        <v>NA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28.8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10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28.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10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10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28.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10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28.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10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41355.825497685189</v>
      </c>
      <c r="T1246" s="13">
        <f t="shared" si="119"/>
        <v>41386.875</v>
      </c>
    </row>
    <row r="1247" spans="1:20" ht="28.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10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41774.59993055556</v>
      </c>
      <c r="T1247" s="13">
        <f t="shared" si="119"/>
        <v>41804.59993055556</v>
      </c>
    </row>
    <row r="1248" spans="1:20" ht="28.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10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10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28.8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10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28.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10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41067.740868055553</v>
      </c>
      <c r="T1251" s="13">
        <f t="shared" si="119"/>
        <v>41097.740868055553</v>
      </c>
    </row>
    <row r="1252" spans="1:20" ht="43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10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10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28.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10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10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10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28.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10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10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40921.919340277775</v>
      </c>
      <c r="T1258" s="13">
        <f t="shared" si="119"/>
        <v>40951.919340277775</v>
      </c>
    </row>
    <row r="1259" spans="1:20" ht="28.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10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28.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10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28.8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10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28.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10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28.8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10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28.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10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10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10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43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10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10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28.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10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10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10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42445.823055555556</v>
      </c>
      <c r="T1271" s="13">
        <f t="shared" si="119"/>
        <v>42476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10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</v>
      </c>
      <c r="T1272" s="13">
        <f t="shared" si="119"/>
        <v>40993.815300925926</v>
      </c>
    </row>
    <row r="1273" spans="1:20" ht="28.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10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43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10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28.8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10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28.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10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28.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10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10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10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28.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10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28.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10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28.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10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28.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10">
        <f t="shared" ref="O1283:O1346" si="120">E1283/D1283</f>
        <v>1.1071428571428572</v>
      </c>
      <c r="P1283" s="8">
        <f t="shared" ref="P1283:P1346" si="121">IF(L1283=0, "NA", E1283/L1283)</f>
        <v>104.72972972972973</v>
      </c>
      <c r="Q1283" t="str">
        <f t="shared" ref="Q1283:Q1346" si="122">LEFT(N1283, SEARCH("/", N1283) - 1)</f>
        <v>music</v>
      </c>
      <c r="R1283" t="str">
        <f t="shared" ref="R1283:R1346" si="123">RIGHT(N1283, LEN(N1283) - SEARCH("/",N1283))</f>
        <v>rock</v>
      </c>
      <c r="S1283" s="13">
        <f t="shared" ref="S1283:S1346" si="124">J1283/86400+ DATE(1970,1,1)</f>
        <v>41463.743472222224</v>
      </c>
      <c r="T1283" s="13">
        <f t="shared" ref="T1283:T1346" si="125">I1283/86400+ DATE(1970,1,1)</f>
        <v>41483.743472222224</v>
      </c>
    </row>
    <row r="1284" spans="1:20" ht="28.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10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41586.475173611107</v>
      </c>
      <c r="T1284" s="13">
        <f t="shared" si="125"/>
        <v>41617.207638888889</v>
      </c>
    </row>
    <row r="1285" spans="1:20" ht="28.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10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28.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10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28.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10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28.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10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57.6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10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10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28.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10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42709.134780092594</v>
      </c>
      <c r="T1291" s="13">
        <f t="shared" si="125"/>
        <v>42739.134780092594</v>
      </c>
    </row>
    <row r="1292" spans="1:2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10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28.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10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43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10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43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0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42322.742719907408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10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0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43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10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28.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10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28.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10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42458.680925925924</v>
      </c>
      <c r="T1300" s="13">
        <f t="shared" si="125"/>
        <v>42488.680925925924</v>
      </c>
    </row>
    <row r="1301" spans="1:20" ht="28.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10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10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0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28.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10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10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28.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10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28.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10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43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10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10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42387.503229166672</v>
      </c>
      <c r="T1309" s="13">
        <f t="shared" si="125"/>
        <v>42417.503229166672</v>
      </c>
    </row>
    <row r="1310" spans="1:2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10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28.8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10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28.8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10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43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10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28.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10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28.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10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10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10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28.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10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42393.961909722224</v>
      </c>
      <c r="T1318" s="13">
        <f t="shared" si="125"/>
        <v>42428.961909722224</v>
      </c>
    </row>
    <row r="1319" spans="1:20" ht="43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10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10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28.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10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28.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10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28.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10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28.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10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28.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10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28.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10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28.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10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10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41974.791990740741</v>
      </c>
      <c r="T1328" s="13">
        <f t="shared" si="125"/>
        <v>42019.791990740741</v>
      </c>
    </row>
    <row r="1329" spans="1:20" ht="28.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10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10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28.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10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28.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10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28.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10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10">
        <f t="shared" si="120"/>
        <v>0</v>
      </c>
      <c r="P1334" s="8" t="str">
        <f t="shared" si="121"/>
        <v>NA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28.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10">
        <f t="shared" si="120"/>
        <v>0</v>
      </c>
      <c r="P1335" s="8" t="str">
        <f t="shared" si="121"/>
        <v>NA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28.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10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10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28.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10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28.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10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43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10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10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28.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10">
        <f t="shared" si="120"/>
        <v>0</v>
      </c>
      <c r="P1342" s="8" t="str">
        <f t="shared" si="121"/>
        <v>NA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43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10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28.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10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42172.816423611112</v>
      </c>
      <c r="T1344" s="13">
        <f t="shared" si="125"/>
        <v>42202.816423611112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10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28.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10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28.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10">
        <f t="shared" ref="O1347:O1410" si="126">E1347/D1347</f>
        <v>1.25</v>
      </c>
      <c r="P1347" s="8">
        <f t="shared" ref="P1347:P1410" si="127">IF(L1347=0, "NA", E1347/L1347)</f>
        <v>53.571428571428569</v>
      </c>
      <c r="Q1347" t="str">
        <f t="shared" ref="Q1347:Q1410" si="128">LEFT(N1347, SEARCH("/", N1347) - 1)</f>
        <v>publishing</v>
      </c>
      <c r="R1347" t="str">
        <f t="shared" ref="R1347:R1410" si="129">RIGHT(N1347, LEN(N1347) - SEARCH("/",N1347))</f>
        <v>nonfiction</v>
      </c>
      <c r="S1347" s="13">
        <f t="shared" ref="S1347:S1410" si="130">J1347/86400+ DATE(1970,1,1)</f>
        <v>41799.814340277779</v>
      </c>
      <c r="T1347" s="13">
        <f t="shared" ref="T1347:T1410" si="131">I1347/86400+ DATE(1970,1,1)</f>
        <v>41834.814340277779</v>
      </c>
    </row>
    <row r="1348" spans="1:20" ht="28.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10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10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28.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10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41963.506168981483</v>
      </c>
      <c r="T1350" s="13">
        <f t="shared" si="131"/>
        <v>41991.506168981483</v>
      </c>
    </row>
    <row r="1351" spans="1:20" ht="28.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10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28.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10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10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10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28.8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10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28.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10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43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10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28.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10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41430.038888888885</v>
      </c>
      <c r="T1358" s="13">
        <f t="shared" si="131"/>
        <v>41460.038888888885</v>
      </c>
    </row>
    <row r="1359" spans="1:20" ht="28.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10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28.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10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10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10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28.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10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28.8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10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10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43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10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41951.6956712963</v>
      </c>
      <c r="T1366" s="13">
        <f t="shared" si="131"/>
        <v>42011.6956712963</v>
      </c>
    </row>
    <row r="1367" spans="1:20" ht="28.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10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10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28.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10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28.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10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28.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10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10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28.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10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10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10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28.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10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43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10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10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28.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10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10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42568.759375000001</v>
      </c>
      <c r="T1380" s="13">
        <f t="shared" si="131"/>
        <v>42583.759375000001</v>
      </c>
    </row>
    <row r="1381" spans="1:2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10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42130.491620370369</v>
      </c>
      <c r="T1381" s="13">
        <f t="shared" si="131"/>
        <v>42160.491620370369</v>
      </c>
    </row>
    <row r="1382" spans="1:20" ht="28.8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10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43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10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28.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10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10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28.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10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28.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10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10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10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28.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10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10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28.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10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42087.803310185191</v>
      </c>
      <c r="T1392" s="13">
        <f t="shared" si="131"/>
        <v>42121.716666666667</v>
      </c>
    </row>
    <row r="1393" spans="1:20" ht="28.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10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28.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10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10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28.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10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10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28.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10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10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28.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10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28.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10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28.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10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43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10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10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42125.011701388888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10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10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10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10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28.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10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10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28.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10">
        <f t="shared" ref="O1411:O1474" si="132">E1411/D1411</f>
        <v>0</v>
      </c>
      <c r="P1411" s="8" t="str">
        <f t="shared" ref="P1411:P1474" si="133">IF(L1411=0, "NA", E1411/L1411)</f>
        <v>NA</v>
      </c>
      <c r="Q1411" t="str">
        <f t="shared" ref="Q1411:Q1474" si="134">LEFT(N1411, SEARCH("/", N1411) - 1)</f>
        <v>publishing</v>
      </c>
      <c r="R1411" t="str">
        <f t="shared" ref="R1411:R1474" si="135">RIGHT(N1411, LEN(N1411) - SEARCH("/",N1411))</f>
        <v>translations</v>
      </c>
      <c r="S1411" s="13">
        <f t="shared" ref="S1411:S1474" si="136">J1411/86400+ DATE(1970,1,1)</f>
        <v>41945.133506944447</v>
      </c>
      <c r="T1411" s="13">
        <f t="shared" ref="T1411:T1474" si="137">I1411/86400+ DATE(1970,1,1)</f>
        <v>42005.175173611111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10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43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10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10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28.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10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28.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10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28.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10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28.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10">
        <f t="shared" si="132"/>
        <v>0</v>
      </c>
      <c r="P1418" s="8" t="str">
        <f t="shared" si="133"/>
        <v>NA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28.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10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</v>
      </c>
    </row>
    <row r="1420" spans="1:20" ht="28.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10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43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10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10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43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10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10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10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28.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10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10">
        <f t="shared" si="132"/>
        <v>0</v>
      </c>
      <c r="P1427" s="8" t="str">
        <f t="shared" si="133"/>
        <v>NA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28.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10">
        <f t="shared" si="132"/>
        <v>0</v>
      </c>
      <c r="P1428" s="8" t="str">
        <f t="shared" si="133"/>
        <v>NA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43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10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28.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10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28.8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10">
        <f t="shared" si="132"/>
        <v>0</v>
      </c>
      <c r="P1431" s="8" t="str">
        <f t="shared" si="133"/>
        <v>NA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42074.060671296298</v>
      </c>
      <c r="T1431" s="13">
        <f t="shared" si="137"/>
        <v>42104.060671296298</v>
      </c>
    </row>
    <row r="1432" spans="1:20" ht="28.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10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41961.813518518524</v>
      </c>
      <c r="T1432" s="13">
        <f t="shared" si="137"/>
        <v>41992.813518518524</v>
      </c>
    </row>
    <row r="1433" spans="1:20" ht="28.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10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10">
        <f t="shared" si="132"/>
        <v>0</v>
      </c>
      <c r="P1434" s="8" t="str">
        <f t="shared" si="133"/>
        <v>NA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28.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10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28.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10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28.8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10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10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43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10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28.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10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28.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10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42040.829872685186</v>
      </c>
      <c r="T1441" s="13">
        <f t="shared" si="137"/>
        <v>42070.829872685186</v>
      </c>
    </row>
    <row r="1442" spans="1:20" ht="28.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10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10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28.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10">
        <f t="shared" si="132"/>
        <v>0</v>
      </c>
      <c r="P1444" s="8" t="str">
        <f t="shared" si="133"/>
        <v>NA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10">
        <f t="shared" si="132"/>
        <v>0</v>
      </c>
      <c r="P1445" s="8" t="str">
        <f t="shared" si="133"/>
        <v>NA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28.8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10">
        <f t="shared" si="132"/>
        <v>0</v>
      </c>
      <c r="P1446" s="8" t="str">
        <f t="shared" si="133"/>
        <v>NA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10">
        <f t="shared" si="132"/>
        <v>0</v>
      </c>
      <c r="P1447" s="8" t="str">
        <f t="shared" si="133"/>
        <v>NA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28.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10">
        <f t="shared" si="132"/>
        <v>0</v>
      </c>
      <c r="P1448" s="8" t="str">
        <f t="shared" si="133"/>
        <v>NA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10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43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10">
        <f t="shared" si="132"/>
        <v>0</v>
      </c>
      <c r="P1450" s="8" t="str">
        <f t="shared" si="133"/>
        <v>NA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10">
        <f t="shared" si="132"/>
        <v>0</v>
      </c>
      <c r="P1451" s="8" t="str">
        <f t="shared" si="133"/>
        <v>NA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43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10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28.8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10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10">
        <f t="shared" si="132"/>
        <v>0</v>
      </c>
      <c r="P1454" s="8" t="str">
        <f t="shared" si="133"/>
        <v>NA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10">
        <f t="shared" si="132"/>
        <v>0</v>
      </c>
      <c r="P1455" s="8" t="str">
        <f t="shared" si="133"/>
        <v>NA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10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10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10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10">
        <f t="shared" si="132"/>
        <v>0</v>
      </c>
      <c r="P1459" s="8" t="str">
        <f t="shared" si="133"/>
        <v>NA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28.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10">
        <f t="shared" si="132"/>
        <v>0</v>
      </c>
      <c r="P1460" s="8" t="str">
        <f t="shared" si="133"/>
        <v>NA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28.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10">
        <f t="shared" si="132"/>
        <v>0</v>
      </c>
      <c r="P1461" s="8" t="str">
        <f t="shared" si="133"/>
        <v>NA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28.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10">
        <f t="shared" si="132"/>
        <v>0</v>
      </c>
      <c r="P1462" s="8" t="str">
        <f t="shared" si="133"/>
        <v>NA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10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10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28.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10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10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28.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10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28.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10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10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10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40646.014456018514</v>
      </c>
      <c r="T1470" s="13">
        <f t="shared" si="137"/>
        <v>40706.014456018514</v>
      </c>
    </row>
    <row r="1471" spans="1:20" ht="28.8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10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43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10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28.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10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43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10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10">
        <f t="shared" ref="O1475:O1538" si="138">E1475/D1475</f>
        <v>1.20516</v>
      </c>
      <c r="P1475" s="8">
        <f t="shared" ref="P1475:P1538" si="139">IF(L1475=0, "NA", E1475/L1475)</f>
        <v>38.462553191489363</v>
      </c>
      <c r="Q1475" t="str">
        <f t="shared" ref="Q1475:Q1538" si="140">LEFT(N1475, SEARCH("/", N1475) - 1)</f>
        <v>publishing</v>
      </c>
      <c r="R1475" t="str">
        <f t="shared" ref="R1475:R1538" si="141">RIGHT(N1475, LEN(N1475) - SEARCH("/",N1475))</f>
        <v>radio &amp; podcasts</v>
      </c>
      <c r="S1475" s="13">
        <f t="shared" ref="S1475:S1538" si="142">J1475/86400+ DATE(1970,1,1)</f>
        <v>40939.979618055557</v>
      </c>
      <c r="T1475" s="13">
        <f t="shared" ref="T1475:T1538" si="143">I1475/86400+ DATE(1970,1,1)</f>
        <v>40969.979618055557</v>
      </c>
    </row>
    <row r="1476" spans="1:20" ht="28.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10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41500.72791666667</v>
      </c>
      <c r="T1476" s="13">
        <f t="shared" si="143"/>
        <v>41530.72791666667</v>
      </c>
    </row>
    <row r="1477" spans="1:20" ht="28.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10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10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28.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10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10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28.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10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28.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10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28.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10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10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41136.858055555553</v>
      </c>
      <c r="T1484" s="13">
        <f t="shared" si="143"/>
        <v>41159.327083333337</v>
      </c>
    </row>
    <row r="1485" spans="1:20" ht="28.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10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0">
        <f t="shared" si="138"/>
        <v>0</v>
      </c>
      <c r="P1486" s="8" t="str">
        <f t="shared" si="139"/>
        <v>NA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28.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10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43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10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28.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0">
        <f t="shared" si="138"/>
        <v>0</v>
      </c>
      <c r="P1489" s="8" t="str">
        <f t="shared" si="139"/>
        <v>NA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28.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10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28.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0">
        <f t="shared" si="138"/>
        <v>0</v>
      </c>
      <c r="P1491" s="8" t="str">
        <f t="shared" si="139"/>
        <v>NA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28.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10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28.8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10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43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10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0">
        <f t="shared" si="138"/>
        <v>0</v>
      </c>
      <c r="P1495" s="8" t="str">
        <f t="shared" si="139"/>
        <v>NA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41411.866608796292</v>
      </c>
      <c r="T1495" s="13">
        <f t="shared" si="143"/>
        <v>41441.866608796292</v>
      </c>
    </row>
    <row r="1496" spans="1:20" ht="28.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10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0">
        <f t="shared" si="138"/>
        <v>0</v>
      </c>
      <c r="P1497" s="8" t="str">
        <f t="shared" si="139"/>
        <v>NA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28.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0">
        <f t="shared" si="138"/>
        <v>0</v>
      </c>
      <c r="P1498" s="8" t="str">
        <f t="shared" si="139"/>
        <v>NA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10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10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10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10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10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28.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10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28.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10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28.8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10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43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10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28.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10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43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10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40254.450335648144</v>
      </c>
      <c r="T1509" s="13">
        <f t="shared" si="143"/>
        <v>40313.340277777781</v>
      </c>
    </row>
    <row r="1510" spans="1:20" ht="28.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10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28.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10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28.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10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41809.385162037041</v>
      </c>
      <c r="T1512" s="13">
        <f t="shared" si="143"/>
        <v>41839.385162037041</v>
      </c>
    </row>
    <row r="1513" spans="1:20" ht="43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10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10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28.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10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28.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10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28.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10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28.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10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28.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10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10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28.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10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10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28.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10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43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10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10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28.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10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10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10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28.8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10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42808.558865740742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10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10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43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10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</v>
      </c>
      <c r="T1532" s="13">
        <f t="shared" si="143"/>
        <v>42300.76730324074</v>
      </c>
    </row>
    <row r="1533" spans="1:20" ht="28.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10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28.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10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28.8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10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28.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10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42221.674328703702</v>
      </c>
      <c r="T1536" s="13">
        <f t="shared" si="143"/>
        <v>42251.674328703702</v>
      </c>
    </row>
    <row r="1537" spans="1:20" ht="28.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10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43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10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28.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10">
        <f t="shared" ref="O1539:O1602" si="144">E1539/D1539</f>
        <v>1.7989999999999999</v>
      </c>
      <c r="P1539" s="8">
        <f t="shared" ref="P1539:P1602" si="145">IF(L1539=0, "NA", E1539/L1539)</f>
        <v>96.375</v>
      </c>
      <c r="Q1539" t="str">
        <f t="shared" ref="Q1539:Q1602" si="146">LEFT(N1539, SEARCH("/", N1539) - 1)</f>
        <v>photography</v>
      </c>
      <c r="R1539" t="str">
        <f t="shared" ref="R1539:R1602" si="147">RIGHT(N1539, LEN(N1539) - SEARCH("/",N1539))</f>
        <v>photobooks</v>
      </c>
      <c r="S1539" s="13">
        <f t="shared" ref="S1539:S1602" si="148">J1539/86400+ DATE(1970,1,1)</f>
        <v>42552.315127314811</v>
      </c>
      <c r="T1539" s="13">
        <f t="shared" ref="T1539:T1602" si="149">I1539/86400+ DATE(1970,1,1)</f>
        <v>42588.75</v>
      </c>
    </row>
    <row r="1540" spans="1:20" ht="28.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10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28.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10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42705.91920138889</v>
      </c>
      <c r="T1541" s="13">
        <f t="shared" si="149"/>
        <v>42738.91920138889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10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28.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10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28.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10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28.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10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28.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10">
        <f t="shared" si="144"/>
        <v>0</v>
      </c>
      <c r="P1546" s="8" t="str">
        <f t="shared" si="145"/>
        <v>NA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28.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10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10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28.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10">
        <f t="shared" si="144"/>
        <v>0</v>
      </c>
      <c r="P1549" s="8" t="str">
        <f t="shared" si="145"/>
        <v>NA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10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42316.923842592594</v>
      </c>
    </row>
    <row r="1551" spans="1:20" ht="28.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10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28.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10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10">
        <f t="shared" si="144"/>
        <v>0</v>
      </c>
      <c r="P1553" s="8" t="str">
        <f t="shared" si="145"/>
        <v>NA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28.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10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28.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10">
        <f t="shared" si="144"/>
        <v>0</v>
      </c>
      <c r="P1555" s="8" t="str">
        <f t="shared" si="145"/>
        <v>NA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43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10">
        <f t="shared" si="144"/>
        <v>0</v>
      </c>
      <c r="P1556" s="8" t="str">
        <f t="shared" si="145"/>
        <v>NA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28.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10">
        <f t="shared" si="144"/>
        <v>0</v>
      </c>
      <c r="P1557" s="8" t="str">
        <f t="shared" si="145"/>
        <v>NA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28.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10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28.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10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28.8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10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10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42108.053229166668</v>
      </c>
      <c r="T1561" s="13">
        <f t="shared" si="149"/>
        <v>42123.053229166668</v>
      </c>
    </row>
    <row r="1562" spans="1:20" ht="28.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10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28.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10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41585.083368055552</v>
      </c>
    </row>
    <row r="1564" spans="1:20" ht="43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10">
        <f t="shared" si="144"/>
        <v>0</v>
      </c>
      <c r="P1564" s="8" t="str">
        <f t="shared" si="145"/>
        <v>NA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28.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10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28.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10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10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28.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10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28.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10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41671.93686342593</v>
      </c>
      <c r="T1569" s="13">
        <f t="shared" si="149"/>
        <v>41687</v>
      </c>
    </row>
    <row r="1570" spans="1:20" ht="28.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10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10">
        <f t="shared" si="144"/>
        <v>0</v>
      </c>
      <c r="P1571" s="8" t="str">
        <f t="shared" si="145"/>
        <v>NA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10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43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10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42144.769479166665</v>
      </c>
      <c r="T1573" s="13">
        <f t="shared" si="149"/>
        <v>42174.769479166665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10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28.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10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10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28.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10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41799.524259259255</v>
      </c>
      <c r="T1577" s="13">
        <f t="shared" si="149"/>
        <v>41829.524259259255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10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28.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10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41054.847777777773</v>
      </c>
      <c r="T1579" s="13">
        <f t="shared" si="149"/>
        <v>41114.847777777773</v>
      </c>
    </row>
    <row r="1580" spans="1:20" ht="43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10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10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28.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10">
        <f t="shared" si="144"/>
        <v>0</v>
      </c>
      <c r="P1582" s="8" t="str">
        <f t="shared" si="145"/>
        <v>NA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40990.050069444442</v>
      </c>
      <c r="T1582" s="13">
        <f t="shared" si="149"/>
        <v>41050.050069444442</v>
      </c>
    </row>
    <row r="1583" spans="1:20" ht="28.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10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10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43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10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28.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10">
        <f t="shared" si="144"/>
        <v>0</v>
      </c>
      <c r="P1586" s="8" t="str">
        <f t="shared" si="145"/>
        <v>NA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43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10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10">
        <f t="shared" si="144"/>
        <v>0</v>
      </c>
      <c r="P1588" s="8" t="str">
        <f t="shared" si="145"/>
        <v>NA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42069.104421296295</v>
      </c>
      <c r="T1588" s="13">
        <f t="shared" si="149"/>
        <v>42099.062754629631</v>
      </c>
    </row>
    <row r="1589" spans="1:20" ht="43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10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10">
        <f t="shared" si="144"/>
        <v>0</v>
      </c>
      <c r="P1590" s="8" t="str">
        <f t="shared" si="145"/>
        <v>NA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28.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10">
        <f t="shared" si="144"/>
        <v>0</v>
      </c>
      <c r="P1591" s="8" t="str">
        <f t="shared" si="145"/>
        <v>NA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10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43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10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10">
        <f t="shared" si="144"/>
        <v>0</v>
      </c>
      <c r="P1594" s="8" t="str">
        <f t="shared" si="145"/>
        <v>NA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10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10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42505.681250000001</v>
      </c>
    </row>
    <row r="1597" spans="1:20" ht="28.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10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41808.842361111107</v>
      </c>
    </row>
    <row r="1598" spans="1:20" ht="28.8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10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28.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10">
        <f t="shared" si="144"/>
        <v>0</v>
      </c>
      <c r="P1599" s="8" t="str">
        <f t="shared" si="145"/>
        <v>NA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28.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10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28.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10">
        <f t="shared" si="144"/>
        <v>0</v>
      </c>
      <c r="P1601" s="8" t="str">
        <f t="shared" si="145"/>
        <v>NA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10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41791.057314814811</v>
      </c>
      <c r="T1602" s="13">
        <f t="shared" si="149"/>
        <v>41835.21597222222</v>
      </c>
    </row>
    <row r="1603" spans="1:20" ht="28.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10">
        <f t="shared" ref="O1603:O1666" si="150">E1603/D1603</f>
        <v>1.082492</v>
      </c>
      <c r="P1603" s="8">
        <f t="shared" ref="P1603:P1666" si="151">IF(L1603=0, "NA", E1603/L1603)</f>
        <v>48.325535714285714</v>
      </c>
      <c r="Q1603" t="str">
        <f t="shared" ref="Q1603:Q1666" si="152">LEFT(N1603, SEARCH("/", N1603) - 1)</f>
        <v>music</v>
      </c>
      <c r="R1603" t="str">
        <f t="shared" ref="R1603:R1666" si="153">RIGHT(N1603, LEN(N1603) - SEARCH("/",N1603))</f>
        <v>rock</v>
      </c>
      <c r="S1603" s="13">
        <f t="shared" ref="S1603:S1666" si="154">J1603/86400+ DATE(1970,1,1)</f>
        <v>40638.092974537038</v>
      </c>
      <c r="T1603" s="13">
        <f t="shared" ref="T1603:T1666" si="155">I1603/86400+ DATE(1970,1,1)</f>
        <v>40668.092974537038</v>
      </c>
    </row>
    <row r="1604" spans="1:20" ht="28.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10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10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28.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10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40985.803645833337</v>
      </c>
    </row>
    <row r="1607" spans="1:20" ht="28.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10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28.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10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28.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10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10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41640.226388888885</v>
      </c>
    </row>
    <row r="1611" spans="1:20" ht="28.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10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10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10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28.8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10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28.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10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28.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10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41794.981122685189</v>
      </c>
      <c r="T1616" s="13">
        <f t="shared" si="155"/>
        <v>41854.708333333336</v>
      </c>
    </row>
    <row r="1617" spans="1:20" ht="28.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10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28.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10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10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28.8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10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10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41876.186180555553</v>
      </c>
      <c r="T1621" s="13">
        <f t="shared" si="155"/>
        <v>41897.186180555553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10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28.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10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28.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10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41950.294837962967</v>
      </c>
      <c r="T1624" s="13">
        <f t="shared" si="155"/>
        <v>41990.332638888889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10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28.8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10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43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10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28.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10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41579.847997685181</v>
      </c>
      <c r="T1628" s="13">
        <f t="shared" si="155"/>
        <v>41609.889664351853</v>
      </c>
    </row>
    <row r="1629" spans="1:20" ht="28.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10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10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10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28.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10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28.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10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10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40750.340902777782</v>
      </c>
      <c r="T1634" s="13">
        <f t="shared" si="155"/>
        <v>40810.340902777782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10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28.8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10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43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10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28.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10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28.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10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40178.985416666663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10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28.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10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10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10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28.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10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10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28.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10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41235.101388888885</v>
      </c>
    </row>
    <row r="1647" spans="1:20" ht="28.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10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41521.617361111115</v>
      </c>
      <c r="T1647" s="13">
        <f t="shared" si="155"/>
        <v>41535.617361111115</v>
      </c>
    </row>
    <row r="1648" spans="1:20" ht="43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10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41865.757638888885</v>
      </c>
    </row>
    <row r="1649" spans="1:20" ht="28.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10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28.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10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28.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10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28.8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10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28.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10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28.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10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28.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10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10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10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43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10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10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10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28.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10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28.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10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43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10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10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28.8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10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28.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10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40939.761782407411</v>
      </c>
      <c r="T1666" s="13">
        <f t="shared" si="155"/>
        <v>40984.165972222225</v>
      </c>
    </row>
    <row r="1667" spans="1:20" ht="28.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10">
        <f t="shared" ref="O1667:O1730" si="156">E1667/D1667</f>
        <v>1.1945714285714286</v>
      </c>
      <c r="P1667" s="8">
        <f t="shared" ref="P1667:P1730" si="157">IF(L1667=0, "NA", E1667/L1667)</f>
        <v>44.956989247311824</v>
      </c>
      <c r="Q1667" t="str">
        <f t="shared" ref="Q1667:Q1730" si="158">LEFT(N1667, SEARCH("/", N1667) - 1)</f>
        <v>music</v>
      </c>
      <c r="R1667" t="str">
        <f t="shared" ref="R1667:R1730" si="159">RIGHT(N1667, LEN(N1667) - SEARCH("/",N1667))</f>
        <v>pop</v>
      </c>
      <c r="S1667" s="13">
        <f t="shared" ref="S1667:S1730" si="160">J1667/86400+ DATE(1970,1,1)</f>
        <v>40564.649456018517</v>
      </c>
      <c r="T1667" s="13">
        <f t="shared" ref="T1667:T1730" si="161">I1667/86400+ DATE(1970,1,1)</f>
        <v>40596.125</v>
      </c>
    </row>
    <row r="1668" spans="1:20" ht="28.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10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28.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10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28.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10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40845.149756944447</v>
      </c>
      <c r="T1670" s="13">
        <f t="shared" si="161"/>
        <v>40875.191423611112</v>
      </c>
    </row>
    <row r="1671" spans="1:20" ht="43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10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43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10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40313.930543981478</v>
      </c>
      <c r="T1672" s="13">
        <f t="shared" si="161"/>
        <v>40364.166666666664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10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28.8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10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28.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10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10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10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10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40973.726238425923</v>
      </c>
      <c r="T1678" s="13">
        <f t="shared" si="161"/>
        <v>41020.165972222225</v>
      </c>
    </row>
    <row r="1679" spans="1:20" ht="28.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10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28.8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10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43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10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10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28.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10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28.8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10">
        <f t="shared" si="156"/>
        <v>0</v>
      </c>
      <c r="P1684" s="8" t="str">
        <f t="shared" si="157"/>
        <v>NA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28.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10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10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28.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10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10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10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43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10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10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28.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10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10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42795.701481481483</v>
      </c>
      <c r="T1693" s="13">
        <f t="shared" si="161"/>
        <v>42828.041666666672</v>
      </c>
    </row>
    <row r="1694" spans="1:20" ht="28.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10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10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28.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10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43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10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10">
        <f t="shared" si="156"/>
        <v>0</v>
      </c>
      <c r="P1698" s="8" t="str">
        <f t="shared" si="157"/>
        <v>NA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28.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10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42805.032962962963</v>
      </c>
      <c r="T1699" s="13">
        <f t="shared" si="161"/>
        <v>42834.991296296299</v>
      </c>
    </row>
    <row r="1700" spans="1:20" ht="43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10">
        <f t="shared" si="156"/>
        <v>0</v>
      </c>
      <c r="P1700" s="8" t="str">
        <f t="shared" si="157"/>
        <v>NA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10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10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28.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10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10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28.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10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42187.281678240739</v>
      </c>
      <c r="T1705" s="13">
        <f t="shared" si="161"/>
        <v>42247.281678240739</v>
      </c>
    </row>
    <row r="1706" spans="1:20" ht="28.8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10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28.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10">
        <f t="shared" si="156"/>
        <v>0</v>
      </c>
      <c r="P1707" s="8" t="str">
        <f t="shared" si="157"/>
        <v>NA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28.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10">
        <f t="shared" si="156"/>
        <v>0</v>
      </c>
      <c r="P1708" s="8" t="str">
        <f t="shared" si="157"/>
        <v>NA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10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28.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10">
        <f t="shared" si="156"/>
        <v>0</v>
      </c>
      <c r="P1710" s="8" t="str">
        <f t="shared" si="157"/>
        <v>NA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28.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10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41841.563819444447</v>
      </c>
      <c r="T1711" s="13">
        <f t="shared" si="161"/>
        <v>41882.818749999999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10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42341.591296296298</v>
      </c>
      <c r="T1712" s="13">
        <f t="shared" si="161"/>
        <v>42387.541666666672</v>
      </c>
    </row>
    <row r="1713" spans="1:20" ht="28.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10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43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10">
        <f t="shared" si="156"/>
        <v>0</v>
      </c>
      <c r="P1714" s="8" t="str">
        <f t="shared" si="157"/>
        <v>NA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43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10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10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28.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10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10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42713.619201388894</v>
      </c>
    </row>
    <row r="1719" spans="1:20" ht="28.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10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42460.981921296298</v>
      </c>
      <c r="T1719" s="13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10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28.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10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28.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10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28.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10">
        <f t="shared" si="156"/>
        <v>0</v>
      </c>
      <c r="P1723" s="8" t="str">
        <f t="shared" si="157"/>
        <v>NA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28.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10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43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10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10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28.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10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10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28.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10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42044.927974537037</v>
      </c>
      <c r="T1729" s="13">
        <f t="shared" si="161"/>
        <v>42099.458333333328</v>
      </c>
    </row>
    <row r="1730" spans="1:20" ht="28.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10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28.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10">
        <f t="shared" ref="O1731:O1794" si="162">E1731/D1731</f>
        <v>0</v>
      </c>
      <c r="P1731" s="8" t="str">
        <f t="shared" ref="P1731:P1794" si="163">IF(L1731=0, "NA", E1731/L1731)</f>
        <v>NA</v>
      </c>
      <c r="Q1731" t="str">
        <f t="shared" ref="Q1731:Q1794" si="164">LEFT(N1731, SEARCH("/", N1731) - 1)</f>
        <v>music</v>
      </c>
      <c r="R1731" t="str">
        <f t="shared" ref="R1731:R1794" si="165">RIGHT(N1731, LEN(N1731) - SEARCH("/",N1731))</f>
        <v>faith</v>
      </c>
      <c r="S1731" s="13">
        <f t="shared" ref="S1731:S1794" si="166">J1731/86400+ DATE(1970,1,1)</f>
        <v>42471.052152777775</v>
      </c>
      <c r="T1731" s="13">
        <f t="shared" ref="T1731:T1794" si="167">I1731/86400+ DATE(1970,1,1)</f>
        <v>42531.052152777775</v>
      </c>
    </row>
    <row r="1732" spans="1:20" ht="28.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10">
        <f t="shared" si="162"/>
        <v>0</v>
      </c>
      <c r="P1732" s="8" t="str">
        <f t="shared" si="163"/>
        <v>NA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42272.087766203702</v>
      </c>
      <c r="T1732" s="13">
        <f t="shared" si="167"/>
        <v>42302.087766203702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10">
        <f t="shared" si="162"/>
        <v>0</v>
      </c>
      <c r="P1733" s="8" t="str">
        <f t="shared" si="163"/>
        <v>NA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28.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10">
        <f t="shared" si="162"/>
        <v>0</v>
      </c>
      <c r="P1734" s="8" t="str">
        <f t="shared" si="163"/>
        <v>NA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28.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10">
        <f t="shared" si="162"/>
        <v>0</v>
      </c>
      <c r="P1735" s="8" t="str">
        <f t="shared" si="163"/>
        <v>NA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28.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10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28.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10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</v>
      </c>
      <c r="T1737" s="13">
        <f t="shared" si="167"/>
        <v>42589.81417824074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10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28.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10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42175.948981481481</v>
      </c>
      <c r="T1739" s="13">
        <f t="shared" si="167"/>
        <v>42205.948981481481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10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28.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10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28.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10">
        <f t="shared" si="162"/>
        <v>0</v>
      </c>
      <c r="P1742" s="8" t="str">
        <f t="shared" si="163"/>
        <v>NA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42171.817384259259</v>
      </c>
      <c r="T1742" s="13">
        <f t="shared" si="167"/>
        <v>42201.817384259259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10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10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42710.876967592594</v>
      </c>
      <c r="T1744" s="13">
        <f t="shared" si="167"/>
        <v>42742.875</v>
      </c>
    </row>
    <row r="1745" spans="1:20" ht="28.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10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10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28.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10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43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10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28.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10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42292.435532407406</v>
      </c>
      <c r="T1749" s="13">
        <f t="shared" si="167"/>
        <v>42321.625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10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10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10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10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10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28.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10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28.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10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28.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10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28.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10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10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43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10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10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10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10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10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43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10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28.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10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10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10">
        <f t="shared" si="162"/>
        <v>0</v>
      </c>
      <c r="P1768" s="8" t="str">
        <f t="shared" si="163"/>
        <v>NA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10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28.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10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28.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10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10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28.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10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41905.979629629626</v>
      </c>
      <c r="T1773" s="13">
        <f t="shared" si="167"/>
        <v>41935.979629629626</v>
      </c>
    </row>
    <row r="1774" spans="1:20" ht="28.8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10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10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28.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10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28.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10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41891.976388888885</v>
      </c>
      <c r="T1777" s="13">
        <f t="shared" si="167"/>
        <v>41936.976388888885</v>
      </c>
    </row>
    <row r="1778" spans="1:20" ht="28.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10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10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28.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10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28.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10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28.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10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42493.600810185184</v>
      </c>
      <c r="T1782" s="13">
        <f t="shared" si="167"/>
        <v>42553.600810185184</v>
      </c>
    </row>
    <row r="1783" spans="1:20" ht="28.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10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28.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10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28.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10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28.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10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28.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10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28.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10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28.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10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28.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10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28.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10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28.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10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42010.674513888887</v>
      </c>
      <c r="T1792" s="13">
        <f t="shared" si="167"/>
        <v>42040.674513888887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10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10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28.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10">
        <f t="shared" ref="O1795:O1858" si="168">E1795/D1795</f>
        <v>1.3333333333333334E-2</v>
      </c>
      <c r="P1795" s="8">
        <f t="shared" ref="P1795:P1858" si="169">IF(L1795=0, "NA", E1795/L1795)</f>
        <v>20</v>
      </c>
      <c r="Q1795" t="str">
        <f t="shared" ref="Q1795:Q1858" si="170">LEFT(N1795, SEARCH("/", N1795) - 1)</f>
        <v>photography</v>
      </c>
      <c r="R1795" t="str">
        <f t="shared" ref="R1795:R1858" si="171">RIGHT(N1795, LEN(N1795) - SEARCH("/",N1795))</f>
        <v>photobooks</v>
      </c>
      <c r="S1795" s="13">
        <f t="shared" ref="S1795:S1858" si="172">J1795/86400+ DATE(1970,1,1)</f>
        <v>41940.891666666663</v>
      </c>
      <c r="T1795" s="13">
        <f t="shared" ref="T1795:T1858" si="173">I1795/86400+ DATE(1970,1,1)</f>
        <v>41970.933333333334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10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28.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10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43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10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28.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10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28.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10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10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28.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10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10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28.8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10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28.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10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42018.071550925924</v>
      </c>
      <c r="T1805" s="13">
        <f t="shared" si="173"/>
        <v>42049.071550925924</v>
      </c>
    </row>
    <row r="1806" spans="1:20" ht="28.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10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28.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10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28.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10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10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28.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10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28.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10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28.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10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28.8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10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10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28.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10">
        <f t="shared" si="168"/>
        <v>0</v>
      </c>
      <c r="P1815" s="8" t="str">
        <f t="shared" si="169"/>
        <v>NA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28.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10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43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10">
        <f t="shared" si="168"/>
        <v>0</v>
      </c>
      <c r="P1817" s="8" t="str">
        <f t="shared" si="169"/>
        <v>NA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42172.906678240739</v>
      </c>
      <c r="T1817" s="13">
        <f t="shared" si="173"/>
        <v>42186.906678240739</v>
      </c>
    </row>
    <row r="1818" spans="1:20" ht="28.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10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10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10">
        <f t="shared" si="168"/>
        <v>0</v>
      </c>
      <c r="P1820" s="8" t="str">
        <f t="shared" si="169"/>
        <v>NA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10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43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10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42065.084374999999</v>
      </c>
      <c r="T1822" s="13">
        <f t="shared" si="173"/>
        <v>42095.042708333334</v>
      </c>
    </row>
    <row r="1823" spans="1:20" ht="28.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10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10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41634.797013888892</v>
      </c>
      <c r="T1824" s="13">
        <f t="shared" si="173"/>
        <v>41670.792361111111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10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10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41626.916284722218</v>
      </c>
      <c r="T1826" s="13">
        <f t="shared" si="173"/>
        <v>41647.088888888888</v>
      </c>
    </row>
    <row r="1827" spans="1:20" ht="28.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10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10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28.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10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43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10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28.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10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28.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10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28.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10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28.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10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10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10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10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10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43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10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28.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10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28.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10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28.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10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10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28.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10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43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10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28.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10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10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28.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10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43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10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28.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10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10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28.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10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28.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10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28.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10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28.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10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28.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10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28.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10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43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10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28.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10">
        <f t="shared" ref="O1859:O1922" si="174">E1859/D1859</f>
        <v>1</v>
      </c>
      <c r="P1859" s="8">
        <f t="shared" ref="P1859:P1922" si="175">IF(L1859=0, "NA", E1859/L1859)</f>
        <v>136.36363636363637</v>
      </c>
      <c r="Q1859" t="str">
        <f t="shared" ref="Q1859:Q1922" si="176">LEFT(N1859, SEARCH("/", N1859) - 1)</f>
        <v>music</v>
      </c>
      <c r="R1859" t="str">
        <f t="shared" ref="R1859:R1922" si="177">RIGHT(N1859, LEN(N1859) - SEARCH("/",N1859))</f>
        <v>rock</v>
      </c>
      <c r="S1859" s="13">
        <f t="shared" ref="S1859:S1922" si="178">J1859/86400+ DATE(1970,1,1)</f>
        <v>41864.76866898148</v>
      </c>
      <c r="T1859" s="13">
        <f t="shared" ref="T1859:T1922" si="179">I1859/86400+ DATE(1970,1,1)</f>
        <v>41894.76866898148</v>
      </c>
    </row>
    <row r="1860" spans="1:20" ht="43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10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10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28.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10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41655.70930555556</v>
      </c>
      <c r="T1862" s="13">
        <f t="shared" si="179"/>
        <v>41676.70930555556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10">
        <f t="shared" si="174"/>
        <v>0</v>
      </c>
      <c r="P1863" s="8" t="str">
        <f t="shared" si="175"/>
        <v>NA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28.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10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42755.492754629631</v>
      </c>
      <c r="T1864" s="13">
        <f t="shared" si="179"/>
        <v>42802.3125</v>
      </c>
    </row>
    <row r="1865" spans="1:20" ht="28.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10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10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43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10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42680.409108796295</v>
      </c>
    </row>
    <row r="1868" spans="1:20" ht="28.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10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10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28.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10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28.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10">
        <f t="shared" si="174"/>
        <v>0</v>
      </c>
      <c r="P1871" s="8" t="str">
        <f t="shared" si="175"/>
        <v>NA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28.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10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10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10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10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43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10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28.8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10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28.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10">
        <f t="shared" si="174"/>
        <v>0</v>
      </c>
      <c r="P1878" s="8" t="str">
        <f t="shared" si="175"/>
        <v>NA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41776.284780092596</v>
      </c>
      <c r="T1878" s="13">
        <f t="shared" si="179"/>
        <v>41806.284780092596</v>
      </c>
    </row>
    <row r="1879" spans="1:20" ht="28.8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10">
        <f t="shared" si="174"/>
        <v>0</v>
      </c>
      <c r="P1879" s="8" t="str">
        <f t="shared" si="175"/>
        <v>NA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43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10">
        <f t="shared" si="174"/>
        <v>0</v>
      </c>
      <c r="P1880" s="8" t="str">
        <f t="shared" si="175"/>
        <v>NA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10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10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28.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10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10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28.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10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28.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10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28.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10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28.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10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28.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10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43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10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10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28.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10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43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10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28.8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10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28.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10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10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</v>
      </c>
      <c r="T1896" s="13">
        <f t="shared" si="179"/>
        <v>40951.90489583333</v>
      </c>
    </row>
    <row r="1897" spans="1:20" ht="43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10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28.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10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28.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10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41680.583402777775</v>
      </c>
      <c r="T1899" s="13">
        <f t="shared" si="179"/>
        <v>41702.875</v>
      </c>
    </row>
    <row r="1900" spans="1:20" ht="28.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10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10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3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10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28.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0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28.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10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28.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10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28.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10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43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10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28.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0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28.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10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0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0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28.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0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28.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10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28.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0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10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28.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10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10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10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0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28.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10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10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42113.875567129631</v>
      </c>
      <c r="T1921" s="13">
        <f t="shared" si="179"/>
        <v>42143.875567129631</v>
      </c>
    </row>
    <row r="1922" spans="1:20" ht="28.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0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10">
        <f t="shared" ref="O1923:O1986" si="180">E1923/D1923</f>
        <v>1.3680000000000001</v>
      </c>
      <c r="P1923" s="8">
        <f t="shared" ref="P1923:P1986" si="181">IF(L1923=0, "NA", E1923/L1923)</f>
        <v>54</v>
      </c>
      <c r="Q1923" t="str">
        <f t="shared" ref="Q1923:Q1986" si="182">LEFT(N1923, SEARCH("/", N1923) - 1)</f>
        <v>music</v>
      </c>
      <c r="R1923" t="str">
        <f t="shared" ref="R1923:R1986" si="183">RIGHT(N1923, LEN(N1923) - SEARCH("/",N1923))</f>
        <v>indie rock</v>
      </c>
      <c r="S1923" s="13">
        <f t="shared" ref="S1923:S1986" si="184">J1923/86400+ DATE(1970,1,1)</f>
        <v>41074.221562500003</v>
      </c>
      <c r="T1923" s="13">
        <f t="shared" ref="T1923:T1986" si="185">I1923/86400+ DATE(1970,1,1)</f>
        <v>41104.221562500003</v>
      </c>
    </row>
    <row r="1924" spans="1:20" ht="28.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10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28.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10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43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10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28.8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10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43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10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10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10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</v>
      </c>
      <c r="T1930" s="13">
        <f t="shared" si="185"/>
        <v>41401.6480787037</v>
      </c>
    </row>
    <row r="1931" spans="1:20" ht="28.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10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10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28.8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10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28.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10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40911.809872685189</v>
      </c>
      <c r="T1934" s="13">
        <f t="shared" si="185"/>
        <v>40932.809872685189</v>
      </c>
    </row>
    <row r="1935" spans="1:20" ht="28.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10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10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10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41773.932534722218</v>
      </c>
      <c r="T1937" s="13">
        <f t="shared" si="185"/>
        <v>41811.207638888889</v>
      </c>
    </row>
    <row r="1938" spans="1:20" ht="28.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10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28.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10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28.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10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28.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10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28.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10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10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10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28.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10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28.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10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28.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10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42157.251828703702</v>
      </c>
      <c r="T1947" s="13">
        <f t="shared" si="185"/>
        <v>42197.251828703702</v>
      </c>
    </row>
    <row r="1948" spans="1:20" ht="28.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10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41689.150011574078</v>
      </c>
      <c r="T1948" s="13">
        <f t="shared" si="185"/>
        <v>41749.108344907407</v>
      </c>
    </row>
    <row r="1949" spans="1:20" ht="43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10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10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28.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10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41800.423043981486</v>
      </c>
      <c r="T1951" s="13">
        <f t="shared" si="185"/>
        <v>41830.423043981486</v>
      </c>
    </row>
    <row r="1952" spans="1:20" ht="28.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10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10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28.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10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28.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10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10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10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10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10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41179.098530092597</v>
      </c>
      <c r="T1959" s="13">
        <f t="shared" si="185"/>
        <v>41209.098530092597</v>
      </c>
    </row>
    <row r="1960" spans="1:20" ht="28.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10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43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10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41871.845601851848</v>
      </c>
      <c r="T1961" s="13">
        <f t="shared" si="185"/>
        <v>41913</v>
      </c>
    </row>
    <row r="1962" spans="1:20" ht="28.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10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28.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10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10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10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28.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10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28.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10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10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28.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10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10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10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28.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10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41384.151631944442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10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28.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10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28.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10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28.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10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10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10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28.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10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10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28.8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10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10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10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28.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10">
        <f t="shared" si="180"/>
        <v>0</v>
      </c>
      <c r="P1984" s="8" t="str">
        <f t="shared" si="181"/>
        <v>NA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28.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10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10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10">
        <f t="shared" ref="O1987:O2050" si="186">E1987/D1987</f>
        <v>3.1875000000000001E-2</v>
      </c>
      <c r="P1987" s="8">
        <f t="shared" ref="P1987:P2050" si="187">IF(L1987=0, "NA", E1987/L1987)</f>
        <v>12.75</v>
      </c>
      <c r="Q1987" t="str">
        <f t="shared" ref="Q1987:Q2050" si="188">LEFT(N1987, SEARCH("/", N1987) - 1)</f>
        <v>photography</v>
      </c>
      <c r="R1987" t="str">
        <f t="shared" ref="R1987:R2050" si="189">RIGHT(N1987, LEN(N1987) - SEARCH("/",N1987))</f>
        <v>people</v>
      </c>
      <c r="S1987" s="13">
        <f t="shared" ref="S1987:S2050" si="190">J1987/86400+ DATE(1970,1,1)</f>
        <v>42555.698738425926</v>
      </c>
      <c r="T1987" s="13">
        <f t="shared" ref="T1987:T2050" si="191">I1987/86400+ DATE(1970,1,1)</f>
        <v>42584.958333333328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10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42413.433831018519</v>
      </c>
      <c r="T1988" s="13">
        <f t="shared" si="191"/>
        <v>42443.392164351855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10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10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28.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10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28.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10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10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10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28.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10">
        <f t="shared" si="186"/>
        <v>0</v>
      </c>
      <c r="P1995" s="8" t="str">
        <f t="shared" si="187"/>
        <v>NA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42329.588391203702</v>
      </c>
      <c r="T1995" s="13">
        <f t="shared" si="191"/>
        <v>42359.588391203702</v>
      </c>
    </row>
    <row r="1996" spans="1:20" ht="43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10">
        <f t="shared" si="186"/>
        <v>0</v>
      </c>
      <c r="P1996" s="8" t="str">
        <f t="shared" si="187"/>
        <v>NA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10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43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10">
        <f t="shared" si="186"/>
        <v>0</v>
      </c>
      <c r="P1998" s="8" t="str">
        <f t="shared" si="187"/>
        <v>NA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28.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10">
        <f t="shared" si="186"/>
        <v>0</v>
      </c>
      <c r="P1999" s="8" t="str">
        <f t="shared" si="187"/>
        <v>NA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10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28.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10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10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28.8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10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28.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10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43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10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28.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10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28.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10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43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10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43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10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28.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10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28.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10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10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28.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10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28.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10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28.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10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28.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10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28.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10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10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41312.880775462967</v>
      </c>
      <c r="T2018" s="13">
        <f t="shared" si="191"/>
        <v>41342.880775462967</v>
      </c>
    </row>
    <row r="2019" spans="1:20" ht="28.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10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28.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10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43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10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10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41737.097500000003</v>
      </c>
      <c r="T2022" s="13">
        <f t="shared" si="191"/>
        <v>41773.961111111115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10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28.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10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43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10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28.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10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28.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10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10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28.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10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42048.813877314809</v>
      </c>
      <c r="T2029" s="13">
        <f t="shared" si="191"/>
        <v>42093.772210648152</v>
      </c>
    </row>
    <row r="2030" spans="1:2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10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28.8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10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28.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10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28.8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10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28.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10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10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43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10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28.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10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28.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10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41738.864803240736</v>
      </c>
      <c r="T2038" s="13">
        <f t="shared" si="191"/>
        <v>41768.864803240736</v>
      </c>
    </row>
    <row r="2039" spans="1:20" ht="28.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10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28.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10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10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10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41578.927118055552</v>
      </c>
      <c r="T2042" s="13">
        <f t="shared" si="191"/>
        <v>41593.968784722223</v>
      </c>
    </row>
    <row r="2043" spans="1:20" ht="28.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10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28.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10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10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28.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10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28.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10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41069.088506944448</v>
      </c>
      <c r="T2047" s="13">
        <f t="shared" si="191"/>
        <v>41099.088506944448</v>
      </c>
    </row>
    <row r="2048" spans="1:20" ht="28.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10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28.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10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10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10">
        <f t="shared" ref="O2051:O2114" si="192">E2051/D2051</f>
        <v>1.2019070000000001</v>
      </c>
      <c r="P2051" s="8">
        <f t="shared" ref="P2051:P2114" si="193">IF(L2051=0, "NA", E2051/L2051)</f>
        <v>80.991037735849048</v>
      </c>
      <c r="Q2051" t="str">
        <f t="shared" ref="Q2051:Q2114" si="194">LEFT(N2051, SEARCH("/", N2051) - 1)</f>
        <v>technology</v>
      </c>
      <c r="R2051" t="str">
        <f t="shared" ref="R2051:R2114" si="195">RIGHT(N2051, LEN(N2051) - SEARCH("/",N2051))</f>
        <v>hardware</v>
      </c>
      <c r="S2051" s="13">
        <f t="shared" ref="S2051:S2114" si="196">J2051/86400+ DATE(1970,1,1)</f>
        <v>41575.527349537035</v>
      </c>
      <c r="T2051" s="13">
        <f t="shared" ref="T2051:T2114" si="197">I2051/86400+ DATE(1970,1,1)</f>
        <v>41610.957638888889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10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28.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10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28.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10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28.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10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28.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10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28.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10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28.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10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28.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10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10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10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28.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10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28.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10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43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10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10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28.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10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10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28.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10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28.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10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10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28.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10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28.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10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28.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10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43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10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28.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10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10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28.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10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10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28.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10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28.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10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43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10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28.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10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28.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10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</v>
      </c>
      <c r="T2083" s="13">
        <f t="shared" si="197"/>
        <v>41045.207638888889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10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40871.161990740744</v>
      </c>
    </row>
    <row r="2085" spans="1:20" ht="28.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10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28.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10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43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10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28.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10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43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10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28.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10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40395.714722222227</v>
      </c>
      <c r="T2090" s="13">
        <f t="shared" si="197"/>
        <v>40432.165972222225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10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10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41299.381423611107</v>
      </c>
      <c r="T2092" s="13">
        <f t="shared" si="197"/>
        <v>41329.381423611107</v>
      </c>
    </row>
    <row r="2093" spans="1:20" ht="28.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10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40555.322662037041</v>
      </c>
      <c r="T2093" s="13">
        <f t="shared" si="197"/>
        <v>40603.833333333336</v>
      </c>
    </row>
    <row r="2094" spans="1:20" ht="28.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10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28.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10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43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10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28.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10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40758.733483796299</v>
      </c>
      <c r="T2097" s="13">
        <f t="shared" si="197"/>
        <v>40818.733483796299</v>
      </c>
    </row>
    <row r="2098" spans="1:20" ht="28.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10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28.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10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40818.584895833337</v>
      </c>
      <c r="T2099" s="13">
        <f t="shared" si="197"/>
        <v>40878.626562500001</v>
      </c>
    </row>
    <row r="2100" spans="1:20" ht="28.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10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10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28.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10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28.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10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28.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10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10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28.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10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28.8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10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28.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10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28.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10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28.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10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28.8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10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10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10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28.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10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10">
        <f t="shared" ref="O2115:O2178" si="198">E2115/D2115</f>
        <v>1.0485714285714285</v>
      </c>
      <c r="P2115" s="8">
        <f t="shared" ref="P2115:P2178" si="199">IF(L2115=0, "NA", E2115/L2115)</f>
        <v>68.598130841121488</v>
      </c>
      <c r="Q2115" t="str">
        <f t="shared" ref="Q2115:Q2178" si="200">LEFT(N2115, SEARCH("/", N2115) - 1)</f>
        <v>music</v>
      </c>
      <c r="R2115" t="str">
        <f t="shared" ref="R2115:R2178" si="201">RIGHT(N2115, LEN(N2115) - SEARCH("/",N2115))</f>
        <v>indie rock</v>
      </c>
      <c r="S2115" s="13">
        <f t="shared" ref="S2115:S2178" si="202">J2115/86400+ DATE(1970,1,1)</f>
        <v>41870.86546296296</v>
      </c>
      <c r="T2115" s="13">
        <f t="shared" ref="T2115:T2178" si="203">I2115/86400+ DATE(1970,1,1)</f>
        <v>41905.86546296296</v>
      </c>
    </row>
    <row r="2116" spans="1:20" ht="28.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10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28.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10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28.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10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10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10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28.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10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10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28.8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10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28.8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10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43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10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43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10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40464.028182870374</v>
      </c>
      <c r="T2126" s="13">
        <f t="shared" si="203"/>
        <v>40512.208333333336</v>
      </c>
    </row>
    <row r="2127" spans="1:20" ht="28.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10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28.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10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10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42045.505358796298</v>
      </c>
      <c r="T2129" s="13">
        <f t="shared" si="203"/>
        <v>42075.463692129633</v>
      </c>
    </row>
    <row r="2130" spans="1:20" ht="28.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10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28.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10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10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28.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10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28.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10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10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28.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10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28.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10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41156.96334490741</v>
      </c>
      <c r="T2137" s="13">
        <f t="shared" si="203"/>
        <v>41186.96334490741</v>
      </c>
    </row>
    <row r="2138" spans="1:20" ht="28.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10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28.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10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10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10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10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10">
        <f t="shared" si="198"/>
        <v>0</v>
      </c>
      <c r="P2143" s="8" t="str">
        <f t="shared" si="199"/>
        <v>NA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10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28.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10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28.8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10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28.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10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10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10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28.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10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43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10">
        <f t="shared" si="198"/>
        <v>0</v>
      </c>
      <c r="P2151" s="8" t="str">
        <f t="shared" si="199"/>
        <v>NA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10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28.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10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42520.847384259258</v>
      </c>
      <c r="T2153" s="13">
        <f t="shared" si="203"/>
        <v>42550.847384259258</v>
      </c>
    </row>
    <row r="2154" spans="1:20" ht="28.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10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10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10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28.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10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28.8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10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10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28.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10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43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10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40710.731180555558</v>
      </c>
      <c r="T2161" s="13">
        <f t="shared" si="203"/>
        <v>40740.731180555558</v>
      </c>
    </row>
    <row r="2162" spans="1:20" ht="28.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10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10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42240.852534722224</v>
      </c>
      <c r="T2163" s="13">
        <f t="shared" si="203"/>
        <v>42270.852534722224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10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28.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10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10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10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43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10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10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10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43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10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28.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10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28.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10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10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42082.580092592594</v>
      </c>
      <c r="T2174" s="13">
        <f t="shared" si="203"/>
        <v>42112.580092592594</v>
      </c>
    </row>
    <row r="2175" spans="1:20" ht="28.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10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28.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10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28.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10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28.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10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43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10">
        <f t="shared" ref="O2179:O2242" si="204">E2179/D2179</f>
        <v>1.0012000000000001</v>
      </c>
      <c r="P2179" s="8">
        <f t="shared" ref="P2179:P2242" si="205">IF(L2179=0, "NA", E2179/L2179)</f>
        <v>65.868421052631575</v>
      </c>
      <c r="Q2179" t="str">
        <f t="shared" ref="Q2179:Q2242" si="206">LEFT(N2179, SEARCH("/", N2179) - 1)</f>
        <v>music</v>
      </c>
      <c r="R2179" t="str">
        <f t="shared" ref="R2179:R2242" si="207">RIGHT(N2179, LEN(N2179) - SEARCH("/",N2179))</f>
        <v>rock</v>
      </c>
      <c r="S2179" s="13">
        <f t="shared" ref="S2179:S2242" si="208">J2179/86400+ DATE(1970,1,1)</f>
        <v>42502.250775462962</v>
      </c>
      <c r="T2179" s="13">
        <f t="shared" ref="T2179:T2242" si="209">I2179/86400+ DATE(1970,1,1)</f>
        <v>42527.250775462962</v>
      </c>
    </row>
    <row r="2180" spans="1:20" ht="28.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10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28.8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10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10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28.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10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28.8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10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10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42745.365474537037</v>
      </c>
      <c r="T2185" s="13">
        <f t="shared" si="209"/>
        <v>42775.208333333328</v>
      </c>
    </row>
    <row r="2186" spans="1:20" ht="43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10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10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41319.349988425922</v>
      </c>
      <c r="T2187" s="13">
        <f t="shared" si="209"/>
        <v>41359.349988425922</v>
      </c>
    </row>
    <row r="2188" spans="1:20" ht="28.8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10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28.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10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28.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10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28.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10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28.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10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28.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10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10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43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10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43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10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10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10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28.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10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28.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10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10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10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10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41276.846817129626</v>
      </c>
      <c r="T2203" s="13">
        <f t="shared" si="209"/>
        <v>41290.846817129626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10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28.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10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28.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10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28.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10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41031.821631944447</v>
      </c>
      <c r="T2207" s="13">
        <f t="shared" si="209"/>
        <v>41061.821631944447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10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28.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10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28.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10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10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28.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10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41013.733333333337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10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10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43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10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28.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10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10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28.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10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</v>
      </c>
      <c r="T2218" s="13">
        <f t="shared" si="209"/>
        <v>42208.75167824074</v>
      </c>
    </row>
    <row r="2219" spans="1:20" ht="28.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10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28.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10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28.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10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28.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10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28.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10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28.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10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43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10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28.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10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28.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10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28.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10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28.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10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43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10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10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10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28.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10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28.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10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28.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10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42331.378923611112</v>
      </c>
      <c r="T2235" s="13">
        <f t="shared" si="209"/>
        <v>42352</v>
      </c>
    </row>
    <row r="2236" spans="1:20" ht="28.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10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10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42091.980451388888</v>
      </c>
    </row>
    <row r="2238" spans="1:20" ht="28.8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10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10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10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10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28.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10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28.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10">
        <f t="shared" ref="O2243:O2306" si="210">E2243/D2243</f>
        <v>8.0640000000000001</v>
      </c>
      <c r="P2243" s="8">
        <f t="shared" ref="P2243:P2306" si="211">IF(L2243=0, "NA", E2243/L2243)</f>
        <v>49.472392638036808</v>
      </c>
      <c r="Q2243" t="str">
        <f t="shared" ref="Q2243:Q2306" si="212">LEFT(N2243, SEARCH("/", N2243) - 1)</f>
        <v>games</v>
      </c>
      <c r="R2243" t="str">
        <f t="shared" ref="R2243:R2306" si="213">RIGHT(N2243, LEN(N2243) - SEARCH("/",N2243))</f>
        <v>tabletop games</v>
      </c>
      <c r="S2243" s="13">
        <f t="shared" ref="S2243:S2306" si="214">J2243/86400+ DATE(1970,1,1)</f>
        <v>42766.827546296292</v>
      </c>
      <c r="T2243" s="13">
        <f t="shared" ref="T2243:T2306" si="215">I2243/86400+ DATE(1970,1,1)</f>
        <v>42796.827546296292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10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41605.126388888893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10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28.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10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28.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10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</v>
      </c>
      <c r="T2247" s="13">
        <f t="shared" si="215"/>
        <v>41691.75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10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10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28.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10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28.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10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41336.703298611115</v>
      </c>
      <c r="T2251" s="13">
        <f t="shared" si="215"/>
        <v>41366.661631944444</v>
      </c>
    </row>
    <row r="2252" spans="1:20" ht="28.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10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28.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10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28.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10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10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28.8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10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10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28.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10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43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10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10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28.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10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28.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10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10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28.8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10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28.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10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43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10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10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28.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10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10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10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42776.082349537042</v>
      </c>
      <c r="T2270" s="13">
        <f t="shared" si="215"/>
        <v>42806.082349537042</v>
      </c>
    </row>
    <row r="2271" spans="1:20" ht="28.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10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28.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10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28.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10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28.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10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42315.699490740742</v>
      </c>
      <c r="T2274" s="13">
        <f t="shared" si="215"/>
        <v>42345.699490740742</v>
      </c>
    </row>
    <row r="2275" spans="1:20" ht="28.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10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43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10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28.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10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41965.616655092592</v>
      </c>
      <c r="T2277" s="13">
        <f t="shared" si="215"/>
        <v>41995.616655092592</v>
      </c>
    </row>
    <row r="2278" spans="1:20" ht="28.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10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28.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10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10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42338.709108796298</v>
      </c>
      <c r="T2280" s="13">
        <f t="shared" si="215"/>
        <v>42372.957638888889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10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42020.806701388894</v>
      </c>
      <c r="T2281" s="13">
        <f t="shared" si="215"/>
        <v>42039.166666666672</v>
      </c>
    </row>
    <row r="2282" spans="1:20" ht="43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10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28.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10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10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28.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10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10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28.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10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41059.185682870375</v>
      </c>
      <c r="T2287" s="13">
        <f t="shared" si="215"/>
        <v>41089.185682870375</v>
      </c>
    </row>
    <row r="2288" spans="1:20" ht="28.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10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28.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10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28.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10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10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28.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10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10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28.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10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10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10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28.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10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28.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10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10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28.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10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28.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10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28.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10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10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28.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10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28.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10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28.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10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28.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10">
        <f t="shared" ref="O2307:O2370" si="216">E2307/D2307</f>
        <v>1.0122777777777778</v>
      </c>
      <c r="P2307" s="8">
        <f t="shared" ref="P2307:P2370" si="217">IF(L2307=0, "NA", E2307/L2307)</f>
        <v>109.10778443113773</v>
      </c>
      <c r="Q2307" t="str">
        <f t="shared" ref="Q2307:Q2370" si="218">LEFT(N2307, SEARCH("/", N2307) - 1)</f>
        <v>music</v>
      </c>
      <c r="R2307" t="str">
        <f t="shared" ref="R2307:R2370" si="219">RIGHT(N2307, LEN(N2307) - SEARCH("/",N2307))</f>
        <v>indie rock</v>
      </c>
      <c r="S2307" s="13">
        <f t="shared" ref="S2307:S2370" si="220">J2307/86400+ DATE(1970,1,1)</f>
        <v>41834.695277777777</v>
      </c>
      <c r="T2307" s="13">
        <f t="shared" ref="T2307:T2370" si="221">I2307/86400+ DATE(1970,1,1)</f>
        <v>41859.75</v>
      </c>
    </row>
    <row r="2308" spans="1:20" ht="28.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10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28.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10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41004.802465277782</v>
      </c>
      <c r="T2309" s="13">
        <f t="shared" si="221"/>
        <v>41034.802407407406</v>
      </c>
    </row>
    <row r="2310" spans="1:20" ht="28.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10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28.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10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43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10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28.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10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28.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10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10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10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28.8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10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43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10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40156.766666666663</v>
      </c>
    </row>
    <row r="2319" spans="1:20" ht="28.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10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43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10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28.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10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28.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10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28.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10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28.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10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42804.895474537036</v>
      </c>
      <c r="T2324" s="13">
        <f t="shared" si="221"/>
        <v>42834.853807870371</v>
      </c>
    </row>
    <row r="2325" spans="1:20" ht="28.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10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42807.755173611113</v>
      </c>
      <c r="T2325" s="13">
        <f t="shared" si="221"/>
        <v>42814.755173611113</v>
      </c>
    </row>
    <row r="2326" spans="1:20" ht="28.8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10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10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10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10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41842.917129629626</v>
      </c>
      <c r="T2329" s="13">
        <f t="shared" si="221"/>
        <v>41877.917129629626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10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42139.781678240739</v>
      </c>
      <c r="T2330" s="13">
        <f t="shared" si="221"/>
        <v>42169.781678240739</v>
      </c>
    </row>
    <row r="2331" spans="1:20" ht="28.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10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28.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10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28.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10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10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28.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10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28.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10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28.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10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28.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10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10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28.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10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41789.89680555556</v>
      </c>
      <c r="T2340" s="13">
        <f t="shared" si="221"/>
        <v>41819.89680555556</v>
      </c>
    </row>
    <row r="2341" spans="1:20" ht="28.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10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28.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10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28.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10">
        <f t="shared" si="216"/>
        <v>0</v>
      </c>
      <c r="P2343" s="8" t="str">
        <f t="shared" si="217"/>
        <v>NA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28.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10">
        <f t="shared" si="216"/>
        <v>0</v>
      </c>
      <c r="P2344" s="8" t="str">
        <f t="shared" si="217"/>
        <v>NA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28.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10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10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28.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10">
        <f t="shared" si="216"/>
        <v>0</v>
      </c>
      <c r="P2347" s="8" t="str">
        <f t="shared" si="217"/>
        <v>NA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28.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10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28.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10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42577.607361111106</v>
      </c>
      <c r="T2349" s="13">
        <f t="shared" si="221"/>
        <v>42607.607361111106</v>
      </c>
    </row>
    <row r="2350" spans="1:20" ht="28.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10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28.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10">
        <f t="shared" si="216"/>
        <v>0</v>
      </c>
      <c r="P2351" s="8" t="str">
        <f t="shared" si="217"/>
        <v>NA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28.8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10">
        <f t="shared" si="216"/>
        <v>0</v>
      </c>
      <c r="P2352" s="8" t="str">
        <f t="shared" si="217"/>
        <v>NA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10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28.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10">
        <f t="shared" si="216"/>
        <v>0</v>
      </c>
      <c r="P2354" s="8" t="str">
        <f t="shared" si="217"/>
        <v>NA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28.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10">
        <f t="shared" si="216"/>
        <v>0</v>
      </c>
      <c r="P2355" s="8" t="str">
        <f t="shared" si="217"/>
        <v>NA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28.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10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28.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10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42096.918240740742</v>
      </c>
      <c r="T2357" s="13">
        <f t="shared" si="221"/>
        <v>42126.918240740742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10">
        <f t="shared" si="216"/>
        <v>0</v>
      </c>
      <c r="P2358" s="8" t="str">
        <f t="shared" si="217"/>
        <v>NA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28.8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10">
        <f t="shared" si="216"/>
        <v>0</v>
      </c>
      <c r="P2359" s="8" t="str">
        <f t="shared" si="217"/>
        <v>NA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42264.620115740741</v>
      </c>
      <c r="T2359" s="13">
        <f t="shared" si="221"/>
        <v>42294.620115740741</v>
      </c>
    </row>
    <row r="2360" spans="1:20" ht="28.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10">
        <f t="shared" si="216"/>
        <v>0</v>
      </c>
      <c r="P2360" s="8" t="str">
        <f t="shared" si="217"/>
        <v>NA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28.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10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28.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10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10">
        <f t="shared" si="216"/>
        <v>0</v>
      </c>
      <c r="P2363" s="8" t="str">
        <f t="shared" si="217"/>
        <v>NA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28.8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10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10">
        <f t="shared" si="216"/>
        <v>0</v>
      </c>
      <c r="P2365" s="8" t="str">
        <f t="shared" si="217"/>
        <v>NA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10">
        <f t="shared" si="216"/>
        <v>0</v>
      </c>
      <c r="P2366" s="8" t="str">
        <f t="shared" si="217"/>
        <v>NA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28.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10">
        <f t="shared" si="216"/>
        <v>0</v>
      </c>
      <c r="P2367" s="8" t="str">
        <f t="shared" si="217"/>
        <v>NA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28.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10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28.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10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28.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10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42108.680150462962</v>
      </c>
    </row>
    <row r="2371" spans="1:20" ht="28.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10">
        <f t="shared" ref="O2371:O2434" si="222">E2371/D2371</f>
        <v>0</v>
      </c>
      <c r="P2371" s="8" t="str">
        <f t="shared" ref="P2371:P2434" si="223">IF(L2371=0, "NA", E2371/L2371)</f>
        <v>NA</v>
      </c>
      <c r="Q2371" t="str">
        <f t="shared" ref="Q2371:Q2434" si="224">LEFT(N2371, SEARCH("/", N2371) - 1)</f>
        <v>technology</v>
      </c>
      <c r="R2371" t="str">
        <f t="shared" ref="R2371:R2434" si="225">RIGHT(N2371, LEN(N2371) - SEARCH("/",N2371))</f>
        <v>web</v>
      </c>
      <c r="S2371" s="13">
        <f t="shared" ref="S2371:S2434" si="226">J2371/86400+ DATE(1970,1,1)</f>
        <v>42380.812627314815</v>
      </c>
      <c r="T2371" s="13">
        <f t="shared" ref="T2371:T2434" si="227">I2371/86400+ DATE(1970,1,1)</f>
        <v>42410.812627314815</v>
      </c>
    </row>
    <row r="2372" spans="1:20" ht="28.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10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28.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10">
        <f t="shared" si="222"/>
        <v>0</v>
      </c>
      <c r="P2373" s="8" t="str">
        <f t="shared" si="223"/>
        <v>NA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28.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10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10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42215.662314814814</v>
      </c>
      <c r="T2375" s="13">
        <f t="shared" si="227"/>
        <v>42245.662314814814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10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42017.843287037038</v>
      </c>
      <c r="T2376" s="13">
        <f t="shared" si="227"/>
        <v>42047.843287037038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10">
        <f t="shared" si="222"/>
        <v>0</v>
      </c>
      <c r="P2377" s="8" t="str">
        <f t="shared" si="223"/>
        <v>NA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28.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10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28.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10">
        <f t="shared" si="222"/>
        <v>0</v>
      </c>
      <c r="P2379" s="8" t="str">
        <f t="shared" si="223"/>
        <v>NA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28.8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10">
        <f t="shared" si="222"/>
        <v>0</v>
      </c>
      <c r="P2380" s="8" t="str">
        <f t="shared" si="223"/>
        <v>NA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10">
        <f t="shared" si="222"/>
        <v>0</v>
      </c>
      <c r="P2381" s="8" t="str">
        <f t="shared" si="223"/>
        <v>NA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28.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10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28.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10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43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10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28.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10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43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10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28.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10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28.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10">
        <f t="shared" si="222"/>
        <v>0</v>
      </c>
      <c r="P2388" s="8" t="str">
        <f t="shared" si="223"/>
        <v>NA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28.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10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28.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10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43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10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28.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10">
        <f t="shared" si="222"/>
        <v>0</v>
      </c>
      <c r="P2392" s="8" t="str">
        <f t="shared" si="223"/>
        <v>NA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10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10">
        <f t="shared" si="222"/>
        <v>0</v>
      </c>
      <c r="P2394" s="8" t="str">
        <f t="shared" si="223"/>
        <v>NA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28.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10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10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28.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10">
        <f t="shared" si="222"/>
        <v>0</v>
      </c>
      <c r="P2397" s="8" t="str">
        <f t="shared" si="223"/>
        <v>NA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28.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10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10">
        <f t="shared" si="222"/>
        <v>0</v>
      </c>
      <c r="P2399" s="8" t="str">
        <f t="shared" si="223"/>
        <v>NA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10">
        <f t="shared" si="222"/>
        <v>0</v>
      </c>
      <c r="P2400" s="8" t="str">
        <f t="shared" si="223"/>
        <v>NA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28.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10">
        <f t="shared" si="222"/>
        <v>0</v>
      </c>
      <c r="P2401" s="8" t="str">
        <f t="shared" si="223"/>
        <v>NA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10">
        <f t="shared" si="222"/>
        <v>0</v>
      </c>
      <c r="P2402" s="8" t="str">
        <f t="shared" si="223"/>
        <v>NA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28.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10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10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28.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10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42399.882615740746</v>
      </c>
      <c r="T2405" s="13">
        <f t="shared" si="227"/>
        <v>42459.840949074074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10">
        <f t="shared" si="222"/>
        <v>0</v>
      </c>
      <c r="P2406" s="8" t="str">
        <f t="shared" si="223"/>
        <v>NA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28.8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10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28.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10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28.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10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28.8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10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28.8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10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28.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10">
        <f t="shared" si="222"/>
        <v>0</v>
      </c>
      <c r="P2412" s="8" t="str">
        <f t="shared" si="223"/>
        <v>NA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43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10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43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10">
        <f t="shared" si="222"/>
        <v>0</v>
      </c>
      <c r="P2414" s="8" t="str">
        <f t="shared" si="223"/>
        <v>NA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28.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10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28.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10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28.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10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28.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10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10">
        <f t="shared" si="222"/>
        <v>0</v>
      </c>
      <c r="P2419" s="8" t="str">
        <f t="shared" si="223"/>
        <v>NA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10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10">
        <f t="shared" si="222"/>
        <v>0</v>
      </c>
      <c r="P2421" s="8" t="str">
        <f t="shared" si="223"/>
        <v>NA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41993.738298611112</v>
      </c>
      <c r="T2421" s="13">
        <f t="shared" si="227"/>
        <v>42053.738298611112</v>
      </c>
    </row>
    <row r="2422" spans="1:20" ht="28.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10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10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10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28.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10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10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28.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10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28.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10">
        <f t="shared" si="222"/>
        <v>0</v>
      </c>
      <c r="P2428" s="8" t="str">
        <f t="shared" si="223"/>
        <v>NA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42164.170046296298</v>
      </c>
      <c r="T2428" s="13">
        <f t="shared" si="227"/>
        <v>42224.170046296298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10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42412.318668981483</v>
      </c>
      <c r="T2429" s="13">
        <f t="shared" si="227"/>
        <v>42452.277002314819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10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28.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10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43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10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10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28.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10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28.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10">
        <f t="shared" ref="O2435:O2498" si="228">E2435/D2435</f>
        <v>0</v>
      </c>
      <c r="P2435" s="8" t="str">
        <f t="shared" ref="P2435:P2498" si="229">IF(L2435=0, "NA", E2435/L2435)</f>
        <v>NA</v>
      </c>
      <c r="Q2435" t="str">
        <f t="shared" ref="Q2435:Q2498" si="230">LEFT(N2435, SEARCH("/", N2435) - 1)</f>
        <v>food</v>
      </c>
      <c r="R2435" t="str">
        <f t="shared" ref="R2435:R2498" si="231">RIGHT(N2435, LEN(N2435) - SEARCH("/",N2435))</f>
        <v>food trucks</v>
      </c>
      <c r="S2435" s="13">
        <f t="shared" ref="S2435:S2498" si="232">J2435/86400+ DATE(1970,1,1)</f>
        <v>42397.89980324074</v>
      </c>
      <c r="T2435" s="13">
        <f t="shared" ref="T2435:T2498" si="233">I2435/86400+ DATE(1970,1,1)</f>
        <v>42427.89980324074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10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42180.186041666668</v>
      </c>
      <c r="T2436" s="13">
        <f t="shared" si="233"/>
        <v>42220.186041666668</v>
      </c>
    </row>
    <row r="2437" spans="1:20" ht="28.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10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42252.277615740742</v>
      </c>
      <c r="T2437" s="13">
        <f t="shared" si="233"/>
        <v>42282.277615740742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10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28.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10">
        <f t="shared" si="228"/>
        <v>0</v>
      </c>
      <c r="P2439" s="8" t="str">
        <f t="shared" si="229"/>
        <v>NA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10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43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10">
        <f t="shared" si="228"/>
        <v>0</v>
      </c>
      <c r="P2441" s="8" t="str">
        <f t="shared" si="229"/>
        <v>NA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10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42383.899456018524</v>
      </c>
      <c r="T2442" s="13">
        <f t="shared" si="233"/>
        <v>42413.899456018524</v>
      </c>
    </row>
    <row r="2443" spans="1:2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10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10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42052.666990740741</v>
      </c>
      <c r="T2444" s="13">
        <f t="shared" si="233"/>
        <v>42082.625324074077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10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10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28.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10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43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10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43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10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10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28.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10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10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41940.132638888885</v>
      </c>
    </row>
    <row r="2453" spans="1:20" ht="28.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10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10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28.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10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28.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10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42770.201481481483</v>
      </c>
      <c r="T2456" s="13">
        <f t="shared" si="233"/>
        <v>42805.201481481483</v>
      </c>
    </row>
    <row r="2457" spans="1:20" ht="28.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10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28.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10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28.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10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43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10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3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10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10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28.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10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28.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10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10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28.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10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10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28.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10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28.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10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28.8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10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41174.154178240744</v>
      </c>
      <c r="T2470" s="13">
        <f t="shared" si="233"/>
        <v>41210.208333333336</v>
      </c>
    </row>
    <row r="2471" spans="1:20" ht="28.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10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28.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10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28.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10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43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10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28.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10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43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10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10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40310.287673611107</v>
      </c>
      <c r="T2477" s="13">
        <f t="shared" si="233"/>
        <v>40369.916666666664</v>
      </c>
    </row>
    <row r="2478" spans="1:20" ht="28.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10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10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10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10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28.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10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28.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10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10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28.8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10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41030.708368055552</v>
      </c>
    </row>
    <row r="2486" spans="1:20" ht="43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10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28.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10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10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28.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10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43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10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28.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10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28.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10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41023.227731481486</v>
      </c>
      <c r="T2492" s="13">
        <f t="shared" si="233"/>
        <v>41083.227731481486</v>
      </c>
    </row>
    <row r="2493" spans="1:20" ht="28.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10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40559.077083333337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10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28.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10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28.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10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41022.645185185189</v>
      </c>
      <c r="T2496" s="13">
        <f t="shared" si="233"/>
        <v>41052.645185185189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10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10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41327.996435185181</v>
      </c>
      <c r="T2498" s="13">
        <f t="shared" si="233"/>
        <v>41362.954768518517</v>
      </c>
    </row>
    <row r="2499" spans="1:20" ht="28.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10">
        <f t="shared" ref="O2499:O2562" si="234">E2499/D2499</f>
        <v>1.127715</v>
      </c>
      <c r="P2499" s="8">
        <f t="shared" ref="P2499:P2562" si="235">IF(L2499=0, "NA", E2499/L2499)</f>
        <v>80.551071428571419</v>
      </c>
      <c r="Q2499" t="str">
        <f t="shared" ref="Q2499:Q2562" si="236">LEFT(N2499, SEARCH("/", N2499) - 1)</f>
        <v>music</v>
      </c>
      <c r="R2499" t="str">
        <f t="shared" ref="R2499:R2562" si="237">RIGHT(N2499, LEN(N2499) - SEARCH("/",N2499))</f>
        <v>indie rock</v>
      </c>
      <c r="S2499" s="13">
        <f t="shared" ref="S2499:S2562" si="238">J2499/86400+ DATE(1970,1,1)</f>
        <v>40730.878912037035</v>
      </c>
      <c r="T2499" s="13">
        <f t="shared" ref="T2499:T2562" si="239">I2499/86400+ DATE(1970,1,1)</f>
        <v>40760.878912037035</v>
      </c>
    </row>
    <row r="2500" spans="1:20" ht="28.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10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28.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10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41226.648576388892</v>
      </c>
      <c r="T2501" s="13">
        <f t="shared" si="239"/>
        <v>41274.75</v>
      </c>
    </row>
    <row r="2502" spans="1:20" ht="28.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10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41053.772858796292</v>
      </c>
      <c r="T2502" s="13">
        <f t="shared" si="239"/>
        <v>41083.772858796292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10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42244.776666666672</v>
      </c>
      <c r="T2503" s="13">
        <f t="shared" si="239"/>
        <v>42274.776666666672</v>
      </c>
    </row>
    <row r="2504" spans="1:20" ht="43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10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10">
        <f t="shared" si="234"/>
        <v>0</v>
      </c>
      <c r="P2505" s="8" t="str">
        <f t="shared" si="235"/>
        <v>NA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10">
        <f t="shared" si="234"/>
        <v>0</v>
      </c>
      <c r="P2506" s="8" t="str">
        <f t="shared" si="235"/>
        <v>NA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10">
        <f t="shared" si="234"/>
        <v>0</v>
      </c>
      <c r="P2507" s="8" t="str">
        <f t="shared" si="235"/>
        <v>NA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10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10">
        <f t="shared" si="234"/>
        <v>0</v>
      </c>
      <c r="P2509" s="8" t="str">
        <f t="shared" si="235"/>
        <v>NA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10">
        <f t="shared" si="234"/>
        <v>0</v>
      </c>
      <c r="P2510" s="8" t="str">
        <f t="shared" si="235"/>
        <v>NA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10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28.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10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42078.997361111113</v>
      </c>
      <c r="T2512" s="13">
        <f t="shared" si="239"/>
        <v>42138.997361111113</v>
      </c>
    </row>
    <row r="2513" spans="1:20" ht="28.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10">
        <f t="shared" si="234"/>
        <v>0</v>
      </c>
      <c r="P2513" s="8" t="str">
        <f t="shared" si="235"/>
        <v>NA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28.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10">
        <f t="shared" si="234"/>
        <v>0</v>
      </c>
      <c r="P2514" s="8" t="str">
        <f t="shared" si="235"/>
        <v>NA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43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10">
        <f t="shared" si="234"/>
        <v>0</v>
      </c>
      <c r="P2515" s="8" t="str">
        <f t="shared" si="235"/>
        <v>NA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28.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10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10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28.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10">
        <f t="shared" si="234"/>
        <v>0</v>
      </c>
      <c r="P2518" s="8" t="str">
        <f t="shared" si="235"/>
        <v>NA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10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28.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10">
        <f t="shared" si="234"/>
        <v>0</v>
      </c>
      <c r="P2520" s="8" t="str">
        <f t="shared" si="235"/>
        <v>NA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10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10">
        <f t="shared" si="234"/>
        <v>0</v>
      </c>
      <c r="P2522" s="8" t="str">
        <f t="shared" si="235"/>
        <v>NA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42658.806250000001</v>
      </c>
    </row>
    <row r="2523" spans="1:20" ht="43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10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10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28.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10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41961.017268518517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10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28.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10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41058.844571759255</v>
      </c>
      <c r="T2527" s="13">
        <f t="shared" si="239"/>
        <v>41088.844571759255</v>
      </c>
    </row>
    <row r="2528" spans="1:20" ht="28.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10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28.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10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28.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10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10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28.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10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43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10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28.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10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28.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10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43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10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40127.700370370367</v>
      </c>
      <c r="T2536" s="13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10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28.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10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28.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10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10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10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43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10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43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10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41483.449282407411</v>
      </c>
      <c r="T2543" s="13">
        <f t="shared" si="239"/>
        <v>41543.449282407411</v>
      </c>
    </row>
    <row r="2544" spans="1:20" ht="28.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10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10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28.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10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28.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10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42027.138171296298</v>
      </c>
      <c r="T2547" s="13">
        <f t="shared" si="239"/>
        <v>42062.020833333328</v>
      </c>
    </row>
    <row r="2548" spans="1:20" ht="28.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10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41524.858553240745</v>
      </c>
      <c r="T2548" s="13">
        <f t="shared" si="239"/>
        <v>41552.208333333336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10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28.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10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42618.625428240739</v>
      </c>
      <c r="T2550" s="13">
        <f t="shared" si="239"/>
        <v>42643.185416666667</v>
      </c>
    </row>
    <row r="2551" spans="1:20" ht="28.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10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43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10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28.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10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28.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10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28.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10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41113.199155092589</v>
      </c>
      <c r="T2555" s="13">
        <f t="shared" si="239"/>
        <v>41173.199155092589</v>
      </c>
    </row>
    <row r="2556" spans="1:20" ht="43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10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43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10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28.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10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10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28.8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10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42093.860023148147</v>
      </c>
      <c r="T2560" s="13">
        <f t="shared" si="239"/>
        <v>42125.582638888889</v>
      </c>
    </row>
    <row r="2561" spans="1:20" ht="28.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10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28.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10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28.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10">
        <f t="shared" ref="O2563:O2626" si="240">E2563/D2563</f>
        <v>0</v>
      </c>
      <c r="P2563" s="8" t="str">
        <f t="shared" ref="P2563:P2626" si="241">IF(L2563=0, "NA", E2563/L2563)</f>
        <v>NA</v>
      </c>
      <c r="Q2563" t="str">
        <f t="shared" ref="Q2563:Q2626" si="242">LEFT(N2563, SEARCH("/", N2563) - 1)</f>
        <v>food</v>
      </c>
      <c r="R2563" t="str">
        <f t="shared" ref="R2563:R2626" si="243">RIGHT(N2563, LEN(N2563) - SEARCH("/",N2563))</f>
        <v>food trucks</v>
      </c>
      <c r="S2563" s="13">
        <f t="shared" ref="S2563:S2626" si="244">J2563/86400+ DATE(1970,1,1)</f>
        <v>42260.528807870374</v>
      </c>
      <c r="T2563" s="13">
        <f t="shared" ref="T2563:T2626" si="245">I2563/86400+ DATE(1970,1,1)</f>
        <v>42290.528807870374</v>
      </c>
    </row>
    <row r="2564" spans="1:20" ht="43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10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10">
        <f t="shared" si="240"/>
        <v>0</v>
      </c>
      <c r="P2565" s="8" t="str">
        <f t="shared" si="241"/>
        <v>NA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28.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10">
        <f t="shared" si="240"/>
        <v>0</v>
      </c>
      <c r="P2566" s="8" t="str">
        <f t="shared" si="241"/>
        <v>NA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28.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10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28.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10">
        <f t="shared" si="240"/>
        <v>0</v>
      </c>
      <c r="P2568" s="8" t="str">
        <f t="shared" si="241"/>
        <v>NA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28.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10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28.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10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28.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10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28.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10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28.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10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28.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10">
        <f t="shared" si="240"/>
        <v>0</v>
      </c>
      <c r="P2574" s="8" t="str">
        <f t="shared" si="241"/>
        <v>NA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10">
        <f t="shared" si="240"/>
        <v>0</v>
      </c>
      <c r="P2575" s="8" t="str">
        <f t="shared" si="241"/>
        <v>NA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28.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10">
        <f t="shared" si="240"/>
        <v>0</v>
      </c>
      <c r="P2576" s="8" t="str">
        <f t="shared" si="241"/>
        <v>NA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10">
        <f t="shared" si="240"/>
        <v>0</v>
      </c>
      <c r="P2577" s="8" t="str">
        <f t="shared" si="241"/>
        <v>NA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41986.108726851853</v>
      </c>
      <c r="T2577" s="13">
        <f t="shared" si="245"/>
        <v>42016.108726851853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10">
        <f t="shared" si="240"/>
        <v>0</v>
      </c>
      <c r="P2578" s="8" t="str">
        <f t="shared" si="241"/>
        <v>NA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28.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10">
        <f t="shared" si="240"/>
        <v>0</v>
      </c>
      <c r="P2579" s="8" t="str">
        <f t="shared" si="241"/>
        <v>NA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43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10">
        <f t="shared" si="240"/>
        <v>0</v>
      </c>
      <c r="P2580" s="8" t="str">
        <f t="shared" si="241"/>
        <v>NA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42238.022905092592</v>
      </c>
      <c r="T2580" s="13">
        <f t="shared" si="245"/>
        <v>42286.708333333328</v>
      </c>
    </row>
    <row r="2581" spans="1:20" ht="28.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10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28.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10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28.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10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10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28.8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10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10">
        <f t="shared" si="240"/>
        <v>0</v>
      </c>
      <c r="P2586" s="8" t="str">
        <f t="shared" si="241"/>
        <v>NA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42140.173252314809</v>
      </c>
      <c r="T2586" s="13">
        <f t="shared" si="245"/>
        <v>42170.173252314809</v>
      </c>
    </row>
    <row r="2587" spans="1:20" ht="28.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10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10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28.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10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43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10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28.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10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28.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10">
        <f t="shared" si="240"/>
        <v>0</v>
      </c>
      <c r="P2592" s="8" t="str">
        <f t="shared" si="241"/>
        <v>NA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28.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10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43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10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28.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10">
        <f t="shared" si="240"/>
        <v>0</v>
      </c>
      <c r="P2595" s="8" t="str">
        <f t="shared" si="241"/>
        <v>NA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42089.845208333332</v>
      </c>
      <c r="T2595" s="13">
        <f t="shared" si="245"/>
        <v>42119.845208333332</v>
      </c>
    </row>
    <row r="2596" spans="1:20" ht="28.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10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10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28.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10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28.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10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28.8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10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10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28.8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10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28.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10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41150.902187500003</v>
      </c>
      <c r="T2603" s="13">
        <f t="shared" si="245"/>
        <v>41165.165972222225</v>
      </c>
    </row>
    <row r="2604" spans="1:20" ht="28.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10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10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28.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10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28.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10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10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41726.712754629625</v>
      </c>
      <c r="T2608" s="13">
        <f t="shared" si="245"/>
        <v>41758.712754629625</v>
      </c>
    </row>
    <row r="2609" spans="1:20" ht="28.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10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28.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10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28.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10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28.8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10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43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10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28.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10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28.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10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28.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10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10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28.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10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28.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10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10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10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28.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10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28.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10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42115.747546296298</v>
      </c>
      <c r="T2623" s="13">
        <f t="shared" si="245"/>
        <v>42145.747546296298</v>
      </c>
    </row>
    <row r="2624" spans="1:20" ht="28.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10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28.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10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28.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10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41144.421550925923</v>
      </c>
      <c r="T2626" s="13">
        <f t="shared" si="245"/>
        <v>41165.421550925923</v>
      </c>
    </row>
    <row r="2627" spans="1:20" ht="43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10">
        <f t="shared" ref="O2627:O2690" si="246">E2627/D2627</f>
        <v>9.56</v>
      </c>
      <c r="P2627" s="8">
        <f t="shared" ref="P2627:P2690" si="247">IF(L2627=0, "NA", E2627/L2627)</f>
        <v>27.576923076923077</v>
      </c>
      <c r="Q2627" t="str">
        <f t="shared" ref="Q2627:Q2690" si="248">LEFT(N2627, SEARCH("/", N2627) - 1)</f>
        <v>technology</v>
      </c>
      <c r="R2627" t="str">
        <f t="shared" ref="R2627:R2690" si="249">RIGHT(N2627, LEN(N2627) - SEARCH("/",N2627))</f>
        <v>space exploration</v>
      </c>
      <c r="S2627" s="13">
        <f t="shared" ref="S2627:S2690" si="250">J2627/86400+ DATE(1970,1,1)</f>
        <v>42658.810277777782</v>
      </c>
      <c r="T2627" s="13">
        <f t="shared" ref="T2627:T2690" si="251">I2627/86400+ DATE(1970,1,1)</f>
        <v>42683.851944444439</v>
      </c>
    </row>
    <row r="2628" spans="1:20" ht="28.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10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28.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10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42334.871076388888</v>
      </c>
    </row>
    <row r="2630" spans="1:20" ht="28.8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10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10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28.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10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28.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10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28.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10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28.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10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28.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10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42612.656493055554</v>
      </c>
      <c r="T2636" s="13">
        <f t="shared" si="251"/>
        <v>42642.656493055554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10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43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10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10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28.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10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10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10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10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10">
        <f t="shared" si="246"/>
        <v>0</v>
      </c>
      <c r="P2644" s="8" t="str">
        <f t="shared" si="247"/>
        <v>NA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10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42689.582349537042</v>
      </c>
      <c r="T2645" s="13">
        <f t="shared" si="251"/>
        <v>42725.332638888889</v>
      </c>
    </row>
    <row r="2646" spans="1:20" ht="28.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10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28.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10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28.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10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28.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10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43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10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10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28.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10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10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42327.805659722224</v>
      </c>
      <c r="T2653" s="13">
        <f t="shared" si="251"/>
        <v>42355.805659722224</v>
      </c>
    </row>
    <row r="2654" spans="1:20" ht="28.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10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28.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10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28.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10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42055.600995370369</v>
      </c>
      <c r="T2656" s="13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10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10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42767.688518518524</v>
      </c>
      <c r="T2658" s="13">
        <f t="shared" si="251"/>
        <v>42806.791666666672</v>
      </c>
    </row>
    <row r="2659" spans="1:20" ht="28.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10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28.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10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42551.884189814809</v>
      </c>
      <c r="T2660" s="13">
        <f t="shared" si="251"/>
        <v>42581.884189814809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10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42082.069560185184</v>
      </c>
      <c r="T2661" s="13">
        <f t="shared" si="251"/>
        <v>42112.069560185184</v>
      </c>
    </row>
    <row r="2662" spans="1:20" ht="43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10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28.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10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28.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10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28.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10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28.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10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10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10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43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10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10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42275.58871527778</v>
      </c>
      <c r="T2670" s="13">
        <f t="shared" si="251"/>
        <v>42317.60555555555</v>
      </c>
    </row>
    <row r="2671" spans="1:20" ht="28.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10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42319.035833333328</v>
      </c>
      <c r="T2671" s="13">
        <f t="shared" si="251"/>
        <v>42379.035833333328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10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28.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10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41962.749027777776</v>
      </c>
      <c r="T2673" s="13">
        <f t="shared" si="251"/>
        <v>41992.818055555559</v>
      </c>
    </row>
    <row r="2674" spans="1:20" ht="28.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10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28.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10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43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10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28.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10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28.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10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28.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10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41793.029432870375</v>
      </c>
      <c r="T2679" s="13">
        <f t="shared" si="251"/>
        <v>41823.029432870375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10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43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10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10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28.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10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28.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10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28.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10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28.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10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41820.914641203708</v>
      </c>
      <c r="T2686" s="13">
        <f t="shared" si="251"/>
        <v>41860.914641203708</v>
      </c>
    </row>
    <row r="2687" spans="1:20" ht="28.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10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42121.654282407406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10">
        <f t="shared" si="246"/>
        <v>0</v>
      </c>
      <c r="P2688" s="8" t="str">
        <f t="shared" si="247"/>
        <v>NA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28.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10">
        <f t="shared" si="246"/>
        <v>0</v>
      </c>
      <c r="P2689" s="8" t="str">
        <f t="shared" si="247"/>
        <v>NA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10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</v>
      </c>
      <c r="T2690" s="13">
        <f t="shared" si="251"/>
        <v>42059.125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10">
        <f t="shared" ref="O2691:O2754" si="252">E2691/D2691</f>
        <v>2.8571428571428571E-5</v>
      </c>
      <c r="P2691" s="8">
        <f t="shared" ref="P2691:P2754" si="253">IF(L2691=0, "NA", E2691/L2691)</f>
        <v>1</v>
      </c>
      <c r="Q2691" t="str">
        <f t="shared" ref="Q2691:Q2754" si="254">LEFT(N2691, SEARCH("/", N2691) - 1)</f>
        <v>food</v>
      </c>
      <c r="R2691" t="str">
        <f t="shared" ref="R2691:R2754" si="255">RIGHT(N2691, LEN(N2691) - SEARCH("/",N2691))</f>
        <v>food trucks</v>
      </c>
      <c r="S2691" s="13">
        <f t="shared" ref="S2691:S2754" si="256">J2691/86400+ DATE(1970,1,1)</f>
        <v>42551.961689814816</v>
      </c>
      <c r="T2691" s="13">
        <f t="shared" ref="T2691:T2754" si="257">I2691/86400+ DATE(1970,1,1)</f>
        <v>42581.961689814816</v>
      </c>
    </row>
    <row r="2692" spans="1:20" ht="43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10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10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10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10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43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10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28.8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10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28.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10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28.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10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28.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10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28.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10">
        <f t="shared" si="252"/>
        <v>0</v>
      </c>
      <c r="P2701" s="8" t="str">
        <f t="shared" si="253"/>
        <v>NA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28.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10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41870.874675925923</v>
      </c>
      <c r="T2702" s="13">
        <f t="shared" si="257"/>
        <v>41900.874675925923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10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28.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10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10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28.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10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10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28.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10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28.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10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28.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10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28.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10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10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28.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10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41780.745254629626</v>
      </c>
      <c r="T2713" s="13">
        <f t="shared" si="257"/>
        <v>41810.917361111111</v>
      </c>
    </row>
    <row r="2714" spans="1:20" ht="28.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10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10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10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28.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10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57.6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10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28.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10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41934.914918981478</v>
      </c>
      <c r="T2719" s="13">
        <f t="shared" si="257"/>
        <v>41979.956585648149</v>
      </c>
    </row>
    <row r="2720" spans="1:20" ht="28.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10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28.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10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42477.98951388889</v>
      </c>
    </row>
    <row r="2722" spans="1:20" ht="28.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10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42655.465891203705</v>
      </c>
      <c r="T2722" s="13">
        <f t="shared" si="257"/>
        <v>42685.507557870369</v>
      </c>
    </row>
    <row r="2723" spans="1:20" ht="28.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10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10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10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28.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10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28.8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10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10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28.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10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10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10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28.8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10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28.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10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28.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10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10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10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28.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10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43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10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10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28.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10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28.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10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28.8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10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10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28.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10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28.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10">
        <f t="shared" si="252"/>
        <v>0</v>
      </c>
      <c r="P2745" s="8" t="str">
        <f t="shared" si="253"/>
        <v>NA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10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28.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10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28.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10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28.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10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41044.648113425923</v>
      </c>
      <c r="T2749" s="13">
        <f t="shared" si="257"/>
        <v>41076.131944444445</v>
      </c>
    </row>
    <row r="2750" spans="1:20" ht="28.8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10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10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28.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10">
        <f t="shared" si="252"/>
        <v>0</v>
      </c>
      <c r="P2752" s="8" t="str">
        <f t="shared" si="253"/>
        <v>NA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41078.899826388893</v>
      </c>
      <c r="T2752" s="13">
        <f t="shared" si="257"/>
        <v>41090.833333333336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10">
        <f t="shared" si="252"/>
        <v>0</v>
      </c>
      <c r="P2753" s="8" t="str">
        <f t="shared" si="253"/>
        <v>NA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41747.887060185181</v>
      </c>
      <c r="T2753" s="13">
        <f t="shared" si="257"/>
        <v>41807.887060185181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10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28.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10">
        <f t="shared" ref="O2755:O2818" si="258">E2755/D2755</f>
        <v>0.19</v>
      </c>
      <c r="P2755" s="8">
        <f t="shared" ref="P2755:P2818" si="259">IF(L2755=0, "NA", E2755/L2755)</f>
        <v>47.5</v>
      </c>
      <c r="Q2755" t="str">
        <f t="shared" ref="Q2755:Q2818" si="260">LEFT(N2755, SEARCH("/", N2755) - 1)</f>
        <v>publishing</v>
      </c>
      <c r="R2755" t="str">
        <f t="shared" ref="R2755:R2818" si="261">RIGHT(N2755, LEN(N2755) - SEARCH("/",N2755))</f>
        <v>children's books</v>
      </c>
      <c r="S2755" s="13">
        <f t="shared" ref="S2755:S2818" si="262">J2755/86400+ DATE(1970,1,1)</f>
        <v>41117.900729166664</v>
      </c>
      <c r="T2755" s="13">
        <f t="shared" ref="T2755:T2818" si="263">I2755/86400+ DATE(1970,1,1)</f>
        <v>41147.900729166664</v>
      </c>
    </row>
    <row r="2756" spans="1:20" ht="28.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10">
        <f t="shared" si="258"/>
        <v>0</v>
      </c>
      <c r="P2756" s="8" t="str">
        <f t="shared" si="259"/>
        <v>NA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41863.636006944442</v>
      </c>
      <c r="T2756" s="13">
        <f t="shared" si="263"/>
        <v>41893.636006944442</v>
      </c>
    </row>
    <row r="2757" spans="1:20" ht="28.8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10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28.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10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41620.900474537033</v>
      </c>
      <c r="T2758" s="13">
        <f t="shared" si="263"/>
        <v>41650.900474537033</v>
      </c>
    </row>
    <row r="2759" spans="1:2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10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43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10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10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28.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10">
        <f t="shared" si="258"/>
        <v>0</v>
      </c>
      <c r="P2762" s="8" t="str">
        <f t="shared" si="259"/>
        <v>NA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10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28.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10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10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28.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10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28.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10">
        <f t="shared" si="258"/>
        <v>0</v>
      </c>
      <c r="P2767" s="8" t="str">
        <f t="shared" si="259"/>
        <v>NA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28.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10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40736.668032407411</v>
      </c>
      <c r="T2768" s="13">
        <f t="shared" si="263"/>
        <v>40766.668032407411</v>
      </c>
    </row>
    <row r="2769" spans="1:20" ht="28.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10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28.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10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28.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10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41745.826273148152</v>
      </c>
      <c r="T2771" s="13">
        <f t="shared" si="263"/>
        <v>41795.826273148152</v>
      </c>
    </row>
    <row r="2772" spans="1:20" ht="28.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10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10">
        <f t="shared" si="258"/>
        <v>0</v>
      </c>
      <c r="P2773" s="8" t="str">
        <f t="shared" si="259"/>
        <v>NA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28.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10">
        <f t="shared" si="258"/>
        <v>0</v>
      </c>
      <c r="P2774" s="8" t="str">
        <f t="shared" si="259"/>
        <v>NA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28.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10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10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28.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10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43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10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28.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10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43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10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28.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10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10">
        <f t="shared" si="258"/>
        <v>0</v>
      </c>
      <c r="P2782" s="8" t="str">
        <f t="shared" si="259"/>
        <v>NA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28.8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10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10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28.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10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28.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10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28.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10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10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28.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10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28.8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0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42550.701886574076</v>
      </c>
      <c r="T2790" s="13">
        <f t="shared" si="263"/>
        <v>42580.701886574076</v>
      </c>
    </row>
    <row r="2791" spans="1:2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10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28.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10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0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28.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10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43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10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43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10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28.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10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28.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10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28.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0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10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10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28.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10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28.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10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10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10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10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43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10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28.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10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10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28.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10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0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28.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10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28.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10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28.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10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28.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10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28.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10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28.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10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28.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10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10">
        <f t="shared" ref="O2819:O2882" si="264">E2819/D2819</f>
        <v>1.3</v>
      </c>
      <c r="P2819" s="8">
        <f t="shared" ref="P2819:P2882" si="265">IF(L2819=0, "NA", E2819/L2819)</f>
        <v>23.636363636363637</v>
      </c>
      <c r="Q2819" t="str">
        <f t="shared" ref="Q2819:Q2882" si="266">LEFT(N2819, SEARCH("/", N2819) - 1)</f>
        <v>theater</v>
      </c>
      <c r="R2819" t="str">
        <f t="shared" ref="R2819:R2882" si="267">RIGHT(N2819, LEN(N2819) - SEARCH("/",N2819))</f>
        <v>plays</v>
      </c>
      <c r="S2819" s="13">
        <f t="shared" ref="S2819:S2882" si="268">J2819/86400+ DATE(1970,1,1)</f>
        <v>42023.634976851856</v>
      </c>
      <c r="T2819" s="13">
        <f t="shared" ref="T2819:T2882" si="269">I2819/86400+ DATE(1970,1,1)</f>
        <v>42063.634976851856</v>
      </c>
    </row>
    <row r="2820" spans="1:20" ht="28.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10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28.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10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28.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10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43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10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28.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10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42090.642268518517</v>
      </c>
    </row>
    <row r="2825" spans="1:20" ht="43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10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28.8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10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43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0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43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10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43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10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10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28.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10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10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28.8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10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28.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10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10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28.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10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28.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10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43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10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43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10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28.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10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28.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10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43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10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10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42291.739548611113</v>
      </c>
      <c r="T2843" s="13">
        <f t="shared" si="269"/>
        <v>42351.781215277777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10">
        <f t="shared" si="264"/>
        <v>0</v>
      </c>
      <c r="P2844" s="8" t="str">
        <f t="shared" si="265"/>
        <v>NA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41784.95248842593</v>
      </c>
      <c r="T2844" s="13">
        <f t="shared" si="269"/>
        <v>41811.458333333336</v>
      </c>
    </row>
    <row r="2845" spans="1:20" ht="28.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10">
        <f t="shared" si="264"/>
        <v>0</v>
      </c>
      <c r="P2845" s="8" t="str">
        <f t="shared" si="265"/>
        <v>NA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28.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10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28.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10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43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10">
        <f t="shared" si="264"/>
        <v>0</v>
      </c>
      <c r="P2848" s="8" t="str">
        <f t="shared" si="265"/>
        <v>NA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28.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10">
        <f t="shared" si="264"/>
        <v>0</v>
      </c>
      <c r="P2849" s="8" t="str">
        <f t="shared" si="265"/>
        <v>NA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43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10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28.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10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28.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10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28.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10">
        <f t="shared" si="264"/>
        <v>0</v>
      </c>
      <c r="P2853" s="8" t="str">
        <f t="shared" si="265"/>
        <v>NA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28.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10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28.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10">
        <f t="shared" si="264"/>
        <v>0</v>
      </c>
      <c r="P2855" s="8" t="str">
        <f t="shared" si="265"/>
        <v>NA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28.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10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43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10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10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43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10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28.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10">
        <f t="shared" si="264"/>
        <v>0</v>
      </c>
      <c r="P2860" s="8" t="str">
        <f t="shared" si="265"/>
        <v>NA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28.8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10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43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10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42480.80064814815</v>
      </c>
      <c r="T2862" s="13">
        <f t="shared" si="269"/>
        <v>42540.80064814815</v>
      </c>
    </row>
    <row r="2863" spans="1:20" ht="28.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10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28.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10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28.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10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10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28.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10">
        <f t="shared" si="264"/>
        <v>0</v>
      </c>
      <c r="P2867" s="8" t="str">
        <f t="shared" si="265"/>
        <v>NA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28.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10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43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10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43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10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43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10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43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10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28.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10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28.8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10">
        <f t="shared" si="264"/>
        <v>0</v>
      </c>
      <c r="P2874" s="8" t="str">
        <f t="shared" si="265"/>
        <v>NA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43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10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10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10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28.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10">
        <f t="shared" si="264"/>
        <v>0</v>
      </c>
      <c r="P2878" s="8" t="str">
        <f t="shared" si="265"/>
        <v>NA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10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42672.955138888894</v>
      </c>
      <c r="T2879" s="13">
        <f t="shared" si="269"/>
        <v>42704.708333333328</v>
      </c>
    </row>
    <row r="2880" spans="1:20" ht="28.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10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28.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10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28.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10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28.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10">
        <f t="shared" ref="O2883:O2946" si="270">E2883/D2883</f>
        <v>0</v>
      </c>
      <c r="P2883" s="8" t="str">
        <f t="shared" ref="P2883:P2946" si="271">IF(L2883=0, "NA", E2883/L2883)</f>
        <v>NA</v>
      </c>
      <c r="Q2883" t="str">
        <f t="shared" ref="Q2883:Q2946" si="272">LEFT(N2883, SEARCH("/", N2883) - 1)</f>
        <v>theater</v>
      </c>
      <c r="R2883" t="str">
        <f t="shared" ref="R2883:R2946" si="273">RIGHT(N2883, LEN(N2883) - SEARCH("/",N2883))</f>
        <v>plays</v>
      </c>
      <c r="S2883" s="13">
        <f t="shared" ref="S2883:S2946" si="274">J2883/86400+ DATE(1970,1,1)</f>
        <v>41916.597638888888</v>
      </c>
      <c r="T2883" s="13">
        <f t="shared" ref="T2883:T2946" si="275">I2883/86400+ DATE(1970,1,1)</f>
        <v>41976.639305555553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10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43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10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10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10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10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10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28.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10">
        <f t="shared" si="270"/>
        <v>0</v>
      </c>
      <c r="P2890" s="8" t="str">
        <f t="shared" si="271"/>
        <v>NA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28.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10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10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28.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10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28.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10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10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10">
        <f t="shared" si="270"/>
        <v>0</v>
      </c>
      <c r="P2896" s="8" t="str">
        <f t="shared" si="271"/>
        <v>NA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28.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10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28.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10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28.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10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28.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10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28.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10">
        <f t="shared" si="270"/>
        <v>0</v>
      </c>
      <c r="P2901" s="8" t="str">
        <f t="shared" si="271"/>
        <v>NA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43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10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28.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10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28.8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10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10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28.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10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28.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10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43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10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10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42444.877743055556</v>
      </c>
      <c r="T2909" s="13">
        <f t="shared" si="275"/>
        <v>42504.877743055556</v>
      </c>
    </row>
    <row r="2910" spans="1:20" ht="43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10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42499.73170138889</v>
      </c>
      <c r="T2910" s="13">
        <f t="shared" si="275"/>
        <v>42529.73170138889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10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28.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10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43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10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28.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10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28.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10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10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28.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10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28.8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10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28.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10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28.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10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28.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10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28.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10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10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10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28.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10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28.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10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28.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10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41863.584120370375</v>
      </c>
      <c r="T2927" s="13">
        <f t="shared" si="275"/>
        <v>41893.584120370375</v>
      </c>
    </row>
    <row r="2928" spans="1:20" ht="28.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10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10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10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10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28.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10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10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10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10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28.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10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28.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10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28.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10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10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10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10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28.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10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28.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10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10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28.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10">
        <f t="shared" si="270"/>
        <v>0</v>
      </c>
      <c r="P2945" s="8" t="str">
        <f t="shared" si="271"/>
        <v>NA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28.8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10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28.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10">
        <f t="shared" ref="O2947:O3010" si="276">E2947/D2947</f>
        <v>0</v>
      </c>
      <c r="P2947" s="8" t="str">
        <f t="shared" ref="P2947:P3010" si="277">IF(L2947=0, "NA", E2947/L2947)</f>
        <v>NA</v>
      </c>
      <c r="Q2947" t="str">
        <f t="shared" ref="Q2947:Q3010" si="278">LEFT(N2947, SEARCH("/", N2947) - 1)</f>
        <v>theater</v>
      </c>
      <c r="R2947" t="str">
        <f t="shared" ref="R2947:R3010" si="279">RIGHT(N2947, LEN(N2947) - SEARCH("/",N2947))</f>
        <v>spaces</v>
      </c>
      <c r="S2947" s="13">
        <f t="shared" ref="S2947:S3010" si="280">J2947/86400+ DATE(1970,1,1)</f>
        <v>42118.139583333337</v>
      </c>
      <c r="T2947" s="13">
        <f t="shared" ref="T2947:T3010" si="281">I2947/86400+ DATE(1970,1,1)</f>
        <v>42148.139583333337</v>
      </c>
    </row>
    <row r="2948" spans="1:20" ht="28.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10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28.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10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</v>
      </c>
    </row>
    <row r="2950" spans="1:20" ht="43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10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28.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10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28.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10">
        <f t="shared" si="276"/>
        <v>0</v>
      </c>
      <c r="P2952" s="8" t="str">
        <f t="shared" si="277"/>
        <v>NA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43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10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10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28.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10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28.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10">
        <f t="shared" si="276"/>
        <v>0</v>
      </c>
      <c r="P2956" s="8" t="str">
        <f t="shared" si="277"/>
        <v>NA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42810.541701388887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10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28.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10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28.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10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28.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10">
        <f t="shared" si="276"/>
        <v>0</v>
      </c>
      <c r="P2960" s="8" t="str">
        <f t="shared" si="277"/>
        <v>NA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10">
        <f t="shared" si="276"/>
        <v>0</v>
      </c>
      <c r="P2961" s="8" t="str">
        <f t="shared" si="277"/>
        <v>NA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28.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10">
        <f t="shared" si="276"/>
        <v>0</v>
      </c>
      <c r="P2962" s="8" t="str">
        <f t="shared" si="277"/>
        <v>NA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10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10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43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10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28.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10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43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10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28.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10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28.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10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10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28.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10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28.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10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28.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10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10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28.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10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43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0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10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28.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10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43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10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43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10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28.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10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28.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10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28.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10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10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28.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10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43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10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43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10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42654.973703703705</v>
      </c>
      <c r="T2987" s="13">
        <f t="shared" si="281"/>
        <v>42674.166666666672</v>
      </c>
    </row>
    <row r="2988" spans="1:20" ht="28.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10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28.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10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28.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10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</v>
      </c>
      <c r="T2990" s="13">
        <f t="shared" si="281"/>
        <v>42541.36204861111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10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28.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10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28.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10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28.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10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10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28.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10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28.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10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10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42090.912499999999</v>
      </c>
      <c r="T2998" s="13">
        <f t="shared" si="281"/>
        <v>42150.912499999999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10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28.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10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28.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10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28.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10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28.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10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10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10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43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10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10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10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41957.756840277776</v>
      </c>
      <c r="T3008" s="13">
        <f t="shared" si="281"/>
        <v>41987.756840277776</v>
      </c>
    </row>
    <row r="3009" spans="1:2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10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28.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10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10">
        <f t="shared" ref="O3011:O3074" si="282">E3011/D3011</f>
        <v>1.19756</v>
      </c>
      <c r="P3011" s="8">
        <f t="shared" ref="P3011:P3074" si="283">IF(L3011=0, "NA", E3011/L3011)</f>
        <v>233.8984375</v>
      </c>
      <c r="Q3011" t="str">
        <f t="shared" ref="Q3011:Q3074" si="284">LEFT(N3011, SEARCH("/", N3011) - 1)</f>
        <v>theater</v>
      </c>
      <c r="R3011" t="str">
        <f t="shared" ref="R3011:R3074" si="285">RIGHT(N3011, LEN(N3011) - SEARCH("/",N3011))</f>
        <v>spaces</v>
      </c>
      <c r="S3011" s="13">
        <f t="shared" ref="S3011:S3074" si="286">J3011/86400+ DATE(1970,1,1)</f>
        <v>41939.569907407407</v>
      </c>
      <c r="T3011" s="13">
        <f t="shared" ref="T3011:T3074" si="287">I3011/86400+ DATE(1970,1,1)</f>
        <v>41969.611574074079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10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28.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10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28.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10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28.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10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28.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10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41920.123611111107</v>
      </c>
      <c r="T3016" s="13">
        <f t="shared" si="287"/>
        <v>41948.208333333336</v>
      </c>
    </row>
    <row r="3017" spans="1:20" ht="28.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10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43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10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28.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10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28.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10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42163.298333333332</v>
      </c>
      <c r="T3020" s="13">
        <f t="shared" si="287"/>
        <v>42205.916666666672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10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10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10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10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43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10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42121.675763888888</v>
      </c>
      <c r="T3025" s="13">
        <f t="shared" si="287"/>
        <v>42166.675763888888</v>
      </c>
    </row>
    <row r="3026" spans="1:20" ht="28.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10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28.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10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43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10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28.8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10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10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28.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10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28.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10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57.6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10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28.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10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28.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10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57.6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10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10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28.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10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43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10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28.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10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28.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10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28.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10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10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28.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10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28.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10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28.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10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10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43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10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28.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10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10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41975.901180555556</v>
      </c>
      <c r="T3050" s="13">
        <f t="shared" si="287"/>
        <v>42004.890277777777</v>
      </c>
    </row>
    <row r="3051" spans="1:20" ht="43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10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10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43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10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42744.416030092594</v>
      </c>
      <c r="T3053" s="13">
        <f t="shared" si="287"/>
        <v>42774.416030092594</v>
      </c>
    </row>
    <row r="3054" spans="1:20" ht="28.8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10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43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10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10">
        <f t="shared" si="282"/>
        <v>0</v>
      </c>
      <c r="P3056" s="8" t="str">
        <f t="shared" si="283"/>
        <v>NA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28.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10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28.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10">
        <f t="shared" si="282"/>
        <v>0</v>
      </c>
      <c r="P3058" s="8" t="str">
        <f t="shared" si="283"/>
        <v>NA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28.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10">
        <f t="shared" si="282"/>
        <v>0</v>
      </c>
      <c r="P3059" s="8" t="str">
        <f t="shared" si="283"/>
        <v>NA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28.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10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28.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10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10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10">
        <f t="shared" si="282"/>
        <v>0</v>
      </c>
      <c r="P3063" s="8" t="str">
        <f t="shared" si="283"/>
        <v>NA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28.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10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28.8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10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42630.922893518524</v>
      </c>
      <c r="T3065" s="13">
        <f t="shared" si="287"/>
        <v>42665.922893518524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10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10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28.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10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10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10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10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28.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10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28.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10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10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28.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10">
        <f t="shared" ref="O3075:O3138" si="288">E3075/D3075</f>
        <v>2.3035714285714285E-4</v>
      </c>
      <c r="P3075" s="8">
        <f t="shared" ref="P3075:P3138" si="289">IF(L3075=0, "NA", E3075/L3075)</f>
        <v>92.142857142857139</v>
      </c>
      <c r="Q3075" t="str">
        <f t="shared" ref="Q3075:Q3138" si="290">LEFT(N3075, SEARCH("/", N3075) - 1)</f>
        <v>theater</v>
      </c>
      <c r="R3075" t="str">
        <f t="shared" ref="R3075:R3138" si="291">RIGHT(N3075, LEN(N3075) - SEARCH("/",N3075))</f>
        <v>spaces</v>
      </c>
      <c r="S3075" s="13">
        <f t="shared" ref="S3075:S3138" si="292">J3075/86400+ DATE(1970,1,1)</f>
        <v>42111.684027777781</v>
      </c>
      <c r="T3075" s="13">
        <f t="shared" ref="T3075:T3138" si="293">I3075/86400+ DATE(1970,1,1)</f>
        <v>42169.804861111115</v>
      </c>
    </row>
    <row r="3076" spans="1:20" ht="43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10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42409.571284722224</v>
      </c>
      <c r="T3076" s="13">
        <f t="shared" si="293"/>
        <v>42439.571284722224</v>
      </c>
    </row>
    <row r="3077" spans="1:20" ht="28.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10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42551.102314814816</v>
      </c>
      <c r="T3077" s="13">
        <f t="shared" si="293"/>
        <v>42601.102314814816</v>
      </c>
    </row>
    <row r="3078" spans="1:2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10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28.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10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28.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10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28.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10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28.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10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10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28.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10">
        <f t="shared" si="288"/>
        <v>0</v>
      </c>
      <c r="P3084" s="8" t="str">
        <f t="shared" si="289"/>
        <v>NA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43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10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43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10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10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42246.883784722224</v>
      </c>
      <c r="T3087" s="13">
        <f t="shared" si="293"/>
        <v>42276.883784722224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10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10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28.8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10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28.8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10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10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43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10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28.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10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43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10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41760.909039351856</v>
      </c>
      <c r="T3095" s="13">
        <f t="shared" si="293"/>
        <v>41791.165972222225</v>
      </c>
    </row>
    <row r="3096" spans="1:20" ht="28.8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10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28.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10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28.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10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10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28.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10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10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28.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10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43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10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43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10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10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28.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10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28.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10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43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10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42241.429120370369</v>
      </c>
      <c r="T3108" s="13">
        <f t="shared" si="293"/>
        <v>42263.916666666672</v>
      </c>
    </row>
    <row r="3109" spans="1:20" ht="28.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10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42128.814247685186</v>
      </c>
      <c r="T3109" s="13">
        <f t="shared" si="293"/>
        <v>42135.814247685186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10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10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28.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10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28.8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10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41885.595138888893</v>
      </c>
      <c r="T3113" s="13">
        <f t="shared" si="293"/>
        <v>41916.595138888893</v>
      </c>
    </row>
    <row r="3114" spans="1:20" ht="28.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10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28.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10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28.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10">
        <f t="shared" si="288"/>
        <v>0</v>
      </c>
      <c r="P3116" s="8" t="str">
        <f t="shared" si="289"/>
        <v>NA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28.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10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28.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10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28.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10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42509.374537037038</v>
      </c>
      <c r="T3119" s="13">
        <f t="shared" si="293"/>
        <v>42517.55</v>
      </c>
    </row>
    <row r="3120" spans="1:2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10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43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10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28.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10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42435.942083333328</v>
      </c>
      <c r="T3122" s="13">
        <f t="shared" si="293"/>
        <v>42495.900416666671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10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10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28.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10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28.8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10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10">
        <f t="shared" si="288"/>
        <v>0</v>
      </c>
      <c r="P3127" s="8" t="str">
        <f t="shared" si="289"/>
        <v>NA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57.6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10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42427.018078703702</v>
      </c>
      <c r="T3128" s="13">
        <f t="shared" si="293"/>
        <v>42456.976412037038</v>
      </c>
    </row>
    <row r="3129" spans="1:20" ht="28.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10">
        <f t="shared" si="288"/>
        <v>0</v>
      </c>
      <c r="P3129" s="8" t="str">
        <f t="shared" si="289"/>
        <v>NA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28.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10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10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28.8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10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10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10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28.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10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10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42800.720127314809</v>
      </c>
      <c r="T3136" s="13">
        <f t="shared" si="293"/>
        <v>42821.678460648152</v>
      </c>
    </row>
    <row r="3137" spans="1:20" ht="28.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10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28.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10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10">
        <f t="shared" ref="O3139:O3202" si="294">E3139/D3139</f>
        <v>3.3333333333333333E-2</v>
      </c>
      <c r="P3139" s="8">
        <f t="shared" ref="P3139:P3202" si="295">IF(L3139=0, "NA", E3139/L3139)</f>
        <v>50</v>
      </c>
      <c r="Q3139" t="str">
        <f t="shared" ref="Q3139:Q3202" si="296">LEFT(N3139, SEARCH("/", N3139) - 1)</f>
        <v>theater</v>
      </c>
      <c r="R3139" t="str">
        <f t="shared" ref="R3139:R3202" si="297">RIGHT(N3139, LEN(N3139) - SEARCH("/",N3139))</f>
        <v>plays</v>
      </c>
      <c r="S3139" s="13">
        <f t="shared" ref="S3139:S3202" si="298">J3139/86400+ DATE(1970,1,1)</f>
        <v>42807.885057870371</v>
      </c>
      <c r="T3139" s="13">
        <f t="shared" ref="T3139:T3202" si="299">I3139/86400+ DATE(1970,1,1)</f>
        <v>42858.8</v>
      </c>
    </row>
    <row r="3140" spans="1:20" ht="43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10">
        <f t="shared" si="294"/>
        <v>0</v>
      </c>
      <c r="P3140" s="8" t="str">
        <f t="shared" si="295"/>
        <v>NA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10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43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10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43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10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28.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10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10">
        <f t="shared" si="294"/>
        <v>0</v>
      </c>
      <c r="P3145" s="8" t="str">
        <f t="shared" si="295"/>
        <v>NA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43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10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28.8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10">
        <f t="shared" si="294"/>
        <v>0</v>
      </c>
      <c r="P3147" s="8" t="str">
        <f t="shared" si="295"/>
        <v>NA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28.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10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28.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10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</v>
      </c>
      <c r="T3149" s="13">
        <f t="shared" si="299"/>
        <v>41950.011053240742</v>
      </c>
    </row>
    <row r="3150" spans="1:2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10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10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43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10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28.8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10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28.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10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28.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10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10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28.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10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28.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10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10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10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41447.839722222227</v>
      </c>
      <c r="T3160" s="13">
        <f t="shared" si="299"/>
        <v>41477.839722222227</v>
      </c>
    </row>
    <row r="3161" spans="1:20" ht="28.8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10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28.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10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43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10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28.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10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28.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10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43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10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41766.805729166663</v>
      </c>
      <c r="T3166" s="13">
        <f t="shared" si="299"/>
        <v>41799.805729166663</v>
      </c>
    </row>
    <row r="3167" spans="1:20" ht="43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10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28.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10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10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28.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10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0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28.8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10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43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10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28.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10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28.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0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41878.878379629634</v>
      </c>
      <c r="T3175" s="13">
        <f t="shared" si="299"/>
        <v>41908.878379629634</v>
      </c>
    </row>
    <row r="3176" spans="1:20" ht="43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10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43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10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28.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10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28.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10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43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10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28.8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10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28.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10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10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43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10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28.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10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28.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10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28.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10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28.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0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43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10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28.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10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28.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10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28.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10">
        <f t="shared" si="294"/>
        <v>0</v>
      </c>
      <c r="P3192" s="8" t="str">
        <f t="shared" si="295"/>
        <v>NA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28.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10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28.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10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28.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10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10">
        <f t="shared" si="294"/>
        <v>0</v>
      </c>
      <c r="P3196" s="8" t="str">
        <f t="shared" si="295"/>
        <v>NA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43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10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28.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10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10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43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10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28.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10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41858.761782407411</v>
      </c>
      <c r="T3201" s="13">
        <f t="shared" si="299"/>
        <v>41888.875</v>
      </c>
    </row>
    <row r="3202" spans="1:20" ht="43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10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10">
        <f t="shared" ref="O3203:O3266" si="300">E3203/D3203</f>
        <v>1.2500000000000001E-2</v>
      </c>
      <c r="P3203" s="8">
        <f t="shared" ref="P3203:P3266" si="301">IF(L3203=0, "NA", E3203/L3203)</f>
        <v>12.5</v>
      </c>
      <c r="Q3203" t="str">
        <f t="shared" ref="Q3203:Q3266" si="302">LEFT(N3203, SEARCH("/", N3203) - 1)</f>
        <v>theater</v>
      </c>
      <c r="R3203" t="str">
        <f t="shared" ref="R3203:R3266" si="303">RIGHT(N3203, LEN(N3203) - SEARCH("/",N3203))</f>
        <v>musical</v>
      </c>
      <c r="S3203" s="13">
        <f t="shared" ref="S3203:S3266" si="304">J3203/86400+ DATE(1970,1,1)</f>
        <v>41861.767094907409</v>
      </c>
      <c r="T3203" s="13">
        <f t="shared" ref="T3203:T3266" si="305">I3203/86400+ DATE(1970,1,1)</f>
        <v>41882.767094907409</v>
      </c>
    </row>
    <row r="3204" spans="1:20" ht="28.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10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28.8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10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28.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10">
        <f t="shared" si="300"/>
        <v>0</v>
      </c>
      <c r="P3206" s="8" t="str">
        <f t="shared" si="301"/>
        <v>NA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28.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10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28.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10">
        <f t="shared" si="300"/>
        <v>0</v>
      </c>
      <c r="P3208" s="8" t="str">
        <f t="shared" si="301"/>
        <v>NA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10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28.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0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28.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10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41778.637245370366</v>
      </c>
      <c r="T3211" s="13">
        <f t="shared" si="305"/>
        <v>41810.958333333336</v>
      </c>
    </row>
    <row r="3212" spans="1:20" ht="28.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10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10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</v>
      </c>
      <c r="T3213" s="13">
        <f t="shared" si="305"/>
        <v>41866.083333333336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10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28.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10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0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10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10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10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28.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0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28.8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10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10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43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0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28.8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10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10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42206.835370370369</v>
      </c>
      <c r="T3225" s="13">
        <f t="shared" si="305"/>
        <v>42236.835370370369</v>
      </c>
    </row>
    <row r="3226" spans="1:20" ht="28.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0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28.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0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28.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10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10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0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28.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10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28.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10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41898.168124999997</v>
      </c>
      <c r="T3232" s="13">
        <f t="shared" si="305"/>
        <v>41913.165972222225</v>
      </c>
    </row>
    <row r="3233" spans="1:20" ht="28.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10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28.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10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28.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10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10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0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10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10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10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28.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10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10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43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10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28.8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10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28.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0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28.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0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28.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10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28.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10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28.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10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10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28.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10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43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10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28.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10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28.8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10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28.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10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28.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10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43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10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28.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10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28.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10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28.8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10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28.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10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28.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10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28.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10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0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10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0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28.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10">
        <f t="shared" ref="O3267:O3330" si="306">E3267/D3267</f>
        <v>1.64</v>
      </c>
      <c r="P3267" s="8">
        <f t="shared" ref="P3267:P3330" si="307">IF(L3267=0, "NA", E3267/L3267)</f>
        <v>70.285714285714292</v>
      </c>
      <c r="Q3267" t="str">
        <f t="shared" ref="Q3267:Q3330" si="308">LEFT(N3267, SEARCH("/", N3267) - 1)</f>
        <v>theater</v>
      </c>
      <c r="R3267" t="str">
        <f t="shared" ref="R3267:R3330" si="309">RIGHT(N3267, LEN(N3267) - SEARCH("/",N3267))</f>
        <v>plays</v>
      </c>
      <c r="S3267" s="13">
        <f t="shared" ref="S3267:S3330" si="310">J3267/86400+ DATE(1970,1,1)</f>
        <v>42311.711979166663</v>
      </c>
      <c r="T3267" s="13">
        <f t="shared" ref="T3267:T3330" si="311">I3267/86400+ DATE(1970,1,1)</f>
        <v>42341.708333333328</v>
      </c>
    </row>
    <row r="3268" spans="1:20" ht="28.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10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42136.536134259259</v>
      </c>
      <c r="T3268" s="13">
        <f t="shared" si="311"/>
        <v>42167.875</v>
      </c>
    </row>
    <row r="3269" spans="1:20" ht="28.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0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28.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10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28.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10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42137.395798611113</v>
      </c>
      <c r="T3271" s="13">
        <f t="shared" si="311"/>
        <v>42171.458333333328</v>
      </c>
    </row>
    <row r="3272" spans="1:20" ht="43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10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10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28.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10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43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10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28.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10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28.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10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28.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10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28.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10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41931.682939814811</v>
      </c>
      <c r="T3279" s="13">
        <f t="shared" si="311"/>
        <v>41961.724606481483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0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43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10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42431.102534722224</v>
      </c>
      <c r="T3281" s="13">
        <f t="shared" si="311"/>
        <v>42461.06086805556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0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10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0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10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28.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10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10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43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10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10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10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10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43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10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43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10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28.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10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43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10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10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28.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0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28.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10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28.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10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28.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10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28.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10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28.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10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10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42538.735833333332</v>
      </c>
      <c r="T3303" s="13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0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28.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10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28.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10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28.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0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43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10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28.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10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28.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10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10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10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28.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10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28.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10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28.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10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28.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10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28.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10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42466.303715277776</v>
      </c>
      <c r="T3317" s="13">
        <f t="shared" si="311"/>
        <v>42496.303715277776</v>
      </c>
    </row>
    <row r="3318" spans="1:20" ht="43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10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41859.579166666663</v>
      </c>
    </row>
    <row r="3319" spans="1:20" ht="28.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10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42499.039629629631</v>
      </c>
      <c r="T3319" s="13">
        <f t="shared" si="311"/>
        <v>42529.039629629631</v>
      </c>
    </row>
    <row r="3320" spans="1:2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10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10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28.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10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28.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10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28.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10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10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28.8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10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10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28.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10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10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28.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10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28.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10">
        <f t="shared" ref="O3331:O3394" si="312">E3331/D3331</f>
        <v>1.1679999999999999</v>
      </c>
      <c r="P3331" s="8">
        <f t="shared" ref="P3331:P3394" si="313">IF(L3331=0, "NA", E3331/L3331)</f>
        <v>44.92307692307692</v>
      </c>
      <c r="Q3331" t="str">
        <f t="shared" ref="Q3331:Q3394" si="314">LEFT(N3331, SEARCH("/", N3331) - 1)</f>
        <v>theater</v>
      </c>
      <c r="R3331" t="str">
        <f t="shared" ref="R3331:R3394" si="315">RIGHT(N3331, LEN(N3331) - SEARCH("/",N3331))</f>
        <v>plays</v>
      </c>
      <c r="S3331" s="13">
        <f t="shared" ref="S3331:S3394" si="316">J3331/86400+ DATE(1970,1,1)</f>
        <v>41837.323009259257</v>
      </c>
      <c r="T3331" s="13">
        <f t="shared" ref="T3331:T3394" si="317">I3331/86400+ DATE(1970,1,1)</f>
        <v>41847.958333333336</v>
      </c>
    </row>
    <row r="3332" spans="1:20" ht="28.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10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28.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10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28.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10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28.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10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10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10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28.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10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42437.398680555554</v>
      </c>
      <c r="T3338" s="13">
        <f t="shared" si="317"/>
        <v>42465.35701388889</v>
      </c>
    </row>
    <row r="3339" spans="1:20" ht="28.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10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0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28.8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10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10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10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28.8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10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42062.296412037038</v>
      </c>
      <c r="T3344" s="13">
        <f t="shared" si="317"/>
        <v>42095.207638888889</v>
      </c>
    </row>
    <row r="3345" spans="1:20" ht="28.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10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10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10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28.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10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43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10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28.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10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10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43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10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10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10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28.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10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0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28.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10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28.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10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10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28.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0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28.8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10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10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28.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10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28.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10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28.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10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28.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10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28.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10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42321.101759259254</v>
      </c>
      <c r="T3367" s="13">
        <f t="shared" si="317"/>
        <v>42351.101759259254</v>
      </c>
    </row>
    <row r="3368" spans="1:20" ht="28.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10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10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28.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10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28.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0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10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10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28.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0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28.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10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28.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10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28.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10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10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10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42053.732627314814</v>
      </c>
      <c r="T3379" s="13">
        <f t="shared" si="317"/>
        <v>42083.705555555556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10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43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0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43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10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41937.953449074077</v>
      </c>
      <c r="T3382" s="13">
        <f t="shared" si="317"/>
        <v>41972.995115740741</v>
      </c>
    </row>
    <row r="3383" spans="1:20" ht="28.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0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10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10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28.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10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28.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10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28.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10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43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10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41947.762592592597</v>
      </c>
      <c r="T3389" s="13">
        <f t="shared" si="317"/>
        <v>41987.762592592597</v>
      </c>
    </row>
    <row r="3390" spans="1:20" ht="43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0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28.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10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43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0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41815.774826388893</v>
      </c>
      <c r="T3392" s="13">
        <f t="shared" si="317"/>
        <v>41830.774826388893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10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41859.936111111107</v>
      </c>
    </row>
    <row r="3394" spans="1:20" ht="28.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10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28.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10">
        <f t="shared" ref="O3395:O3458" si="318">E3395/D3395</f>
        <v>1.0580000000000001</v>
      </c>
      <c r="P3395" s="8">
        <f t="shared" ref="P3395:P3458" si="319">IF(L3395=0, "NA", E3395/L3395)</f>
        <v>36.06818181818182</v>
      </c>
      <c r="Q3395" t="str">
        <f t="shared" ref="Q3395:Q3458" si="320">LEFT(N3395, SEARCH("/", N3395) - 1)</f>
        <v>theater</v>
      </c>
      <c r="R3395" t="str">
        <f t="shared" ref="R3395:R3458" si="321">RIGHT(N3395, LEN(N3395) - SEARCH("/",N3395))</f>
        <v>plays</v>
      </c>
      <c r="S3395" s="13">
        <f t="shared" ref="S3395:S3458" si="322">J3395/86400+ DATE(1970,1,1)</f>
        <v>41923.921643518523</v>
      </c>
      <c r="T3395" s="13">
        <f t="shared" ref="T3395:T3458" si="323">I3395/86400+ DATE(1970,1,1)</f>
        <v>41949.031944444447</v>
      </c>
    </row>
    <row r="3396" spans="1:20" ht="28.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10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10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42140.712314814809</v>
      </c>
      <c r="T3397" s="13">
        <f t="shared" si="323"/>
        <v>42154.756944444445</v>
      </c>
    </row>
    <row r="3398" spans="1:20" ht="28.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10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41764.446631944447</v>
      </c>
      <c r="T3398" s="13">
        <f t="shared" si="323"/>
        <v>41791.165972222225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10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10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41941.752037037033</v>
      </c>
      <c r="T3400" s="13">
        <f t="shared" si="323"/>
        <v>41964.708333333328</v>
      </c>
    </row>
    <row r="3401" spans="1:20" ht="28.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0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10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43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0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28.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10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10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43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10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28.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10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28.8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10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43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10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28.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10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28.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10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42544.814328703702</v>
      </c>
      <c r="T3411" s="13">
        <f t="shared" si="323"/>
        <v>42582.873611111107</v>
      </c>
    </row>
    <row r="3412" spans="1:20" ht="28.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10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28.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0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28.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10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43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10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28.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0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28.8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10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43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10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28.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10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41938.029861111107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10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43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10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28.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10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28.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10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28.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10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28.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10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28.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0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28.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0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28.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10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28.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10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28.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0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28.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10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28.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10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28.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10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28.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10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28.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10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</v>
      </c>
      <c r="T3435" s="13">
        <f t="shared" si="323"/>
        <v>41807.125</v>
      </c>
    </row>
    <row r="3436" spans="1:20" ht="28.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10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41800.380428240736</v>
      </c>
      <c r="T3436" s="13">
        <f t="shared" si="323"/>
        <v>41830.380428240736</v>
      </c>
    </row>
    <row r="3437" spans="1:20" ht="28.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10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28.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10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41872.686111111107</v>
      </c>
    </row>
    <row r="3439" spans="1:20" ht="43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10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10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42100.927858796298</v>
      </c>
      <c r="T3440" s="13">
        <f t="shared" si="323"/>
        <v>42126.875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10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28.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10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28.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0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10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42124.841111111113</v>
      </c>
      <c r="T3444" s="13">
        <f t="shared" si="323"/>
        <v>42154.841111111113</v>
      </c>
    </row>
    <row r="3445" spans="1:20" ht="28.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10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10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28.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10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10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10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28.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10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28.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10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28.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10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28.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10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28.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10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28.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10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43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10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10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28.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10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10">
        <f t="shared" ref="O3459:O3522" si="324">E3459/D3459</f>
        <v>1.4019999999999999</v>
      </c>
      <c r="P3459" s="8">
        <f t="shared" ref="P3459:P3522" si="325">IF(L3459=0, "NA", E3459/L3459)</f>
        <v>50.981818181818184</v>
      </c>
      <c r="Q3459" t="str">
        <f t="shared" ref="Q3459:Q3522" si="326">LEFT(N3459, SEARCH("/", N3459) - 1)</f>
        <v>theater</v>
      </c>
      <c r="R3459" t="str">
        <f t="shared" ref="R3459:R3522" si="327">RIGHT(N3459, LEN(N3459) - SEARCH("/",N3459))</f>
        <v>plays</v>
      </c>
      <c r="S3459" s="13">
        <f t="shared" ref="S3459:S3522" si="328">J3459/86400+ DATE(1970,1,1)</f>
        <v>42016.706678240742</v>
      </c>
      <c r="T3459" s="13">
        <f t="shared" ref="T3459:T3522" si="329">I3459/86400+ DATE(1970,1,1)</f>
        <v>42047.249305555553</v>
      </c>
    </row>
    <row r="3460" spans="1:20" ht="28.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10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28.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10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28.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10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41852.527222222227</v>
      </c>
      <c r="T3462" s="13">
        <f t="shared" si="329"/>
        <v>41866.527222222227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10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28.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10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28.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0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43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0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0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28.8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10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10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28.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10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42605.765381944446</v>
      </c>
      <c r="T3470" s="13">
        <f t="shared" si="329"/>
        <v>42634.125</v>
      </c>
    </row>
    <row r="3471" spans="1:20" ht="43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10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10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28.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10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41841.820486111115</v>
      </c>
      <c r="T3473" s="13">
        <f t="shared" si="329"/>
        <v>41882.833333333336</v>
      </c>
    </row>
    <row r="3474" spans="1:20" ht="28.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0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10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28.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10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28.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10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10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28.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10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28.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10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42053.916921296295</v>
      </c>
      <c r="T3480" s="13">
        <f t="shared" si="329"/>
        <v>42079.875</v>
      </c>
    </row>
    <row r="3481" spans="1:20" ht="28.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10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41781.855092592596</v>
      </c>
      <c r="T3481" s="13">
        <f t="shared" si="329"/>
        <v>41811.855092592596</v>
      </c>
    </row>
    <row r="3482" spans="1:20" ht="28.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10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28.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10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41989.247546296298</v>
      </c>
      <c r="T3483" s="13">
        <f t="shared" si="329"/>
        <v>42006.247546296298</v>
      </c>
    </row>
    <row r="3484" spans="1:20" ht="28.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10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28.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10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43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10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28.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10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28.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10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10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43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10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28.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10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28.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10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10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28.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10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10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28.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10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10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41915.762835648144</v>
      </c>
      <c r="T3497" s="13">
        <f t="shared" si="329"/>
        <v>41944.720833333333</v>
      </c>
    </row>
    <row r="3498" spans="1:20" ht="43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10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28.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10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42511.741944444446</v>
      </c>
      <c r="T3499" s="13">
        <f t="shared" si="329"/>
        <v>42523.916666666672</v>
      </c>
    </row>
    <row r="3500" spans="1:20" ht="43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0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28.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10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43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10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42419.919421296298</v>
      </c>
      <c r="T3502" s="13">
        <f t="shared" si="329"/>
        <v>42436.207638888889</v>
      </c>
    </row>
    <row r="3503" spans="1:20" ht="28.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10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10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28.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10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10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0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28.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10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28.8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10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28.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10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10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43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10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28.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10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28.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10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10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10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28.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0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28.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10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28.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10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41794.817523148144</v>
      </c>
      <c r="T3519" s="13">
        <f t="shared" si="329"/>
        <v>41824.458333333336</v>
      </c>
    </row>
    <row r="3520" spans="1:20" ht="28.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10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28.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10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28.8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10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28.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10">
        <f t="shared" ref="O3523:O3586" si="330">E3523/D3523</f>
        <v>1.6942857142857144</v>
      </c>
      <c r="P3523" s="8">
        <f t="shared" ref="P3523:P3586" si="331">IF(L3523=0, "NA", E3523/L3523)</f>
        <v>45.615384615384613</v>
      </c>
      <c r="Q3523" t="str">
        <f t="shared" ref="Q3523:Q3586" si="332">LEFT(N3523, SEARCH("/", N3523) - 1)</f>
        <v>theater</v>
      </c>
      <c r="R3523" t="str">
        <f t="shared" ref="R3523:R3586" si="333">RIGHT(N3523, LEN(N3523) - SEARCH("/",N3523))</f>
        <v>plays</v>
      </c>
      <c r="S3523" s="13">
        <f t="shared" ref="S3523:S3586" si="334">J3523/86400+ DATE(1970,1,1)</f>
        <v>41881.361342592594</v>
      </c>
      <c r="T3523" s="13">
        <f t="shared" ref="T3523:T3586" si="335">I3523/86400+ DATE(1970,1,1)</f>
        <v>41911.361342592594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10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28.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10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10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28.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10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28.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0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10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28.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10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10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28.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10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10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43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10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43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10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42319.802858796298</v>
      </c>
    </row>
    <row r="3536" spans="1:20" ht="28.8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10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28.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0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42248.640162037038</v>
      </c>
      <c r="T3537" s="13">
        <f t="shared" si="335"/>
        <v>42279.75</v>
      </c>
    </row>
    <row r="3538" spans="1:20" ht="28.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10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10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41923.354351851856</v>
      </c>
      <c r="T3539" s="13">
        <f t="shared" si="335"/>
        <v>41960.332638888889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10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28.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10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43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10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28.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10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28.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0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28.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10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10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10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0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28.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10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28.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0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28.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0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10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28.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0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10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10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28.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10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28.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10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42691.483726851853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10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43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10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28.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10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43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0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10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42115.889652777776</v>
      </c>
      <c r="T3562" s="13">
        <f t="shared" si="335"/>
        <v>42151.114583333328</v>
      </c>
    </row>
    <row r="3563" spans="1:20" ht="100.8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0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42221.775000000001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10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28.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10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10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42236.623252314814</v>
      </c>
      <c r="T3566" s="13">
        <f t="shared" si="335"/>
        <v>42282.666666666672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10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10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28.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10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10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28.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10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28.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10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41976.331979166665</v>
      </c>
      <c r="T3572" s="13">
        <f t="shared" si="335"/>
        <v>42004.291666666672</v>
      </c>
    </row>
    <row r="3573" spans="1:20" ht="28.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10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10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28.8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0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28.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10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41926.942685185189</v>
      </c>
      <c r="T3576" s="13">
        <f t="shared" si="335"/>
        <v>41956.984351851846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10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28.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10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28.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10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28.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10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10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28.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10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10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28.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10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28.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10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57.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10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28.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10">
        <f t="shared" ref="O3587:O3650" si="336">E3587/D3587</f>
        <v>1.1911764705882353</v>
      </c>
      <c r="P3587" s="8">
        <f t="shared" ref="P3587:P3650" si="337">IF(L3587=0, "NA", E3587/L3587)</f>
        <v>176.08695652173913</v>
      </c>
      <c r="Q3587" t="str">
        <f t="shared" ref="Q3587:Q3650" si="338">LEFT(N3587, SEARCH("/", N3587) - 1)</f>
        <v>theater</v>
      </c>
      <c r="R3587" t="str">
        <f t="shared" ref="R3587:R3650" si="339">RIGHT(N3587, LEN(N3587) - SEARCH("/",N3587))</f>
        <v>plays</v>
      </c>
      <c r="S3587" s="13">
        <f t="shared" ref="S3587:S3650" si="340">J3587/86400+ DATE(1970,1,1)</f>
        <v>41964.716319444444</v>
      </c>
      <c r="T3587" s="13">
        <f t="shared" ref="T3587:T3650" si="341">I3587/86400+ 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10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28.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10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28.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10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28.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10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10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28.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10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28.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10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28.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10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10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10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28.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10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0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28.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10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28.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10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10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28.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10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43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10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28.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10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10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43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10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28.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10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10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28.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10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42506.709374999999</v>
      </c>
      <c r="T3610" s="13">
        <f t="shared" si="341"/>
        <v>42538.583333333328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10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42429.991724537038</v>
      </c>
      <c r="T3611" s="13">
        <f t="shared" si="341"/>
        <v>42459.950057870374</v>
      </c>
    </row>
    <row r="3612" spans="1:20" ht="28.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10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10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28.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10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41789.726979166662</v>
      </c>
      <c r="T3614" s="13">
        <f t="shared" si="341"/>
        <v>41799.726979166662</v>
      </c>
    </row>
    <row r="3615" spans="1:20" ht="28.8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10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28.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10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10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28.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10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28.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10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28.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10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28.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10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42661.132245370369</v>
      </c>
      <c r="T3621" s="13">
        <f t="shared" si="341"/>
        <v>42693.916666666672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10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28.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10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10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10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57.6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10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42545.774189814816</v>
      </c>
      <c r="T3626" s="13">
        <f t="shared" si="341"/>
        <v>42605.774189814816</v>
      </c>
    </row>
    <row r="3627" spans="1:20" ht="43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0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10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10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28.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10">
        <f t="shared" si="336"/>
        <v>0</v>
      </c>
      <c r="P3630" s="8" t="str">
        <f t="shared" si="337"/>
        <v>NA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43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10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28.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10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43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10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28.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10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28.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10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10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10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28.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10">
        <f t="shared" si="336"/>
        <v>0</v>
      </c>
      <c r="P3638" s="8" t="str">
        <f t="shared" si="337"/>
        <v>NA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42226.694780092592</v>
      </c>
      <c r="T3638" s="13">
        <f t="shared" si="341"/>
        <v>42261.694780092592</v>
      </c>
    </row>
    <row r="3639" spans="1:20" ht="43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10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10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28.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10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43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10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28.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10">
        <f t="shared" si="336"/>
        <v>0</v>
      </c>
      <c r="P3643" s="8" t="str">
        <f t="shared" si="337"/>
        <v>NA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41899.627071759256</v>
      </c>
      <c r="T3643" s="13">
        <f t="shared" si="341"/>
        <v>41917.208333333336</v>
      </c>
    </row>
    <row r="3644" spans="1:20" ht="43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10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28.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10">
        <f t="shared" si="336"/>
        <v>0</v>
      </c>
      <c r="P3645" s="8" t="str">
        <f t="shared" si="337"/>
        <v>NA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28.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10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28.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10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28.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10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28.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10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10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28.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10">
        <f t="shared" ref="O3651:O3714" si="342">E3651/D3651</f>
        <v>1.04</v>
      </c>
      <c r="P3651" s="8">
        <f t="shared" ref="P3651:P3714" si="343">IF(L3651=0, "NA", E3651/L3651)</f>
        <v>97.5</v>
      </c>
      <c r="Q3651" t="str">
        <f t="shared" ref="Q3651:Q3714" si="344">LEFT(N3651, SEARCH("/", N3651) - 1)</f>
        <v>theater</v>
      </c>
      <c r="R3651" t="str">
        <f t="shared" ref="R3651:R3714" si="345">RIGHT(N3651, LEN(N3651) - SEARCH("/",N3651))</f>
        <v>plays</v>
      </c>
      <c r="S3651" s="13">
        <f t="shared" ref="S3651:S3714" si="346">J3651/86400+ DATE(1970,1,1)</f>
        <v>41780.712893518517</v>
      </c>
      <c r="T3651" s="13">
        <f t="shared" ref="T3651:T3714" si="347">I3651/86400+ DATE(1970,1,1)</f>
        <v>41806.712893518517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10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28.8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10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10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10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43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10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43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10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28.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10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42737.910138888888</v>
      </c>
      <c r="T3658" s="13">
        <f t="shared" si="347"/>
        <v>42767.957638888889</v>
      </c>
    </row>
    <row r="3659" spans="1:20" ht="28.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10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42499.629849537036</v>
      </c>
      <c r="T3659" s="13">
        <f t="shared" si="347"/>
        <v>42522.904166666667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10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28.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0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43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10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28.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10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43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10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10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28.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10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28.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10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10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28.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0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42173.970127314809</v>
      </c>
      <c r="T3669" s="13">
        <f t="shared" si="347"/>
        <v>42203.970127314809</v>
      </c>
    </row>
    <row r="3670" spans="1:20" ht="28.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0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28.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10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28.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10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28.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10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43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10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28.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10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10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28.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10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28.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10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28.8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0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41802.574282407411</v>
      </c>
      <c r="T3679" s="13">
        <f t="shared" si="347"/>
        <v>41823.165972222225</v>
      </c>
    </row>
    <row r="3680" spans="1:20" ht="28.8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0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28.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10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28.8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10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42627.454097222224</v>
      </c>
      <c r="T3682" s="13">
        <f t="shared" si="347"/>
        <v>42648.454097222224</v>
      </c>
    </row>
    <row r="3683" spans="1:20" ht="43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10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28.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10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28.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10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28.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10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28.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10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28.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10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10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28.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10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10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28.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10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41940.598182870366</v>
      </c>
      <c r="T3692" s="13">
        <f t="shared" si="347"/>
        <v>41970.639849537038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10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10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10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28.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10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43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10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28.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10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28.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10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28.8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10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10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10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28.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10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43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10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28.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10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28.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10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28.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0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28.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10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28.8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10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43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10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41810.142199074078</v>
      </c>
      <c r="T3710" s="13">
        <f t="shared" si="347"/>
        <v>41824.142199074078</v>
      </c>
    </row>
    <row r="3711" spans="1:20" ht="28.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10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10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10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28.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10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42134.172071759254</v>
      </c>
      <c r="T3714" s="13">
        <f t="shared" si="347"/>
        <v>42155.290972222225</v>
      </c>
    </row>
    <row r="3715" spans="1:20" ht="28.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10">
        <f t="shared" ref="O3715:O3778" si="348">E3715/D3715</f>
        <v>1.0149999999999999</v>
      </c>
      <c r="P3715" s="8">
        <f t="shared" ref="P3715:P3778" si="349">IF(L3715=0, "NA", E3715/L3715)</f>
        <v>106.84210526315789</v>
      </c>
      <c r="Q3715" t="str">
        <f t="shared" ref="Q3715:Q3778" si="350">LEFT(N3715, SEARCH("/", N3715) - 1)</f>
        <v>theater</v>
      </c>
      <c r="R3715" t="str">
        <f t="shared" ref="R3715:R3778" si="351">RIGHT(N3715, LEN(N3715) - SEARCH("/",N3715))</f>
        <v>plays</v>
      </c>
      <c r="S3715" s="13">
        <f t="shared" ref="S3715:S3778" si="352">J3715/86400+ DATE(1970,1,1)</f>
        <v>42505.738032407404</v>
      </c>
      <c r="T3715" s="13">
        <f t="shared" ref="T3715:T3778" si="353">I3715/86400+ DATE(1970,1,1)</f>
        <v>42525.738032407404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0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42118.556331018517</v>
      </c>
      <c r="T3716" s="13">
        <f t="shared" si="353"/>
        <v>42150.165972222225</v>
      </c>
    </row>
    <row r="3717" spans="1:20" ht="28.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0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28.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10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28.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10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28.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10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10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10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43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10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43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10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0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41943.753032407403</v>
      </c>
      <c r="T3725" s="13">
        <f t="shared" si="353"/>
        <v>41973.794699074075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0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42465.491435185184</v>
      </c>
      <c r="T3726" s="13">
        <f t="shared" si="353"/>
        <v>42494.958333333328</v>
      </c>
    </row>
    <row r="3727" spans="1:20" ht="28.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10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28.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10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42462.140868055554</v>
      </c>
      <c r="T3728" s="13">
        <f t="shared" si="353"/>
        <v>42489.875</v>
      </c>
    </row>
    <row r="3729" spans="1:20" ht="28.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10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28.8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10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10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28.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10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28.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10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28.8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10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28.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10">
        <f t="shared" si="348"/>
        <v>0</v>
      </c>
      <c r="P3735" s="8" t="str">
        <f t="shared" si="349"/>
        <v>NA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43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10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10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28.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10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28.8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10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10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28.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10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10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28.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10">
        <f t="shared" si="348"/>
        <v>0</v>
      </c>
      <c r="P3743" s="8" t="str">
        <f t="shared" si="349"/>
        <v>NA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28.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10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10">
        <f t="shared" si="348"/>
        <v>0</v>
      </c>
      <c r="P3745" s="8" t="str">
        <f t="shared" si="349"/>
        <v>NA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28.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10">
        <f t="shared" si="348"/>
        <v>0</v>
      </c>
      <c r="P3746" s="8" t="str">
        <f t="shared" si="349"/>
        <v>NA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28.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10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41831.697939814811</v>
      </c>
      <c r="T3747" s="13">
        <f t="shared" si="353"/>
        <v>41861.697939814811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10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10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28.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10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28.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10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10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28.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10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42462.993900462963</v>
      </c>
    </row>
    <row r="3754" spans="1:20" ht="43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10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10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28.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10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28.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10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28.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10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28.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10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10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41747.471504629633</v>
      </c>
      <c r="T3760" s="13">
        <f t="shared" si="353"/>
        <v>41778.208333333336</v>
      </c>
    </row>
    <row r="3761" spans="1:2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10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28.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10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43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10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28.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10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10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28.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10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42519.025000000001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10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28.8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10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28.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10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10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28.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10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28.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10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10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28.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10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10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42656.005173611113</v>
      </c>
      <c r="T3775" s="13">
        <f t="shared" si="353"/>
        <v>42689.088888888888</v>
      </c>
    </row>
    <row r="3776" spans="1:20" ht="43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10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28.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10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43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10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28.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10">
        <f t="shared" ref="O3779:O3842" si="354">E3779/D3779</f>
        <v>1.4319999999999999</v>
      </c>
      <c r="P3779" s="8">
        <f t="shared" ref="P3779:P3842" si="355">IF(L3779=0, "NA", E3779/L3779)</f>
        <v>48.542372881355931</v>
      </c>
      <c r="Q3779" t="str">
        <f t="shared" ref="Q3779:Q3842" si="356">LEFT(N3779, SEARCH("/", N3779) - 1)</f>
        <v>theater</v>
      </c>
      <c r="R3779" t="str">
        <f t="shared" ref="R3779:R3842" si="357">RIGHT(N3779, LEN(N3779) - SEARCH("/",N3779))</f>
        <v>musical</v>
      </c>
      <c r="S3779" s="13">
        <f t="shared" ref="S3779:S3842" si="358">J3779/86400+ DATE(1970,1,1)</f>
        <v>41887.111354166671</v>
      </c>
      <c r="T3779" s="13">
        <f t="shared" ref="T3779:T3842" si="359">I3779/86400+ DATE(1970,1,1)</f>
        <v>41909.166666666664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10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10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42455.693749999999</v>
      </c>
    </row>
    <row r="3782" spans="1:20" ht="28.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10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42198.837500000001</v>
      </c>
    </row>
    <row r="3783" spans="1:20" ht="43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10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10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42546.862233796295</v>
      </c>
      <c r="T3784" s="13">
        <f t="shared" si="359"/>
        <v>42575.958333333328</v>
      </c>
    </row>
    <row r="3785" spans="1:20" ht="28.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10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10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28.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10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28.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10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28.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10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57.6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10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28.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10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28.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10">
        <f t="shared" si="354"/>
        <v>0</v>
      </c>
      <c r="P3792" s="8" t="str">
        <f t="shared" si="355"/>
        <v>NA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10">
        <f t="shared" si="354"/>
        <v>0</v>
      </c>
      <c r="P3793" s="8" t="str">
        <f t="shared" si="355"/>
        <v>NA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10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28.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10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10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28.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10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28.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10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43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10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28.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10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41831.722777777773</v>
      </c>
      <c r="T3800" s="13">
        <f t="shared" si="359"/>
        <v>41861.722777777773</v>
      </c>
    </row>
    <row r="3801" spans="1:20" ht="28.8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10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28.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10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28.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10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28.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10">
        <f t="shared" si="354"/>
        <v>0</v>
      </c>
      <c r="P3804" s="8" t="str">
        <f t="shared" si="355"/>
        <v>NA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10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28.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10">
        <f t="shared" si="354"/>
        <v>0</v>
      </c>
      <c r="P3806" s="8" t="str">
        <f t="shared" si="355"/>
        <v>NA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28.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10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43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10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28.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10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28.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10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10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28.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10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28.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10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28.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10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28.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10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28.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10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10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43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10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10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28.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10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28.8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10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28.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10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28.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10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43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10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28.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10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10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28.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10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10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43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10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10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42004.569293981476</v>
      </c>
    </row>
    <row r="3831" spans="1:20" ht="28.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10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28.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10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43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10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10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43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10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41963.872361111113</v>
      </c>
      <c r="T3835" s="13">
        <f t="shared" si="359"/>
        <v>41974.797916666663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10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28.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10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28.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10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0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43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10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10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42155.142638888894</v>
      </c>
      <c r="T3841" s="13">
        <f t="shared" si="359"/>
        <v>42215.142638888894</v>
      </c>
    </row>
    <row r="3842" spans="1:20" ht="28.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10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10">
        <f t="shared" ref="O3843:O3906" si="360">E3843/D3843</f>
        <v>8.72E-2</v>
      </c>
      <c r="P3843" s="8">
        <f t="shared" ref="P3843:P3906" si="361">IF(L3843=0, "NA", E3843/L3843)</f>
        <v>25.647058823529413</v>
      </c>
      <c r="Q3843" t="str">
        <f t="shared" ref="Q3843:Q3906" si="362">LEFT(N3843, SEARCH("/", N3843) - 1)</f>
        <v>theater</v>
      </c>
      <c r="R3843" t="str">
        <f t="shared" ref="R3843:R3906" si="363">RIGHT(N3843, LEN(N3843) - SEARCH("/",N3843))</f>
        <v>plays</v>
      </c>
      <c r="S3843" s="13">
        <f t="shared" ref="S3843:S3906" si="364">J3843/86400+ DATE(1970,1,1)</f>
        <v>41780.785729166666</v>
      </c>
      <c r="T3843" s="13">
        <f t="shared" ref="T3843:T3906" si="365">I3843/86400+ DATE(1970,1,1)</f>
        <v>41840.785729166666</v>
      </c>
    </row>
    <row r="3844" spans="1:20" ht="28.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10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28.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10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28.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10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10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42248.627013888894</v>
      </c>
      <c r="T3847" s="13">
        <f t="shared" si="365"/>
        <v>42278.627013888894</v>
      </c>
    </row>
    <row r="3848" spans="1:20" ht="28.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10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28.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10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10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43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10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10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28.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10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28.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10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28.8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10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10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43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10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43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10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10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28.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10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42128.431064814809</v>
      </c>
      <c r="T3860" s="13">
        <f t="shared" si="365"/>
        <v>42146.875</v>
      </c>
    </row>
    <row r="3861" spans="1:20" ht="28.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10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28.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10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41833.660995370374</v>
      </c>
      <c r="T3862" s="13">
        <f t="shared" si="365"/>
        <v>41863.660995370374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10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10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10">
        <f t="shared" si="360"/>
        <v>0</v>
      </c>
      <c r="P3865" s="8" t="str">
        <f t="shared" si="361"/>
        <v>NA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10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28.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10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10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28.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10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10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41865.659780092596</v>
      </c>
      <c r="T3870" s="13">
        <f t="shared" si="365"/>
        <v>41890.659780092596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10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28.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10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41793.172199074077</v>
      </c>
      <c r="T3872" s="13">
        <f t="shared" si="365"/>
        <v>41823.172199074077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10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28.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10">
        <f t="shared" si="360"/>
        <v>0</v>
      </c>
      <c r="P3874" s="8" t="str">
        <f t="shared" si="361"/>
        <v>NA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28.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10">
        <f t="shared" si="360"/>
        <v>0</v>
      </c>
      <c r="P3875" s="8" t="str">
        <f t="shared" si="361"/>
        <v>NA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28.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10">
        <f t="shared" si="360"/>
        <v>0</v>
      </c>
      <c r="P3876" s="8" t="str">
        <f t="shared" si="361"/>
        <v>NA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28.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10">
        <f t="shared" si="360"/>
        <v>0</v>
      </c>
      <c r="P3877" s="8" t="str">
        <f t="shared" si="361"/>
        <v>NA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28.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10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28.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10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28.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10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28.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10">
        <f t="shared" si="360"/>
        <v>0</v>
      </c>
      <c r="P3881" s="8" t="str">
        <f t="shared" si="361"/>
        <v>NA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10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10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28.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10">
        <f t="shared" si="360"/>
        <v>0</v>
      </c>
      <c r="P3884" s="8" t="str">
        <f t="shared" si="361"/>
        <v>NA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43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10">
        <f t="shared" si="360"/>
        <v>0</v>
      </c>
      <c r="P3885" s="8" t="str">
        <f t="shared" si="361"/>
        <v>NA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28.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10">
        <f t="shared" si="360"/>
        <v>0</v>
      </c>
      <c r="P3886" s="8" t="str">
        <f t="shared" si="361"/>
        <v>NA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28.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10">
        <f t="shared" si="360"/>
        <v>0</v>
      </c>
      <c r="P3887" s="8" t="str">
        <f t="shared" si="361"/>
        <v>NA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10">
        <f t="shared" si="360"/>
        <v>0</v>
      </c>
      <c r="P3888" s="8" t="str">
        <f t="shared" si="361"/>
        <v>NA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10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28.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10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28.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10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10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10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43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10">
        <f t="shared" si="360"/>
        <v>0</v>
      </c>
      <c r="P3894" s="8" t="str">
        <f t="shared" si="361"/>
        <v>NA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41867.652280092589</v>
      </c>
      <c r="T3894" s="13">
        <f t="shared" si="365"/>
        <v>41875.291666666664</v>
      </c>
    </row>
    <row r="3895" spans="1:20" ht="43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10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10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28.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10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28.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10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28.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10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43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10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28.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10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41843.775011574078</v>
      </c>
      <c r="T3901" s="13">
        <f t="shared" si="365"/>
        <v>41863.775011574078</v>
      </c>
    </row>
    <row r="3902" spans="1:20" ht="28.8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10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28.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10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42317.826377314814</v>
      </c>
      <c r="T3903" s="13">
        <f t="shared" si="365"/>
        <v>42357.826377314814</v>
      </c>
    </row>
    <row r="3904" spans="1:20" ht="28.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10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43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10">
        <f t="shared" si="360"/>
        <v>0</v>
      </c>
      <c r="P3905" s="8" t="str">
        <f t="shared" si="361"/>
        <v>NA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10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10">
        <f t="shared" ref="O3907:O3970" si="366">E3907/D3907</f>
        <v>0.11533333333333333</v>
      </c>
      <c r="P3907" s="8">
        <f t="shared" ref="P3907:P3970" si="367">IF(L3907=0, "NA", E3907/L3907)</f>
        <v>24.714285714285715</v>
      </c>
      <c r="Q3907" t="str">
        <f t="shared" ref="Q3907:Q3970" si="368">LEFT(N3907, SEARCH("/", N3907) - 1)</f>
        <v>theater</v>
      </c>
      <c r="R3907" t="str">
        <f t="shared" ref="R3907:R3970" si="369">RIGHT(N3907, LEN(N3907) - SEARCH("/",N3907))</f>
        <v>plays</v>
      </c>
      <c r="S3907" s="13">
        <f t="shared" ref="S3907:S3970" si="370">J3907/86400+ DATE(1970,1,1)</f>
        <v>42124.623877314814</v>
      </c>
      <c r="T3907" s="13">
        <f t="shared" ref="T3907:T3970" si="371">I3907/86400+ DATE(1970,1,1)</f>
        <v>42166.958333333328</v>
      </c>
    </row>
    <row r="3908" spans="1:20" ht="28.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10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28.8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10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10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28.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10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28.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10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28.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10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28.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10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28.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10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10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42114.818935185191</v>
      </c>
      <c r="T3916" s="13">
        <f t="shared" si="371"/>
        <v>42134.957638888889</v>
      </c>
    </row>
    <row r="3917" spans="1:20" ht="28.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10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28.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10">
        <f t="shared" si="366"/>
        <v>0</v>
      </c>
      <c r="P3918" s="8" t="str">
        <f t="shared" si="367"/>
        <v>NA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28.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10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43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10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28.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10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28.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10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42687.428935185184</v>
      </c>
    </row>
    <row r="3923" spans="1:20" ht="28.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10">
        <f t="shared" si="366"/>
        <v>0</v>
      </c>
      <c r="P3923" s="8" t="str">
        <f t="shared" si="367"/>
        <v>NA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10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10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28.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10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10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10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10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10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28.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10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28.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10">
        <f t="shared" si="366"/>
        <v>0</v>
      </c>
      <c r="P3932" s="8" t="str">
        <f t="shared" si="367"/>
        <v>NA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10">
        <f t="shared" si="366"/>
        <v>0</v>
      </c>
      <c r="P3933" s="8" t="str">
        <f t="shared" si="367"/>
        <v>NA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28.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10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28.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10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28.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10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43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10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42221.656782407408</v>
      </c>
      <c r="T3937" s="13">
        <f t="shared" si="371"/>
        <v>42281.656782407408</v>
      </c>
    </row>
    <row r="3938" spans="1:20" ht="28.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10">
        <f t="shared" si="366"/>
        <v>0</v>
      </c>
      <c r="P3938" s="8" t="str">
        <f t="shared" si="367"/>
        <v>NA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28.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10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28.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10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42151.905717592592</v>
      </c>
      <c r="T3940" s="13">
        <f t="shared" si="371"/>
        <v>42182.905717592592</v>
      </c>
    </row>
    <row r="3941" spans="1:20" ht="28.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10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28.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10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43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10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28.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10">
        <f t="shared" si="366"/>
        <v>0</v>
      </c>
      <c r="P3944" s="8" t="str">
        <f t="shared" si="367"/>
        <v>NA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28.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10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43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366"/>
        <v>0</v>
      </c>
      <c r="P3946" s="8" t="str">
        <f t="shared" si="367"/>
        <v>NA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10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10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10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28.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366"/>
        <v>0</v>
      </c>
      <c r="P3950" s="8" t="str">
        <f t="shared" si="367"/>
        <v>NA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41829.325497685189</v>
      </c>
      <c r="T3950" s="13">
        <f t="shared" si="371"/>
        <v>41889.325497685189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10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43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10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28.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10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28.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10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28.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366"/>
        <v>0</v>
      </c>
      <c r="P3955" s="8" t="str">
        <f t="shared" si="367"/>
        <v>NA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28.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366"/>
        <v>0</v>
      </c>
      <c r="P3956" s="8" t="str">
        <f t="shared" si="367"/>
        <v>NA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28.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10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366"/>
        <v>0</v>
      </c>
      <c r="P3958" s="8" t="str">
        <f t="shared" si="367"/>
        <v>NA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28.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10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42513.976319444446</v>
      </c>
      <c r="T3959" s="13">
        <f t="shared" si="371"/>
        <v>42559.976319444446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10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41816.950370370367</v>
      </c>
      <c r="T3960" s="13">
        <f t="shared" si="371"/>
        <v>41853.583333333336</v>
      </c>
    </row>
    <row r="3961" spans="1:20" ht="28.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10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10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43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10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43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10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366"/>
        <v>0</v>
      </c>
      <c r="P3965" s="8" t="str">
        <f t="shared" si="367"/>
        <v>NA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28.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10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28.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10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28.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10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28.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10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28.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10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43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10">
        <f t="shared" ref="O3971:O4034" si="372">E3971/D3971</f>
        <v>7.4690265486725665E-2</v>
      </c>
      <c r="P3971" s="8">
        <f t="shared" ref="P3971:P4034" si="373">IF(L3971=0, "NA", E3971/L3971)</f>
        <v>35.166666666666664</v>
      </c>
      <c r="Q3971" t="str">
        <f t="shared" ref="Q3971:Q4034" si="374">LEFT(N3971, SEARCH("/", N3971) - 1)</f>
        <v>theater</v>
      </c>
      <c r="R3971" t="str">
        <f t="shared" ref="R3971:R4034" si="375">RIGHT(N3971, LEN(N3971) - SEARCH("/",N3971))</f>
        <v>plays</v>
      </c>
      <c r="S3971" s="13">
        <f t="shared" ref="S3971:S4034" si="376">J3971/86400+ DATE(1970,1,1)</f>
        <v>42601.854699074072</v>
      </c>
      <c r="T3971" s="13">
        <f t="shared" ref="T3971:T4034" si="377">I3971/86400+ DATE(1970,1,1)</f>
        <v>42611.163194444445</v>
      </c>
    </row>
    <row r="3972" spans="1:20" ht="43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10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42447.863553240742</v>
      </c>
      <c r="T3972" s="13">
        <f t="shared" si="377"/>
        <v>42477.863553240742</v>
      </c>
    </row>
    <row r="3973" spans="1:20" ht="28.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10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28.8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10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10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28.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10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28.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10">
        <f t="shared" si="372"/>
        <v>0</v>
      </c>
      <c r="P3977" s="8" t="str">
        <f t="shared" si="373"/>
        <v>NA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10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10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10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10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43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10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28.8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10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43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10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10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28.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10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41920.963472222225</v>
      </c>
      <c r="T3986" s="13">
        <f t="shared" si="377"/>
        <v>41951</v>
      </c>
    </row>
    <row r="3987" spans="1:20" ht="28.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10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43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10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28.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10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10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10">
        <f t="shared" si="372"/>
        <v>0</v>
      </c>
      <c r="P3991" s="8" t="str">
        <f t="shared" si="373"/>
        <v>NA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28.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10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10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28.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10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28.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10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28.8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10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28.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10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28.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10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41950.266944444447</v>
      </c>
      <c r="T3998" s="13">
        <f t="shared" si="377"/>
        <v>41963.669444444444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10">
        <f t="shared" si="372"/>
        <v>0</v>
      </c>
      <c r="P3999" s="8" t="str">
        <f t="shared" si="373"/>
        <v>NA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28.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10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28.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10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10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43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10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28.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10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28.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10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10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28.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10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10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28.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10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41877.686111111107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10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28.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10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28.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10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10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43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10">
        <f t="shared" si="372"/>
        <v>0</v>
      </c>
      <c r="P4014" s="8" t="str">
        <f t="shared" si="373"/>
        <v>NA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43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10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28.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10">
        <f t="shared" si="372"/>
        <v>0</v>
      </c>
      <c r="P4016" s="8" t="str">
        <f t="shared" si="373"/>
        <v>NA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10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42174.780821759261</v>
      </c>
      <c r="T4017" s="13">
        <f t="shared" si="377"/>
        <v>42204.780821759261</v>
      </c>
    </row>
    <row r="4018" spans="1:20" ht="28.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10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10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10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10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28.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10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28.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10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10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41990.584108796298</v>
      </c>
      <c r="T4024" s="13">
        <f t="shared" si="377"/>
        <v>42036.120833333334</v>
      </c>
    </row>
    <row r="4025" spans="1:20" ht="28.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10">
        <f t="shared" si="372"/>
        <v>0</v>
      </c>
      <c r="P4025" s="8" t="str">
        <f t="shared" si="373"/>
        <v>NA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42408.999571759261</v>
      </c>
      <c r="T4025" s="13">
        <f t="shared" si="377"/>
        <v>42453.957905092597</v>
      </c>
    </row>
    <row r="4026" spans="1:20" ht="28.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10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43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10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28.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10">
        <f t="shared" si="372"/>
        <v>0</v>
      </c>
      <c r="P4028" s="8" t="str">
        <f t="shared" si="373"/>
        <v>NA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10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28.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10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28.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10">
        <f t="shared" si="372"/>
        <v>0</v>
      </c>
      <c r="P4031" s="8" t="str">
        <f t="shared" si="373"/>
        <v>NA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</v>
      </c>
      <c r="T4031" s="13">
        <f t="shared" si="377"/>
        <v>42352.02511574074</v>
      </c>
    </row>
    <row r="4032" spans="1:20" ht="28.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10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42403.78402777778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10">
        <f t="shared" si="372"/>
        <v>0</v>
      </c>
      <c r="P4033" s="8" t="str">
        <f t="shared" si="373"/>
        <v>NA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28.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10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28.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10">
        <f t="shared" ref="O4035:O4098" si="378">E4035/D4035</f>
        <v>0.25698702928870293</v>
      </c>
      <c r="P4035" s="8">
        <f t="shared" ref="P4035:P4098" si="379">IF(L4035=0, "NA", E4035/L4035)</f>
        <v>65.340319148936175</v>
      </c>
      <c r="Q4035" t="str">
        <f t="shared" ref="Q4035:Q4098" si="380">LEFT(N4035, SEARCH("/", N4035) - 1)</f>
        <v>theater</v>
      </c>
      <c r="R4035" t="str">
        <f t="shared" ref="R4035:R4098" si="381">RIGHT(N4035, LEN(N4035) - SEARCH("/",N4035))</f>
        <v>plays</v>
      </c>
      <c r="S4035" s="13">
        <f t="shared" ref="S4035:S4098" si="382">J4035/86400+ DATE(1970,1,1)</f>
        <v>42614.268796296295</v>
      </c>
      <c r="T4035" s="13">
        <f t="shared" ref="T4035:T4098" si="383">I4035/86400+ DATE(1970,1,1)</f>
        <v>42645.375</v>
      </c>
    </row>
    <row r="4036" spans="1:20" ht="28.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10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10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41903.882951388892</v>
      </c>
      <c r="T4037" s="13">
        <f t="shared" si="383"/>
        <v>41933.882951388892</v>
      </c>
    </row>
    <row r="4038" spans="1:20" ht="28.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10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41804.937083333338</v>
      </c>
      <c r="T4038" s="13">
        <f t="shared" si="383"/>
        <v>41821.9375</v>
      </c>
    </row>
    <row r="4039" spans="1:20" ht="43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10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42497.070775462962</v>
      </c>
      <c r="T4039" s="13">
        <f t="shared" si="383"/>
        <v>42514.600694444445</v>
      </c>
    </row>
    <row r="4040" spans="1:20" ht="28.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10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41869.798726851848</v>
      </c>
      <c r="T4040" s="13">
        <f t="shared" si="383"/>
        <v>41929.798726851848</v>
      </c>
    </row>
    <row r="4041" spans="1:20" ht="28.8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10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28.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10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10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28.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10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28.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10">
        <f t="shared" si="378"/>
        <v>0</v>
      </c>
      <c r="P4045" s="8" t="str">
        <f t="shared" si="379"/>
        <v>NA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10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43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10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43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10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28.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10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10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28.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10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10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28.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10">
        <f t="shared" si="378"/>
        <v>0</v>
      </c>
      <c r="P4053" s="8" t="str">
        <f t="shared" si="379"/>
        <v>NA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41761.810150462959</v>
      </c>
      <c r="T4053" s="13">
        <f t="shared" si="383"/>
        <v>41768.286805555559</v>
      </c>
    </row>
    <row r="4054" spans="1:20" ht="43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10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28.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10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28.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10">
        <f t="shared" si="378"/>
        <v>0</v>
      </c>
      <c r="P4056" s="8" t="str">
        <f t="shared" si="379"/>
        <v>NA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28.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10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28.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10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42534.933321759258</v>
      </c>
      <c r="T4058" s="13">
        <f t="shared" si="383"/>
        <v>42554.832638888889</v>
      </c>
    </row>
    <row r="4059" spans="1:20" ht="43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10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28.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10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28.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10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43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10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28.8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10">
        <f t="shared" si="378"/>
        <v>0</v>
      </c>
      <c r="P4063" s="8" t="str">
        <f t="shared" si="379"/>
        <v>NA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28.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10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10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28.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10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10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43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10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10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28.8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10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28.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10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28.8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10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43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10">
        <f t="shared" si="378"/>
        <v>0</v>
      </c>
      <c r="P4073" s="8" t="str">
        <f t="shared" si="379"/>
        <v>NA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43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10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28.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10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42078.345208333332</v>
      </c>
      <c r="T4075" s="13">
        <f t="shared" si="383"/>
        <v>42133.166666666672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10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28.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10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28.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10">
        <f t="shared" si="378"/>
        <v>0</v>
      </c>
      <c r="P4078" s="8" t="str">
        <f t="shared" si="379"/>
        <v>NA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41905.795706018514</v>
      </c>
      <c r="T4078" s="13">
        <f t="shared" si="383"/>
        <v>41933.827083333337</v>
      </c>
    </row>
    <row r="4079" spans="1:20" ht="28.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10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28.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10">
        <f t="shared" si="378"/>
        <v>0</v>
      </c>
      <c r="P4080" s="8" t="str">
        <f t="shared" si="379"/>
        <v>NA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28.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10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28.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10">
        <f t="shared" si="378"/>
        <v>0</v>
      </c>
      <c r="P4082" s="8" t="str">
        <f t="shared" si="379"/>
        <v>NA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42535.787499999999</v>
      </c>
    </row>
    <row r="4083" spans="1:20" ht="28.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10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28.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10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10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43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10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10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28.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10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10">
        <f t="shared" si="378"/>
        <v>0</v>
      </c>
      <c r="P4089" s="8" t="str">
        <f t="shared" si="379"/>
        <v>NA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28.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10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</v>
      </c>
    </row>
    <row r="4091" spans="1:20" ht="28.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10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28.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10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28.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10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28.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10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42099.153321759259</v>
      </c>
    </row>
    <row r="4095" spans="1:20" ht="28.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10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28.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10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28.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10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28.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10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42794.368750000001</v>
      </c>
    </row>
    <row r="4099" spans="1:20" ht="28.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10">
        <f t="shared" ref="O4099:O4115" si="384">E4099/D4099</f>
        <v>0</v>
      </c>
      <c r="P4099" s="8" t="str">
        <f t="shared" ref="P4099:P4115" si="385">IF(L4099=0, "NA", E4099/L4099)</f>
        <v>NA</v>
      </c>
      <c r="Q4099" t="str">
        <f t="shared" ref="Q4099:Q4115" si="386">LEFT(N4099, SEARCH("/", N4099) - 1)</f>
        <v>theater</v>
      </c>
      <c r="R4099" t="str">
        <f t="shared" ref="R4099:R4115" si="387">RIGHT(N4099, LEN(N4099) - SEARCH("/",N4099))</f>
        <v>plays</v>
      </c>
      <c r="S4099" s="13">
        <f t="shared" ref="S4099:S4115" si="388">J4099/86400+ DATE(1970,1,1)</f>
        <v>42344.824502314819</v>
      </c>
      <c r="T4099" s="13">
        <f t="shared" ref="T4099:T4115" si="389">I4099/86400+ DATE(1970,1,1)</f>
        <v>42400.996527777781</v>
      </c>
    </row>
    <row r="4100" spans="1:20" ht="28.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10">
        <f t="shared" si="384"/>
        <v>0</v>
      </c>
      <c r="P4100" s="8" t="str">
        <f t="shared" si="385"/>
        <v>NA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43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10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28.8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10">
        <f t="shared" si="384"/>
        <v>0</v>
      </c>
      <c r="P4102" s="8" t="str">
        <f t="shared" si="385"/>
        <v>NA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10">
        <f t="shared" si="384"/>
        <v>0</v>
      </c>
      <c r="P4103" s="8" t="str">
        <f t="shared" si="385"/>
        <v>NA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28.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10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28.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10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28.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10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43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10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28.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10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28.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10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28.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10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42767.031678240739</v>
      </c>
      <c r="T4110" s="13">
        <f t="shared" si="389"/>
        <v>42797.208333333328</v>
      </c>
    </row>
    <row r="4111" spans="1:20" ht="28.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10">
        <f t="shared" si="384"/>
        <v>0</v>
      </c>
      <c r="P4111" s="8" t="str">
        <f t="shared" si="385"/>
        <v>NA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28.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10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42512.626747685186</v>
      </c>
      <c r="T4112" s="13">
        <f t="shared" si="389"/>
        <v>42572.626747685186</v>
      </c>
    </row>
    <row r="4113" spans="1:20" ht="28.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10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28.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10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10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V4115" xr:uid="{EA421C93-0845-431D-8B65-67040CD9EAE6}"/>
  <phoneticPr fontId="2" type="noConversion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B20E0E"/>
        <color rgb="FF92D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08BDC-42A7-4354-857E-80E4B92BF3D5}">
  <dimension ref="A1:H15"/>
  <sheetViews>
    <sheetView workbookViewId="0">
      <selection activeCell="H18" sqref="H18"/>
    </sheetView>
  </sheetViews>
  <sheetFormatPr defaultRowHeight="14.4"/>
  <cols>
    <col min="1" max="1" width="15.5546875" customWidth="1"/>
    <col min="2" max="2" width="16.44140625" bestFit="1" customWidth="1"/>
    <col min="3" max="3" width="12.21875" bestFit="1" customWidth="1"/>
    <col min="4" max="4" width="15.5546875" bestFit="1" customWidth="1"/>
    <col min="5" max="5" width="11.4414062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8387</v>
      </c>
      <c r="H1" t="s">
        <v>8386</v>
      </c>
    </row>
    <row r="2" spans="1:8">
      <c r="A2" t="s">
        <v>8388</v>
      </c>
      <c r="B2">
        <f>COUNTIFS(Sheet1!$D:$D,"&lt;1000", Sheet1!$F:$F, "successful")</f>
        <v>322</v>
      </c>
      <c r="C2">
        <f>COUNTIFS(Sheet1!$D:$D,"&lt;1000", Sheet1!$F:$F, "failed")</f>
        <v>113</v>
      </c>
      <c r="D2">
        <f>COUNTIFS(Sheet1!$D:$D,"&lt;1000", Sheet1!$F:$F, "canceled")</f>
        <v>18</v>
      </c>
      <c r="E2">
        <f>SUM(B2:D2)</f>
        <v>453</v>
      </c>
      <c r="F2" s="15">
        <f>B2/E2</f>
        <v>0.71081677704194257</v>
      </c>
      <c r="G2" s="15">
        <f>C2/$E2</f>
        <v>0.24944812362030905</v>
      </c>
      <c r="H2" s="15">
        <f>D2/$E2</f>
        <v>3.9735099337748346E-2</v>
      </c>
    </row>
    <row r="3" spans="1:8">
      <c r="A3" t="s">
        <v>8389</v>
      </c>
      <c r="B3">
        <f>COUNTIFS(Sheet1!$D:$D,"&gt;=1000", Sheet1!$D:$D, "&lt;=4999", Sheet1!$F:$F, "successful")</f>
        <v>932</v>
      </c>
      <c r="C3">
        <f>COUNTIFS(Sheet1!$D:$D,"&gt;=1000", Sheet1!$D:$D, "&lt;=4999", Sheet1!$F:$F, "failed")</f>
        <v>420</v>
      </c>
      <c r="D3">
        <f>COUNTIFS(Sheet1!$D:$D,"&gt;=1000", Sheet1!$D:$D, "&lt;=4999", Sheet1!$F:$F, 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C3/$E3</f>
        <v>0.29745042492917845</v>
      </c>
      <c r="H3" s="15">
        <f t="shared" ref="H3:H13" si="3">D3/$E3</f>
        <v>4.2492917847025496E-2</v>
      </c>
    </row>
    <row r="4" spans="1:8">
      <c r="A4" t="s">
        <v>8390</v>
      </c>
      <c r="B4">
        <f>COUNTIFS(Sheet1!$D:$D,"&gt;4999", Sheet1!$D:$D, "&lt;=9999", Sheet1!$F:$F, "successful")</f>
        <v>381</v>
      </c>
      <c r="C4">
        <f>COUNTIFS(Sheet1!$D:$D,"&gt;4999", Sheet1!$D:$D, "&lt;=9999", Sheet1!$F:$F, "failed")</f>
        <v>283</v>
      </c>
      <c r="D4">
        <f>COUNTIFS(Sheet1!$D:$D,"&gt;4999", Sheet1!$D:$D, "&lt;=9999", Sheet1!$F:$F, 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>
      <c r="A5" t="s">
        <v>8391</v>
      </c>
      <c r="B5">
        <f>COUNTIFS(Sheet1!$D:$D,"&gt;9999", Sheet1!$D:$D, "&lt;=14999", Sheet1!$F:$F, "successful")</f>
        <v>168</v>
      </c>
      <c r="C5">
        <f>COUNTIFS(Sheet1!$D:$D,"&gt;9999", Sheet1!$D:$D, "&lt;=14999", Sheet1!$F:$F, "failed")</f>
        <v>144</v>
      </c>
      <c r="D5">
        <f>COUNTIFS(Sheet1!$D:$D,"&gt;9999", Sheet1!$D:$D, "&lt;=14999", Sheet1!$F:$F, 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>
      <c r="A6" t="s">
        <v>8392</v>
      </c>
      <c r="B6">
        <f>COUNTIFS(Sheet1!$D:$D,"&gt;14999", Sheet1!$D:$D, "&lt;=19999", Sheet1!$F:$F, "successful")</f>
        <v>94</v>
      </c>
      <c r="C6">
        <f>COUNTIFS(Sheet1!$D:$D,"&gt;14999", Sheet1!$D:$D, "&lt;=19999", Sheet1!$F:$F, "failed")</f>
        <v>90</v>
      </c>
      <c r="D6">
        <f>COUNTIFS(Sheet1!$D:$D,"&gt;14999", Sheet1!$D:$D, "&lt;=19999", Sheet1!$F:$F, 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>
      <c r="A7" t="s">
        <v>8393</v>
      </c>
      <c r="B7">
        <f>COUNTIFS(Sheet1!$D:$D,"&gt;19999", Sheet1!$D:$D, "&lt;=24999", Sheet1!$F:$F, "successful")</f>
        <v>62</v>
      </c>
      <c r="C7">
        <f>COUNTIFS(Sheet1!$D:$D,"&gt;19999", Sheet1!$D:$D, "&lt;=24999", Sheet1!$F:$F, "failed")</f>
        <v>72</v>
      </c>
      <c r="D7">
        <f>COUNTIFS(Sheet1!$D:$D,"&gt;19999", Sheet1!$D:$D, "&lt;=24999", Sheet1!$F:$F, 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>
      <c r="A8" t="s">
        <v>8394</v>
      </c>
      <c r="B8">
        <f>COUNTIFS(Sheet1!$D:$D,"&gt;24999", Sheet1!$D:$D, "&lt;=29999", Sheet1!$F:$F, "successful")</f>
        <v>55</v>
      </c>
      <c r="C8">
        <f>COUNTIFS(Sheet1!$D:$D,"&gt;24999", Sheet1!$D:$D, "&lt;=29999", Sheet1!$F:$F, "failed")</f>
        <v>64</v>
      </c>
      <c r="D8">
        <f>COUNTIFS(Sheet1!$D:$D,"&gt;24999", Sheet1!$D:$D, "&lt;=29999", Sheet1!$F:$F, 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>
      <c r="A9" t="s">
        <v>8395</v>
      </c>
      <c r="B9">
        <f>COUNTIFS(Sheet1!$D:$D,"&gt;29999", Sheet1!$D:$D, "&lt;=34999", Sheet1!$F:$F, "successful")</f>
        <v>32</v>
      </c>
      <c r="C9">
        <f>COUNTIFS(Sheet1!$D:$D,"&gt;29999", Sheet1!$D:$D, "&lt;=34999", Sheet1!$F:$F, "failed")</f>
        <v>37</v>
      </c>
      <c r="D9">
        <f>COUNTIFS(Sheet1!$D:$D,"&gt;29999", Sheet1!$D:$D, "&lt;=34999", Sheet1!$F:$F, 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>
      <c r="A10" t="s">
        <v>8396</v>
      </c>
      <c r="B10">
        <f>COUNTIFS(Sheet1!$D:$D,"&gt;34999", Sheet1!$D:$D, "&lt;=39999", Sheet1!$F:$F, "successful")</f>
        <v>26</v>
      </c>
      <c r="C10">
        <f>COUNTIFS(Sheet1!$D:$D,"&gt;34999", Sheet1!$D:$D, "&lt;=39999", Sheet1!$F:$F, "failed")</f>
        <v>22</v>
      </c>
      <c r="D10">
        <f>COUNTIFS(Sheet1!$D:$D,"&gt;34999", Sheet1!$D:$D, "&lt;=39999", Sheet1!$F:$F, 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>
      <c r="A11" t="s">
        <v>8397</v>
      </c>
      <c r="B11">
        <f>COUNTIFS(Sheet1!$D:$D,"&gt;39999", Sheet1!$D:$D, "&lt;=44999", Sheet1!$F:$F, "successful")</f>
        <v>21</v>
      </c>
      <c r="C11">
        <f>COUNTIFS(Sheet1!$D:$D,"&gt;39999", Sheet1!$D:$D, "&lt;=44999", Sheet1!$F:$F, "failed")</f>
        <v>16</v>
      </c>
      <c r="D11">
        <f>COUNTIFS(Sheet1!$D:$D,"&gt;39999", Sheet1!$D:$D, "&lt;=44999", Sheet1!$F:$F, 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>
      <c r="A12" t="s">
        <v>8398</v>
      </c>
      <c r="B12">
        <f>COUNTIFS(Sheet1!$D:$D,"&gt;44999", Sheet1!$D:$D, "&lt;=49999", Sheet1!$F:$F, "successful")</f>
        <v>6</v>
      </c>
      <c r="C12">
        <f>COUNTIFS(Sheet1!$D:$D,"&gt;44999", Sheet1!$D:$D, "&lt;=49999", Sheet1!$F:$F, "failed")</f>
        <v>11</v>
      </c>
      <c r="D12">
        <f>COUNTIFS(Sheet1!$D:$D,"&gt;44999", Sheet1!$D:$D, "&lt;=49999", Sheet1!$F:$F, 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ht="28.8">
      <c r="A13" s="3" t="s">
        <v>8399</v>
      </c>
      <c r="B13">
        <f>COUNTIFS(Sheet1!$D:$D,"&gt;=50000", Sheet1!$F:$F, "successful")</f>
        <v>86</v>
      </c>
      <c r="C13">
        <f>COUNTIFS(Sheet1!$D:$D,"&gt;=50000", Sheet1!$F:$F, "failed")</f>
        <v>258</v>
      </c>
      <c r="D13">
        <f>COUNTIFS(Sheet1!$D:$D,"&gt;=50000", Sheet1!$F:$F, 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  <row r="15" spans="1:8">
      <c r="A15" t="s">
        <v>8400</v>
      </c>
      <c r="B15">
        <f>SUM(B2:B13)</f>
        <v>2185</v>
      </c>
      <c r="C15">
        <f t="shared" ref="C15:D15" si="4">SUM(C2:C13)</f>
        <v>1530</v>
      </c>
      <c r="D15">
        <f t="shared" si="4"/>
        <v>349</v>
      </c>
      <c r="E15">
        <f>SUM(E2:E13)</f>
        <v>4064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Sheet3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jun yang</cp:lastModifiedBy>
  <dcterms:created xsi:type="dcterms:W3CDTF">2017-04-20T15:17:24Z</dcterms:created>
  <dcterms:modified xsi:type="dcterms:W3CDTF">2019-11-12T22:34:22Z</dcterms:modified>
</cp:coreProperties>
</file>