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11" sheetId="1" r:id="rId1"/>
  </sheets>
  <calcPr calcId="152511"/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26" i="1"/>
  <c r="E15" i="1"/>
  <c r="E16" i="1"/>
  <c r="E17" i="1"/>
  <c r="E18" i="1"/>
  <c r="E19" i="1"/>
  <c r="E20" i="1"/>
  <c r="E21" i="1"/>
  <c r="E22" i="1"/>
  <c r="E14" i="1"/>
  <c r="F1" i="1"/>
  <c r="H1" i="1"/>
  <c r="I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F2" i="1"/>
  <c r="F3" i="1"/>
  <c r="F4" i="1"/>
  <c r="F5" i="1"/>
  <c r="F6" i="1"/>
  <c r="F7" i="1"/>
  <c r="F8" i="1"/>
  <c r="F9" i="1"/>
  <c r="K3" i="1" l="1"/>
  <c r="K1" i="1"/>
  <c r="K2" i="1"/>
</calcChain>
</file>

<file path=xl/sharedStrings.xml><?xml version="1.0" encoding="utf-8"?>
<sst xmlns="http://schemas.openxmlformats.org/spreadsheetml/2006/main" count="2" uniqueCount="2">
  <si>
    <t>a=4.25184562061975 b=-1.44328991461592 c=42.2797525481406 d=658.678272982229</t>
  </si>
  <si>
    <t>((A-D)/(1+((x/C)^B)))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</si>
</sst>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96969"/>
      <name val="Trebuchet MS"/>
      <family val="2"/>
    </font>
    <font>
      <sz val="9"/>
      <color rgb="FFC7254E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'ir11'!$D$1:$D$9</c:f>
              <c:numCache>
                <c:formatCode>General</c:formatCode>
                <c:ptCount val="9"/>
                <c:pt idx="0">
                  <c:v>502.72</c:v>
                </c:pt>
                <c:pt idx="1">
                  <c:v>403.72</c:v>
                </c:pt>
                <c:pt idx="2">
                  <c:v>314.39999999999998</c:v>
                </c:pt>
                <c:pt idx="3">
                  <c:v>258.56</c:v>
                </c:pt>
                <c:pt idx="4">
                  <c:v>219.88</c:v>
                </c:pt>
                <c:pt idx="5">
                  <c:v>192.16</c:v>
                </c:pt>
                <c:pt idx="6">
                  <c:v>170.92</c:v>
                </c:pt>
                <c:pt idx="7">
                  <c:v>154.4</c:v>
                </c:pt>
                <c:pt idx="8">
                  <c:v>147.56</c:v>
                </c:pt>
              </c:numCache>
            </c:numRef>
          </c:xVal>
          <c:yVal>
            <c:numRef>
              <c:f>'ir11'!$F$1:$F$9</c:f>
              <c:numCache>
                <c:formatCode>General</c:formatCode>
                <c:ptCount val="9"/>
                <c:pt idx="0">
                  <c:v>4.926108374384236E-2</c:v>
                </c:pt>
                <c:pt idx="1">
                  <c:v>3.3003300330033E-2</c:v>
                </c:pt>
                <c:pt idx="2">
                  <c:v>2.4813895781637719E-2</c:v>
                </c:pt>
                <c:pt idx="3">
                  <c:v>1.9880715705765408E-2</c:v>
                </c:pt>
                <c:pt idx="4">
                  <c:v>1.658374792703151E-2</c:v>
                </c:pt>
                <c:pt idx="5">
                  <c:v>1.422475106685633E-2</c:v>
                </c:pt>
                <c:pt idx="6">
                  <c:v>1.2453300124533002E-2</c:v>
                </c:pt>
                <c:pt idx="7">
                  <c:v>1.1074197120708749E-2</c:v>
                </c:pt>
                <c:pt idx="8">
                  <c:v>9.9700897308075773E-3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20728"/>
        <c:axId val="249325432"/>
      </c:scatterChart>
      <c:valAx>
        <c:axId val="24932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25432"/>
        <c:crosses val="autoZero"/>
        <c:crossBetween val="midCat"/>
      </c:valAx>
      <c:valAx>
        <c:axId val="2493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2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'ir11'!$E$14:$E$22</c:f>
              <c:numCache>
                <c:formatCode>General</c:formatCode>
                <c:ptCount val="9"/>
                <c:pt idx="0">
                  <c:v>0.10788137834182247</c:v>
                </c:pt>
                <c:pt idx="1">
                  <c:v>0.13434879287748666</c:v>
                </c:pt>
                <c:pt idx="2">
                  <c:v>0.17254055191918286</c:v>
                </c:pt>
                <c:pt idx="3">
                  <c:v>0.20983147260827961</c:v>
                </c:pt>
                <c:pt idx="4">
                  <c:v>0.24677656541856777</c:v>
                </c:pt>
                <c:pt idx="5">
                  <c:v>0.28241142049473028</c:v>
                </c:pt>
                <c:pt idx="6">
                  <c:v>0.3175463715302328</c:v>
                </c:pt>
                <c:pt idx="7">
                  <c:v>0.35156511045918792</c:v>
                </c:pt>
                <c:pt idx="8">
                  <c:v>0.36788310594568513</c:v>
                </c:pt>
              </c:numCache>
            </c:numRef>
          </c:xVal>
          <c:yVal>
            <c:numRef>
              <c:f>'ir11'!$F$14:$F$22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25824"/>
        <c:axId val="249319552"/>
      </c:scatterChart>
      <c:valAx>
        <c:axId val="2493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19552"/>
        <c:crosses val="autoZero"/>
        <c:crossBetween val="midCat"/>
      </c:valAx>
      <c:valAx>
        <c:axId val="2493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6</xdr:row>
      <xdr:rowOff>167640</xdr:rowOff>
    </xdr:from>
    <xdr:to>
      <xdr:col>19</xdr:col>
      <xdr:colOff>251460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12</xdr:row>
      <xdr:rowOff>160020</xdr:rowOff>
    </xdr:from>
    <xdr:to>
      <xdr:col>18</xdr:col>
      <xdr:colOff>53340</xdr:colOff>
      <xdr:row>27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4" workbookViewId="0">
      <selection activeCell="D25" sqref="D25"/>
    </sheetView>
  </sheetViews>
  <sheetFormatPr defaultRowHeight="14.4" x14ac:dyDescent="0.3"/>
  <cols>
    <col min="11" max="11" width="12" bestFit="1" customWidth="1"/>
  </cols>
  <sheetData>
    <row r="1" spans="1:11" x14ac:dyDescent="0.3">
      <c r="A1">
        <v>20</v>
      </c>
      <c r="B1">
        <v>502.72</v>
      </c>
      <c r="D1">
        <v>502.72</v>
      </c>
      <c r="E1">
        <v>20</v>
      </c>
      <c r="F1">
        <f>1/(E1+$E$12)</f>
        <v>4.926108374384236E-2</v>
      </c>
      <c r="G1">
        <v>4.6705048999999998E-2</v>
      </c>
      <c r="H1">
        <f>1/G1-$E$12</f>
        <v>21.110961371649562</v>
      </c>
      <c r="I1">
        <f>ABS(H1-E1)/E1*100</f>
        <v>5.5548068582478116</v>
      </c>
      <c r="K1">
        <f>INTERCEPT(F2:F7,D2:D7)</f>
        <v>-2.7754965511835872E-3</v>
      </c>
    </row>
    <row r="2" spans="1:11" x14ac:dyDescent="0.3">
      <c r="A2">
        <v>30</v>
      </c>
      <c r="B2">
        <v>403.72</v>
      </c>
      <c r="D2">
        <v>403.72</v>
      </c>
      <c r="E2">
        <v>30</v>
      </c>
      <c r="F2">
        <f t="shared" ref="F2:F6" si="0">1/(E2+$E$12)</f>
        <v>3.3003300330033E-2</v>
      </c>
      <c r="G2">
        <v>3.6305960999999998E-2</v>
      </c>
      <c r="H2">
        <f t="shared" ref="H2:H6" si="1">1/G2-$E$12</f>
        <v>27.243686283362671</v>
      </c>
      <c r="I2">
        <f t="shared" ref="I2:I9" si="2">ABS(H2-E2)/E2*100</f>
        <v>9.1877123887910983</v>
      </c>
      <c r="K2">
        <f>SLOPE(F2:F7,D2:D7)</f>
        <v>8.823362458192819E-5</v>
      </c>
    </row>
    <row r="3" spans="1:11" x14ac:dyDescent="0.3">
      <c r="A3">
        <v>40</v>
      </c>
      <c r="B3">
        <v>314.39999999999998</v>
      </c>
      <c r="D3">
        <v>314.39999999999998</v>
      </c>
      <c r="E3">
        <v>40</v>
      </c>
      <c r="F3">
        <f t="shared" si="0"/>
        <v>2.4813895781637719E-2</v>
      </c>
      <c r="G3">
        <v>2.6923672999999999E-2</v>
      </c>
      <c r="H3">
        <f t="shared" si="1"/>
        <v>36.842034818206272</v>
      </c>
      <c r="I3">
        <f t="shared" si="2"/>
        <v>7.8949129544843188</v>
      </c>
      <c r="K3">
        <f>RSQ(F2:F7,D2:D7)</f>
        <v>0.99966671944399133</v>
      </c>
    </row>
    <row r="4" spans="1:11" x14ac:dyDescent="0.3">
      <c r="A4">
        <v>50</v>
      </c>
      <c r="B4">
        <v>258.56</v>
      </c>
      <c r="D4">
        <v>258.56</v>
      </c>
      <c r="E4">
        <v>50</v>
      </c>
      <c r="F4">
        <f t="shared" si="0"/>
        <v>1.9880715705765408E-2</v>
      </c>
      <c r="G4">
        <v>2.1058167999999999E-2</v>
      </c>
      <c r="H4">
        <f t="shared" si="1"/>
        <v>47.187511734164154</v>
      </c>
      <c r="I4">
        <f t="shared" si="2"/>
        <v>5.6249765316716918</v>
      </c>
    </row>
    <row r="5" spans="1:11" x14ac:dyDescent="0.3">
      <c r="A5">
        <v>60</v>
      </c>
      <c r="B5">
        <v>219.88</v>
      </c>
      <c r="D5">
        <v>219.88</v>
      </c>
      <c r="E5">
        <v>60</v>
      </c>
      <c r="F5">
        <f t="shared" si="0"/>
        <v>1.658374792703151E-2</v>
      </c>
      <c r="G5">
        <v>1.699517E-2</v>
      </c>
      <c r="H5">
        <f t="shared" si="1"/>
        <v>58.540246964284563</v>
      </c>
      <c r="I5">
        <f t="shared" si="2"/>
        <v>2.432921726192395</v>
      </c>
    </row>
    <row r="6" spans="1:11" x14ac:dyDescent="0.3">
      <c r="A6">
        <v>70</v>
      </c>
      <c r="B6">
        <v>192.16</v>
      </c>
      <c r="D6">
        <v>192.16</v>
      </c>
      <c r="E6">
        <v>70</v>
      </c>
      <c r="F6">
        <f t="shared" si="0"/>
        <v>1.422475106685633E-2</v>
      </c>
      <c r="G6">
        <v>1.4083426E-2</v>
      </c>
      <c r="H6">
        <f t="shared" si="1"/>
        <v>70.705449952305642</v>
      </c>
      <c r="I6">
        <f t="shared" si="2"/>
        <v>1.0077856461509171</v>
      </c>
    </row>
    <row r="7" spans="1:11" x14ac:dyDescent="0.3">
      <c r="A7">
        <v>70</v>
      </c>
      <c r="B7">
        <v>188.92</v>
      </c>
      <c r="D7">
        <v>170.92</v>
      </c>
      <c r="E7">
        <v>80</v>
      </c>
      <c r="F7">
        <f>1/(E7+$E$12)</f>
        <v>1.2453300124533002E-2</v>
      </c>
      <c r="G7">
        <v>1.1852349E-2</v>
      </c>
      <c r="H7">
        <f>1/G7-$E$12</f>
        <v>84.07146088087687</v>
      </c>
      <c r="I7">
        <f t="shared" si="2"/>
        <v>5.0893261010960877</v>
      </c>
    </row>
    <row r="8" spans="1:11" x14ac:dyDescent="0.3">
      <c r="A8">
        <v>80</v>
      </c>
      <c r="B8">
        <v>170.92</v>
      </c>
      <c r="D8">
        <v>154.4</v>
      </c>
      <c r="E8">
        <v>90</v>
      </c>
      <c r="F8">
        <f>1/(E8+$E$12)</f>
        <v>1.1074197120708749E-2</v>
      </c>
      <c r="G8">
        <v>1.0117067E-2</v>
      </c>
      <c r="H8">
        <f>1/G8-$E$12</f>
        <v>98.542876102332812</v>
      </c>
      <c r="I8">
        <f t="shared" si="2"/>
        <v>9.4920845581475692</v>
      </c>
    </row>
    <row r="9" spans="1:11" x14ac:dyDescent="0.3">
      <c r="A9">
        <v>90</v>
      </c>
      <c r="B9">
        <v>154.4</v>
      </c>
      <c r="D9">
        <v>147.56</v>
      </c>
      <c r="E9">
        <v>100</v>
      </c>
      <c r="F9">
        <f>1/(E9+$E$12)</f>
        <v>9.9700897308075773E-3</v>
      </c>
      <c r="G9">
        <v>9.3985839999999998E-3</v>
      </c>
      <c r="H9">
        <f>1/G9-$E$12</f>
        <v>106.09900648863702</v>
      </c>
      <c r="I9">
        <f t="shared" si="2"/>
        <v>6.0990064886370163</v>
      </c>
    </row>
    <row r="10" spans="1:11" x14ac:dyDescent="0.3">
      <c r="A10">
        <v>100</v>
      </c>
      <c r="B10">
        <v>147.56</v>
      </c>
    </row>
    <row r="11" spans="1:11" x14ac:dyDescent="0.3">
      <c r="A11">
        <v>10</v>
      </c>
      <c r="B11">
        <v>420.04</v>
      </c>
    </row>
    <row r="12" spans="1:11" x14ac:dyDescent="0.3">
      <c r="A12">
        <v>10</v>
      </c>
      <c r="B12">
        <v>422.24</v>
      </c>
      <c r="E12">
        <v>0.3</v>
      </c>
    </row>
    <row r="13" spans="1:11" x14ac:dyDescent="0.3">
      <c r="E13">
        <v>8.2712905000000003E-3</v>
      </c>
      <c r="F13">
        <v>940</v>
      </c>
      <c r="G13">
        <v>-3.39</v>
      </c>
      <c r="H13">
        <v>17.338999999999999</v>
      </c>
    </row>
    <row r="14" spans="1:11" x14ac:dyDescent="0.3">
      <c r="D14">
        <v>502.72</v>
      </c>
      <c r="E14">
        <f>($E$13+$F$13*D14)/(1+$G$13*D14+$H$13*D14*D14)</f>
        <v>0.10788137834182247</v>
      </c>
      <c r="F14">
        <v>20</v>
      </c>
    </row>
    <row r="15" spans="1:11" x14ac:dyDescent="0.3">
      <c r="D15">
        <v>403.72</v>
      </c>
      <c r="E15">
        <f t="shared" ref="E15:E22" si="3">($E$13+$F$13*D15)/(1+$G$13*D15+$H$13*D15*D15)</f>
        <v>0.13434879287748666</v>
      </c>
      <c r="F15">
        <v>30</v>
      </c>
    </row>
    <row r="16" spans="1:11" x14ac:dyDescent="0.3">
      <c r="D16">
        <v>314.39999999999998</v>
      </c>
      <c r="E16">
        <f t="shared" si="3"/>
        <v>0.17254055191918286</v>
      </c>
      <c r="F16">
        <v>40</v>
      </c>
    </row>
    <row r="17" spans="2:6" x14ac:dyDescent="0.3">
      <c r="D17">
        <v>258.56</v>
      </c>
      <c r="E17">
        <f t="shared" si="3"/>
        <v>0.20983147260827961</v>
      </c>
      <c r="F17">
        <v>50</v>
      </c>
    </row>
    <row r="18" spans="2:6" x14ac:dyDescent="0.3">
      <c r="D18">
        <v>219.88</v>
      </c>
      <c r="E18">
        <f t="shared" si="3"/>
        <v>0.24677656541856777</v>
      </c>
      <c r="F18">
        <v>60</v>
      </c>
    </row>
    <row r="19" spans="2:6" x14ac:dyDescent="0.3">
      <c r="D19">
        <v>192.16</v>
      </c>
      <c r="E19">
        <f t="shared" si="3"/>
        <v>0.28241142049473028</v>
      </c>
      <c r="F19">
        <v>70</v>
      </c>
    </row>
    <row r="20" spans="2:6" x14ac:dyDescent="0.3">
      <c r="D20">
        <v>170.92</v>
      </c>
      <c r="E20">
        <f t="shared" si="3"/>
        <v>0.3175463715302328</v>
      </c>
      <c r="F20">
        <v>80</v>
      </c>
    </row>
    <row r="21" spans="2:6" x14ac:dyDescent="0.3">
      <c r="D21">
        <v>154.4</v>
      </c>
      <c r="E21">
        <f t="shared" si="3"/>
        <v>0.35156511045918792</v>
      </c>
      <c r="F21">
        <v>90</v>
      </c>
    </row>
    <row r="22" spans="2:6" x14ac:dyDescent="0.3">
      <c r="D22">
        <v>147.56</v>
      </c>
      <c r="E22">
        <f t="shared" si="3"/>
        <v>0.36788310594568513</v>
      </c>
      <c r="F22">
        <v>100</v>
      </c>
    </row>
    <row r="23" spans="2:6" x14ac:dyDescent="0.3">
      <c r="B23">
        <v>4.2518456206197497</v>
      </c>
    </row>
    <row r="24" spans="2:6" x14ac:dyDescent="0.3">
      <c r="B24">
        <v>-1.4432899146159199</v>
      </c>
      <c r="D24" s="1" t="s">
        <v>0</v>
      </c>
    </row>
    <row r="25" spans="2:6" x14ac:dyDescent="0.3">
      <c r="B25">
        <v>42.2797525481406</v>
      </c>
      <c r="D25" s="2" t="s">
        <v>1</v>
      </c>
    </row>
    <row r="26" spans="2:6" x14ac:dyDescent="0.3">
      <c r="B26">
        <v>658.67827298222903</v>
      </c>
      <c r="D26">
        <v>502.72</v>
      </c>
      <c r="E26">
        <f>(($B$23-$B$26)/(1+POWER((D26/$B$25),$B$24))+$B$26)</f>
        <v>22.117687371056604</v>
      </c>
    </row>
    <row r="27" spans="2:6" x14ac:dyDescent="0.3">
      <c r="D27">
        <v>403.72</v>
      </c>
      <c r="E27">
        <f t="shared" ref="E27:E34" si="4">(($B$23-$B$26)/(1+POWER((D27/$B$25),$B$24))+$B$26)</f>
        <v>28.523448024505001</v>
      </c>
    </row>
    <row r="28" spans="2:6" x14ac:dyDescent="0.3">
      <c r="D28">
        <v>314.39999999999998</v>
      </c>
      <c r="E28">
        <f t="shared" si="4"/>
        <v>38.520075870465575</v>
      </c>
    </row>
    <row r="29" spans="2:6" x14ac:dyDescent="0.3">
      <c r="D29">
        <v>258.56</v>
      </c>
      <c r="E29">
        <f t="shared" si="4"/>
        <v>48.931001785684998</v>
      </c>
    </row>
    <row r="30" spans="2:6" x14ac:dyDescent="0.3">
      <c r="D30">
        <v>219.88</v>
      </c>
      <c r="E30">
        <f t="shared" si="4"/>
        <v>59.706016118959838</v>
      </c>
    </row>
    <row r="31" spans="2:6" x14ac:dyDescent="0.3">
      <c r="D31">
        <v>192.16</v>
      </c>
      <c r="E31">
        <f t="shared" si="4"/>
        <v>70.407922602769304</v>
      </c>
    </row>
    <row r="32" spans="2:6" x14ac:dyDescent="0.3">
      <c r="D32">
        <v>170.92</v>
      </c>
      <c r="E32">
        <f t="shared" si="4"/>
        <v>81.161005719680929</v>
      </c>
    </row>
    <row r="33" spans="4:5" x14ac:dyDescent="0.3">
      <c r="D33">
        <v>154.4</v>
      </c>
      <c r="E33">
        <f t="shared" si="4"/>
        <v>91.690186879703447</v>
      </c>
    </row>
    <row r="34" spans="4:5" x14ac:dyDescent="0.3">
      <c r="D34">
        <v>147.56</v>
      </c>
      <c r="E34">
        <f t="shared" si="4"/>
        <v>96.764227185227583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2015-03-05T16:33:02Z</dcterms:created>
  <dcterms:modified xsi:type="dcterms:W3CDTF">2015-03-06T11:31:58Z</dcterms:modified>
</cp:coreProperties>
</file>