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kantor\2022\april\"/>
    </mc:Choice>
  </mc:AlternateContent>
  <bookViews>
    <workbookView xWindow="-120" yWindow="-120" windowWidth="20730" windowHeight="11160"/>
  </bookViews>
  <sheets>
    <sheet name="JUNI" sheetId="2" r:id="rId1"/>
  </sheets>
  <definedNames>
    <definedName name="_xlnm.Print_Area" localSheetId="0">JUNI!$A$2:$F$31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2" l="1"/>
  <c r="N13" i="2" s="1"/>
  <c r="M12" i="2"/>
  <c r="N12" i="2" s="1"/>
  <c r="H18" i="2" l="1"/>
  <c r="N10" i="2" l="1"/>
  <c r="O10" i="2" s="1"/>
  <c r="K23" i="2" l="1"/>
  <c r="K25" i="2" s="1"/>
  <c r="J23" i="2"/>
  <c r="H12" i="2" l="1"/>
  <c r="H13" i="2"/>
  <c r="H19" i="2"/>
  <c r="C19" i="2" s="1"/>
  <c r="E19" i="2" s="1"/>
  <c r="H17" i="2"/>
  <c r="H16" i="2"/>
  <c r="H15" i="2"/>
  <c r="H11" i="2"/>
  <c r="H10" i="2"/>
  <c r="C10" i="2" s="1"/>
  <c r="H9" i="2"/>
  <c r="C9" i="2" s="1"/>
  <c r="E9" i="2" s="1"/>
  <c r="L13" i="2"/>
  <c r="L12" i="2"/>
  <c r="L11" i="2"/>
  <c r="C12" i="2" l="1"/>
  <c r="E12" i="2" s="1"/>
  <c r="E10" i="2"/>
  <c r="C17" i="2"/>
  <c r="E17" i="2" s="1"/>
  <c r="C13" i="2"/>
  <c r="E13" i="2" s="1"/>
  <c r="C11" i="2"/>
  <c r="E11" i="2" s="1"/>
  <c r="C16" i="2"/>
  <c r="E16" i="2" s="1"/>
  <c r="C18" i="2"/>
  <c r="E18" i="2" s="1"/>
  <c r="L19" i="2"/>
  <c r="P18" i="2"/>
  <c r="L18" i="2" s="1"/>
  <c r="L17" i="2"/>
  <c r="L16" i="2"/>
  <c r="P15" i="2"/>
  <c r="Q15" i="2" s="1"/>
  <c r="L15" i="2" s="1"/>
  <c r="L14" i="2"/>
  <c r="L9" i="2"/>
  <c r="C15" i="2" l="1"/>
  <c r="E15" i="2" s="1"/>
  <c r="L23" i="2"/>
  <c r="L25" i="2" s="1"/>
  <c r="H14" i="2"/>
  <c r="C14" i="2" s="1"/>
  <c r="E14" i="2" s="1"/>
</calcChain>
</file>

<file path=xl/sharedStrings.xml><?xml version="1.0" encoding="utf-8"?>
<sst xmlns="http://schemas.openxmlformats.org/spreadsheetml/2006/main" count="38" uniqueCount="37">
  <si>
    <t>Minggu ke</t>
  </si>
  <si>
    <t>Bulan</t>
  </si>
  <si>
    <t>Jagung</t>
  </si>
  <si>
    <t>Bawang Merah</t>
  </si>
  <si>
    <t>Bawang Putih</t>
  </si>
  <si>
    <t>Telur Ayam Ras</t>
  </si>
  <si>
    <t>Daging  Ayam Ras</t>
  </si>
  <si>
    <t>PRAGNOSA NERACA KETERSEDIAAN KOTA PEKANBARU</t>
  </si>
  <si>
    <t>No</t>
  </si>
  <si>
    <t>Ketersediaan ( ton )</t>
  </si>
  <si>
    <t>gr</t>
  </si>
  <si>
    <t>kg</t>
  </si>
  <si>
    <t>KEPALA DINAS KETAHANAN PANGAN</t>
  </si>
  <si>
    <t>KOTA PEKANBARU</t>
  </si>
  <si>
    <t>Daging Sapi/ kerbau</t>
  </si>
  <si>
    <t>Gula Pasir</t>
  </si>
  <si>
    <t>Minyak goreng</t>
  </si>
  <si>
    <t>Kebutuhan /minggu</t>
  </si>
  <si>
    <t>Komoditas</t>
  </si>
  <si>
    <t>Neraca Mingguan</t>
  </si>
  <si>
    <t>(Suplus/Defisit)</t>
  </si>
  <si>
    <t>Harga</t>
  </si>
  <si>
    <t>( Rp per kg/ltr)</t>
  </si>
  <si>
    <t>konsumsi</t>
  </si>
  <si>
    <t>catatan :</t>
  </si>
  <si>
    <t>kg/kap/mgg</t>
  </si>
  <si>
    <t>(ton)</t>
  </si>
  <si>
    <t>Minyak goreng dalam liter</t>
  </si>
  <si>
    <t>Beras Kualitas Medium</t>
  </si>
  <si>
    <t>Cabe Merah besar</t>
  </si>
  <si>
    <t>Cabe rawit hijau</t>
  </si>
  <si>
    <t>ALEK KURNIAWAN, SP.M.Si</t>
  </si>
  <si>
    <t xml:space="preserve">Pembina </t>
  </si>
  <si>
    <t>NIP. 19771120 197703 1 002</t>
  </si>
  <si>
    <t>telur ayam dalam butir</t>
  </si>
  <si>
    <t>: April 2022</t>
  </si>
  <si>
    <t>Pekanbaru, 18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</si>
</sst>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2"/>
      <name val="Arial Narrow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3" xfId="0" applyFont="1" applyFill="1" applyBorder="1"/>
    <xf numFmtId="0" fontId="2" fillId="0" borderId="0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3" fontId="5" fillId="0" borderId="0" xfId="0" applyNumberFormat="1" applyFont="1"/>
    <xf numFmtId="43" fontId="5" fillId="0" borderId="0" xfId="0" applyNumberFormat="1" applyFont="1"/>
    <xf numFmtId="0" fontId="0" fillId="0" borderId="0" xfId="0" applyFont="1"/>
    <xf numFmtId="1" fontId="2" fillId="0" borderId="0" xfId="0" applyNumberFormat="1" applyFont="1"/>
    <xf numFmtId="1" fontId="2" fillId="0" borderId="4" xfId="0" applyNumberFormat="1" applyFont="1" applyBorder="1" applyAlignment="1">
      <alignment vertical="center"/>
    </xf>
    <xf numFmtId="1" fontId="2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/>
    <xf numFmtId="1" fontId="4" fillId="0" borderId="5" xfId="0" applyNumberFormat="1" applyFont="1" applyBorder="1"/>
    <xf numFmtId="1" fontId="4" fillId="0" borderId="2" xfId="0" applyNumberFormat="1" applyFont="1" applyBorder="1"/>
    <xf numFmtId="1" fontId="7" fillId="0" borderId="3" xfId="0" applyNumberFormat="1" applyFont="1" applyBorder="1"/>
    <xf numFmtId="1" fontId="1" fillId="0" borderId="0" xfId="0" applyNumberFormat="1" applyFont="1"/>
    <xf numFmtId="1" fontId="0" fillId="0" borderId="0" xfId="0" applyNumberFormat="1"/>
    <xf numFmtId="1" fontId="8" fillId="0" borderId="0" xfId="0" applyNumberFormat="1" applyFont="1"/>
    <xf numFmtId="1" fontId="2" fillId="0" borderId="4" xfId="0" applyNumberFormat="1" applyFont="1" applyBorder="1" applyAlignment="1">
      <alignment horizontal="center" vertical="center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1" fontId="4" fillId="0" borderId="0" xfId="0" quotePrefix="1" applyNumberFormat="1" applyFont="1" applyAlignment="1">
      <alignment horizontal="left"/>
    </xf>
    <xf numFmtId="1" fontId="4" fillId="0" borderId="0" xfId="0" applyNumberFormat="1" applyFont="1"/>
    <xf numFmtId="1" fontId="2" fillId="0" borderId="5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" fontId="1" fillId="0" borderId="2" xfId="0" applyNumberFormat="1" applyFont="1" applyBorder="1"/>
    <xf numFmtId="1" fontId="1" fillId="0" borderId="3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"/>
  <sheetViews>
    <sheetView tabSelected="1" workbookViewId="0">
      <selection activeCell="D23" sqref="D23"/>
    </sheetView>
  </sheetViews>
  <sheetFormatPr defaultRowHeight="15" x14ac:dyDescent="0.25"/>
  <cols>
    <col min="1" max="1" width="4.5703125" customWidth="1"/>
    <col min="2" max="2" width="20.7109375" customWidth="1"/>
    <col min="3" max="3" width="21" style="26" customWidth="1"/>
    <col min="4" max="4" width="19" style="26" customWidth="1"/>
    <col min="5" max="5" width="18.140625" style="26" customWidth="1"/>
    <col min="6" max="6" width="16.7109375" style="26" customWidth="1"/>
    <col min="8" max="8" width="18.28515625" customWidth="1"/>
    <col min="11" max="11" width="9.140625" customWidth="1"/>
  </cols>
  <sheetData>
    <row r="2" spans="1:21" ht="15.75" x14ac:dyDescent="0.25">
      <c r="A2" s="43" t="s">
        <v>7</v>
      </c>
      <c r="B2" s="43"/>
      <c r="C2" s="43"/>
      <c r="D2" s="43"/>
      <c r="E2" s="43"/>
      <c r="F2" s="43"/>
    </row>
    <row r="3" spans="1:21" ht="15.75" x14ac:dyDescent="0.25">
      <c r="A3" s="2"/>
      <c r="B3" s="2"/>
      <c r="C3" s="18"/>
      <c r="D3" s="18"/>
      <c r="E3" s="18"/>
      <c r="F3" s="18"/>
    </row>
    <row r="4" spans="1:21" ht="15.75" x14ac:dyDescent="0.25">
      <c r="A4" s="2"/>
      <c r="B4" s="2" t="s">
        <v>0</v>
      </c>
      <c r="C4" s="32">
        <v>3</v>
      </c>
      <c r="D4" s="18"/>
      <c r="E4" s="18"/>
      <c r="F4" s="18"/>
    </row>
    <row r="5" spans="1:21" ht="15.75" x14ac:dyDescent="0.25">
      <c r="A5" s="2"/>
      <c r="B5" s="2" t="s">
        <v>1</v>
      </c>
      <c r="C5" s="33" t="s">
        <v>35</v>
      </c>
      <c r="D5" s="18"/>
      <c r="E5" s="18"/>
      <c r="F5" s="18"/>
    </row>
    <row r="6" spans="1:21" ht="15.75" x14ac:dyDescent="0.25">
      <c r="A6" s="2"/>
      <c r="B6" s="2"/>
      <c r="C6" s="18"/>
      <c r="D6" s="18"/>
      <c r="E6" s="18"/>
      <c r="F6" s="18"/>
    </row>
    <row r="7" spans="1:21" ht="24" customHeight="1" x14ac:dyDescent="0.25">
      <c r="A7" s="39" t="s">
        <v>8</v>
      </c>
      <c r="B7" s="39" t="s">
        <v>18</v>
      </c>
      <c r="C7" s="41" t="s">
        <v>9</v>
      </c>
      <c r="D7" s="19" t="s">
        <v>17</v>
      </c>
      <c r="E7" s="28" t="s">
        <v>19</v>
      </c>
      <c r="F7" s="28" t="s">
        <v>21</v>
      </c>
      <c r="G7" s="17"/>
      <c r="H7" s="12"/>
      <c r="I7" s="12"/>
      <c r="J7" s="12"/>
      <c r="K7" s="12"/>
      <c r="L7" s="12"/>
      <c r="M7" s="12">
        <v>0.5</v>
      </c>
      <c r="N7" s="12"/>
      <c r="O7" s="12"/>
      <c r="P7" s="12"/>
      <c r="Q7" s="12"/>
      <c r="R7" s="14"/>
      <c r="S7" s="14"/>
      <c r="T7" s="14"/>
      <c r="U7" s="14"/>
    </row>
    <row r="8" spans="1:21" ht="24" customHeight="1" x14ac:dyDescent="0.25">
      <c r="A8" s="40"/>
      <c r="B8" s="40"/>
      <c r="C8" s="42"/>
      <c r="D8" s="20" t="s">
        <v>26</v>
      </c>
      <c r="E8" s="20" t="s">
        <v>20</v>
      </c>
      <c r="F8" s="20" t="s">
        <v>22</v>
      </c>
      <c r="G8" s="17"/>
      <c r="H8" s="12">
        <v>0.1</v>
      </c>
      <c r="I8" s="12" t="s">
        <v>23</v>
      </c>
      <c r="J8" s="12"/>
      <c r="K8" s="12"/>
      <c r="L8" s="12"/>
      <c r="M8" s="12">
        <v>0.1</v>
      </c>
      <c r="N8" s="12"/>
      <c r="O8" s="12"/>
      <c r="P8" s="12"/>
      <c r="Q8" s="12"/>
      <c r="R8" s="12"/>
      <c r="S8" s="12"/>
      <c r="T8" s="14"/>
      <c r="U8" s="14"/>
    </row>
    <row r="9" spans="1:21" ht="16.5" x14ac:dyDescent="0.3">
      <c r="A9" s="6">
        <v>1</v>
      </c>
      <c r="B9" s="10" t="s">
        <v>28</v>
      </c>
      <c r="C9" s="29">
        <f>D9+H9</f>
        <v>1232</v>
      </c>
      <c r="D9" s="21">
        <v>1120</v>
      </c>
      <c r="E9" s="29">
        <f>C9-D9</f>
        <v>112</v>
      </c>
      <c r="F9" s="35">
        <v>11500</v>
      </c>
      <c r="G9" s="17"/>
      <c r="H9" s="13">
        <f>D9*H8</f>
        <v>112</v>
      </c>
      <c r="I9" s="12">
        <v>1.1697</v>
      </c>
      <c r="J9" s="12">
        <v>1117359</v>
      </c>
      <c r="K9" s="12">
        <v>1000</v>
      </c>
      <c r="L9" s="15">
        <f>I9*J9/K9</f>
        <v>1306.9748222999999</v>
      </c>
      <c r="M9" s="12"/>
      <c r="N9" s="12"/>
      <c r="O9" s="12"/>
      <c r="P9" s="12"/>
      <c r="Q9" s="12"/>
      <c r="R9" s="12"/>
      <c r="S9" s="12"/>
      <c r="T9" s="14"/>
      <c r="U9" s="14"/>
    </row>
    <row r="10" spans="1:21" ht="16.5" x14ac:dyDescent="0.3">
      <c r="A10" s="6">
        <v>2</v>
      </c>
      <c r="B10" s="11" t="s">
        <v>2</v>
      </c>
      <c r="C10" s="34">
        <f>D10+H10</f>
        <v>83.6</v>
      </c>
      <c r="D10" s="22">
        <v>76</v>
      </c>
      <c r="E10" s="30">
        <f t="shared" ref="E10:E19" si="0">C10-D10</f>
        <v>7.5999999999999943</v>
      </c>
      <c r="F10" s="36">
        <v>8000</v>
      </c>
      <c r="G10" s="17"/>
      <c r="H10" s="13">
        <f>D10*H8</f>
        <v>7.6000000000000005</v>
      </c>
      <c r="I10" s="12">
        <v>2.6200000000000001E-2</v>
      </c>
      <c r="J10" s="12"/>
      <c r="K10" s="12"/>
      <c r="L10" s="15"/>
      <c r="M10" s="12">
        <v>69.45</v>
      </c>
      <c r="N10" s="12">
        <f>M10*M8</f>
        <v>6.9450000000000003</v>
      </c>
      <c r="O10" s="16">
        <f>D10+N10</f>
        <v>82.944999999999993</v>
      </c>
      <c r="P10" s="12"/>
      <c r="Q10" s="12"/>
      <c r="R10" s="12"/>
      <c r="S10" s="12"/>
      <c r="T10" s="14"/>
      <c r="U10" s="14"/>
    </row>
    <row r="11" spans="1:21" ht="16.5" x14ac:dyDescent="0.3">
      <c r="A11" s="3">
        <v>3</v>
      </c>
      <c r="B11" s="4" t="s">
        <v>3</v>
      </c>
      <c r="C11" s="34">
        <f>D11+H11</f>
        <v>93.5</v>
      </c>
      <c r="D11" s="23">
        <v>85</v>
      </c>
      <c r="E11" s="30">
        <f t="shared" si="0"/>
        <v>8.5</v>
      </c>
      <c r="F11" s="37">
        <v>36000</v>
      </c>
      <c r="G11" s="17"/>
      <c r="H11" s="13">
        <f>D11*H8</f>
        <v>8.5</v>
      </c>
      <c r="I11" s="12">
        <v>5.8200000000000002E-2</v>
      </c>
      <c r="J11" s="12"/>
      <c r="K11" s="12"/>
      <c r="L11" s="15">
        <f>I11*J9</f>
        <v>65030.293799999999</v>
      </c>
      <c r="M11" s="12"/>
      <c r="N11" s="12"/>
      <c r="O11" s="12"/>
      <c r="P11" s="12"/>
      <c r="Q11" s="12"/>
      <c r="R11" s="12"/>
      <c r="S11" s="12"/>
      <c r="T11" s="14"/>
      <c r="U11" s="14"/>
    </row>
    <row r="12" spans="1:21" ht="16.5" x14ac:dyDescent="0.3">
      <c r="A12" s="6">
        <v>4</v>
      </c>
      <c r="B12" s="4" t="s">
        <v>4</v>
      </c>
      <c r="C12" s="34">
        <f t="shared" ref="C12:C19" si="1">D12+H12</f>
        <v>74.8</v>
      </c>
      <c r="D12" s="23">
        <v>68</v>
      </c>
      <c r="E12" s="30">
        <f t="shared" si="0"/>
        <v>6.7999999999999972</v>
      </c>
      <c r="F12" s="37">
        <v>28000</v>
      </c>
      <c r="G12" s="17"/>
      <c r="H12" s="13">
        <f>D12*H8</f>
        <v>6.8000000000000007</v>
      </c>
      <c r="I12" s="12">
        <v>2.1239999999999998E-2</v>
      </c>
      <c r="J12" s="12"/>
      <c r="K12" s="12"/>
      <c r="L12" s="15">
        <f>I12*J9</f>
        <v>23732.705159999998</v>
      </c>
      <c r="M12" s="13">
        <f>D11</f>
        <v>85</v>
      </c>
      <c r="N12" s="13">
        <f>M12*M7</f>
        <v>42.5</v>
      </c>
      <c r="O12" s="12"/>
      <c r="P12" s="12"/>
      <c r="Q12" s="12"/>
      <c r="R12" s="12"/>
      <c r="S12" s="12"/>
      <c r="T12" s="14"/>
      <c r="U12" s="14"/>
    </row>
    <row r="13" spans="1:21" ht="16.5" x14ac:dyDescent="0.3">
      <c r="A13" s="3">
        <v>5</v>
      </c>
      <c r="B13" s="4" t="s">
        <v>29</v>
      </c>
      <c r="C13" s="34">
        <f t="shared" si="1"/>
        <v>132</v>
      </c>
      <c r="D13" s="23">
        <v>120</v>
      </c>
      <c r="E13" s="30">
        <f t="shared" si="0"/>
        <v>12</v>
      </c>
      <c r="F13" s="37">
        <v>35000</v>
      </c>
      <c r="G13" s="17"/>
      <c r="H13" s="13">
        <f>D13*H8</f>
        <v>12</v>
      </c>
      <c r="I13" s="12">
        <v>9.8900000000000002E-2</v>
      </c>
      <c r="J13" s="12"/>
      <c r="K13" s="12"/>
      <c r="L13" s="15">
        <f>I13*J9</f>
        <v>110506.8051</v>
      </c>
      <c r="M13" s="13">
        <f>D13</f>
        <v>120</v>
      </c>
      <c r="N13" s="13">
        <f>M13*M7</f>
        <v>60</v>
      </c>
      <c r="O13" s="12"/>
      <c r="P13" s="12"/>
      <c r="Q13" s="12"/>
      <c r="R13" s="12"/>
      <c r="S13" s="12"/>
      <c r="T13" s="14"/>
      <c r="U13" s="14"/>
    </row>
    <row r="14" spans="1:21" ht="16.5" x14ac:dyDescent="0.3">
      <c r="A14" s="6">
        <v>6</v>
      </c>
      <c r="B14" s="4" t="s">
        <v>30</v>
      </c>
      <c r="C14" s="34">
        <f t="shared" si="1"/>
        <v>99</v>
      </c>
      <c r="D14" s="23">
        <v>90</v>
      </c>
      <c r="E14" s="30">
        <f t="shared" si="0"/>
        <v>9</v>
      </c>
      <c r="F14" s="37">
        <v>35000</v>
      </c>
      <c r="G14" s="17"/>
      <c r="H14" s="13">
        <f>D14*H8</f>
        <v>9</v>
      </c>
      <c r="I14" s="12">
        <v>0.21240000000000001</v>
      </c>
      <c r="J14" s="12"/>
      <c r="K14" s="12"/>
      <c r="L14" s="15">
        <f>0.1/I14*J9/K9</f>
        <v>526.06355932203394</v>
      </c>
      <c r="M14" s="12"/>
      <c r="N14" s="12"/>
      <c r="O14" s="12"/>
      <c r="P14" s="12">
        <v>1000</v>
      </c>
      <c r="Q14" s="12"/>
      <c r="R14" s="12"/>
      <c r="S14" s="12"/>
      <c r="T14" s="14"/>
      <c r="U14" s="14"/>
    </row>
    <row r="15" spans="1:21" ht="16.5" x14ac:dyDescent="0.3">
      <c r="A15" s="3">
        <v>7</v>
      </c>
      <c r="B15" s="4" t="s">
        <v>14</v>
      </c>
      <c r="C15" s="34">
        <f t="shared" si="1"/>
        <v>69.3</v>
      </c>
      <c r="D15" s="23">
        <v>63</v>
      </c>
      <c r="E15" s="30">
        <f t="shared" si="0"/>
        <v>6.2999999999999972</v>
      </c>
      <c r="F15" s="37">
        <v>150000</v>
      </c>
      <c r="G15" s="17"/>
      <c r="H15" s="13">
        <f>D15*H8</f>
        <v>6.3000000000000007</v>
      </c>
      <c r="I15" s="12">
        <v>2.7033</v>
      </c>
      <c r="J15" s="12"/>
      <c r="K15" s="12"/>
      <c r="L15" s="15">
        <f>Q15*J9/K9</f>
        <v>151.02782923499998</v>
      </c>
      <c r="M15" s="12"/>
      <c r="N15" s="12"/>
      <c r="O15" s="12">
        <v>50</v>
      </c>
      <c r="P15" s="12">
        <f>I15*O15</f>
        <v>135.16499999999999</v>
      </c>
      <c r="Q15" s="12">
        <f>P15/P14</f>
        <v>0.13516499999999998</v>
      </c>
      <c r="R15" s="12"/>
      <c r="S15" s="12"/>
      <c r="T15" s="14"/>
      <c r="U15" s="14"/>
    </row>
    <row r="16" spans="1:21" ht="16.5" x14ac:dyDescent="0.3">
      <c r="A16" s="6">
        <v>8</v>
      </c>
      <c r="B16" s="4" t="s">
        <v>6</v>
      </c>
      <c r="C16" s="34">
        <f t="shared" si="1"/>
        <v>231</v>
      </c>
      <c r="D16" s="23">
        <v>210</v>
      </c>
      <c r="E16" s="30">
        <f t="shared" si="0"/>
        <v>21</v>
      </c>
      <c r="F16" s="37">
        <v>28000</v>
      </c>
      <c r="G16" s="17"/>
      <c r="H16" s="13">
        <f>D16*H8</f>
        <v>21</v>
      </c>
      <c r="I16" s="12">
        <v>0.19839999999999999</v>
      </c>
      <c r="J16" s="12"/>
      <c r="K16" s="12"/>
      <c r="L16" s="15">
        <f>I16*J9/K9</f>
        <v>221.68402559999998</v>
      </c>
      <c r="M16" s="12"/>
      <c r="N16" s="12"/>
      <c r="O16" s="12"/>
      <c r="P16" s="12" t="s">
        <v>10</v>
      </c>
      <c r="Q16" s="12" t="s">
        <v>11</v>
      </c>
      <c r="R16" s="12"/>
      <c r="S16" s="12"/>
      <c r="T16" s="14"/>
      <c r="U16" s="14"/>
    </row>
    <row r="17" spans="1:21" ht="16.5" x14ac:dyDescent="0.3">
      <c r="A17" s="3">
        <v>9</v>
      </c>
      <c r="B17" s="4" t="s">
        <v>5</v>
      </c>
      <c r="C17" s="34">
        <f t="shared" si="1"/>
        <v>429</v>
      </c>
      <c r="D17" s="23">
        <v>390</v>
      </c>
      <c r="E17" s="30">
        <f t="shared" si="0"/>
        <v>39</v>
      </c>
      <c r="F17" s="37">
        <v>1600</v>
      </c>
      <c r="G17" s="17"/>
      <c r="H17" s="13">
        <f>D17*H8</f>
        <v>39</v>
      </c>
      <c r="I17" s="12">
        <v>1.3599999999999999E-2</v>
      </c>
      <c r="J17" s="12"/>
      <c r="K17" s="12"/>
      <c r="L17" s="15">
        <f>I17*J9/K9</f>
        <v>15.1960824</v>
      </c>
      <c r="M17" s="12"/>
      <c r="N17" s="12"/>
      <c r="O17" s="12"/>
      <c r="P17" s="12"/>
      <c r="Q17" s="12"/>
      <c r="R17" s="12"/>
      <c r="S17" s="12"/>
      <c r="T17" s="14"/>
      <c r="U17" s="14"/>
    </row>
    <row r="18" spans="1:21" ht="16.5" x14ac:dyDescent="0.3">
      <c r="A18" s="6">
        <v>10</v>
      </c>
      <c r="B18" s="4" t="s">
        <v>15</v>
      </c>
      <c r="C18" s="34">
        <f t="shared" si="1"/>
        <v>209</v>
      </c>
      <c r="D18" s="23">
        <v>190</v>
      </c>
      <c r="E18" s="30">
        <f t="shared" si="0"/>
        <v>19</v>
      </c>
      <c r="F18" s="37">
        <v>15000</v>
      </c>
      <c r="G18" s="17"/>
      <c r="H18" s="13">
        <f>D18*H8</f>
        <v>19</v>
      </c>
      <c r="I18" s="12">
        <v>0.24149999999999999</v>
      </c>
      <c r="J18" s="12"/>
      <c r="K18" s="12"/>
      <c r="L18" s="15">
        <f>P18*J9/K9</f>
        <v>215.87375880000002</v>
      </c>
      <c r="M18" s="12"/>
      <c r="N18" s="12"/>
      <c r="O18" s="12"/>
      <c r="P18" s="12">
        <f>I18*O19</f>
        <v>0.19320000000000001</v>
      </c>
      <c r="Q18" s="12"/>
      <c r="R18" s="12"/>
      <c r="S18" s="12"/>
      <c r="T18" s="14"/>
      <c r="U18" s="14"/>
    </row>
    <row r="19" spans="1:21" ht="16.5" x14ac:dyDescent="0.3">
      <c r="A19" s="5">
        <v>11</v>
      </c>
      <c r="B19" s="8" t="s">
        <v>16</v>
      </c>
      <c r="C19" s="31">
        <f t="shared" si="1"/>
        <v>386.1</v>
      </c>
      <c r="D19" s="24">
        <v>351</v>
      </c>
      <c r="E19" s="31">
        <f t="shared" si="0"/>
        <v>35.100000000000023</v>
      </c>
      <c r="F19" s="38">
        <v>25000</v>
      </c>
      <c r="G19" s="17"/>
      <c r="H19" s="13">
        <f>D19*H8</f>
        <v>35.1</v>
      </c>
      <c r="I19" s="12">
        <v>0.50560000000000005</v>
      </c>
      <c r="J19" s="12"/>
      <c r="K19" s="12"/>
      <c r="L19" s="15">
        <f>0.1/I19*J9/K9</f>
        <v>220.99663765822785</v>
      </c>
      <c r="M19" s="12"/>
      <c r="N19" s="12"/>
      <c r="O19" s="12">
        <v>0.8</v>
      </c>
      <c r="P19" s="12" t="s">
        <v>11</v>
      </c>
      <c r="Q19" s="12"/>
      <c r="R19" s="12"/>
      <c r="S19" s="12"/>
      <c r="T19" s="14"/>
      <c r="U19" s="14"/>
    </row>
    <row r="20" spans="1:21" ht="15.75" x14ac:dyDescent="0.25">
      <c r="A20" s="7"/>
      <c r="B20" s="2" t="s">
        <v>24</v>
      </c>
      <c r="C20" s="18"/>
      <c r="D20" s="18"/>
      <c r="E20" s="18"/>
      <c r="F20" s="18"/>
      <c r="G20" s="17"/>
      <c r="H20" s="12"/>
      <c r="I20" s="12" t="s">
        <v>25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21" ht="15.75" x14ac:dyDescent="0.25">
      <c r="A21" s="7"/>
      <c r="B21" s="2" t="s">
        <v>27</v>
      </c>
      <c r="C21" s="18"/>
      <c r="D21" s="18"/>
      <c r="E21" s="18"/>
      <c r="F21" s="18"/>
      <c r="G21" s="14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21" ht="15.75" x14ac:dyDescent="0.25">
      <c r="A22" s="7"/>
      <c r="B22" s="2" t="s">
        <v>34</v>
      </c>
      <c r="C22" s="18"/>
      <c r="D22" s="18"/>
      <c r="E22" s="18"/>
      <c r="F22" s="18"/>
    </row>
    <row r="23" spans="1:21" ht="16.5" x14ac:dyDescent="0.3">
      <c r="A23" s="7"/>
      <c r="B23" s="2"/>
      <c r="C23" s="18"/>
      <c r="D23" s="25" t="s">
        <v>36</v>
      </c>
      <c r="J23" s="13">
        <f>0.1*D10</f>
        <v>7.6000000000000005</v>
      </c>
      <c r="K23" s="13">
        <f>0.1*D12</f>
        <v>6.8000000000000007</v>
      </c>
      <c r="L23" s="13">
        <f>0.1*D14</f>
        <v>9</v>
      </c>
    </row>
    <row r="24" spans="1:21" ht="16.5" x14ac:dyDescent="0.3">
      <c r="B24" s="9"/>
      <c r="C24" s="25"/>
      <c r="D24" s="25" t="s">
        <v>12</v>
      </c>
      <c r="J24" s="12">
        <v>32.4</v>
      </c>
      <c r="K24" s="12">
        <v>23.73</v>
      </c>
      <c r="L24" s="12">
        <v>39.11</v>
      </c>
    </row>
    <row r="25" spans="1:21" ht="16.5" x14ac:dyDescent="0.3">
      <c r="B25" s="1"/>
      <c r="C25" s="25"/>
      <c r="D25" s="26" t="s">
        <v>13</v>
      </c>
      <c r="J25" s="13">
        <v>2</v>
      </c>
      <c r="K25" s="13">
        <f>K23+K24</f>
        <v>30.53</v>
      </c>
      <c r="L25" s="13">
        <f>L23+L24</f>
        <v>48.11</v>
      </c>
    </row>
    <row r="26" spans="1:21" ht="16.5" x14ac:dyDescent="0.3">
      <c r="B26" s="1"/>
      <c r="C26" s="25"/>
    </row>
    <row r="28" spans="1:21" x14ac:dyDescent="0.25">
      <c r="D28" s="27" t="s">
        <v>31</v>
      </c>
    </row>
    <row r="29" spans="1:21" x14ac:dyDescent="0.25">
      <c r="D29" s="26" t="s">
        <v>32</v>
      </c>
    </row>
    <row r="30" spans="1:21" x14ac:dyDescent="0.25">
      <c r="D30" s="26" t="s">
        <v>33</v>
      </c>
    </row>
  </sheetData>
  <mergeCells count="4">
    <mergeCell ref="A7:A8"/>
    <mergeCell ref="B7:B8"/>
    <mergeCell ref="C7:C8"/>
    <mergeCell ref="A2:F2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JUNI</vt:lpstr>
      <vt:lpstr>JUNI!Print_Area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Desktop</cp:lastModifiedBy>
  <cp:lastPrinted>2020-07-27T08:04:42Z</cp:lastPrinted>
  <dcterms:created xsi:type="dcterms:W3CDTF">2020-03-12T08:48:36Z</dcterms:created>
  <dcterms:modified xsi:type="dcterms:W3CDTF">2022-04-25T18:31:45Z</dcterms:modified>
</cp:coreProperties>
</file>