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.jorge/Desktop/"/>
    </mc:Choice>
  </mc:AlternateContent>
  <xr:revisionPtr revIDLastSave="0" documentId="13_ncr:1_{8626D1D3-35F7-5849-B2BA-E6EBE4B60799}" xr6:coauthVersionLast="47" xr6:coauthVersionMax="47" xr10:uidLastSave="{00000000-0000-0000-0000-000000000000}"/>
  <bookViews>
    <workbookView xWindow="0" yWindow="500" windowWidth="37800" windowHeight="26600" xr2:uid="{2D15F690-FFD7-F840-8722-CF7DBBC8DC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1" l="1"/>
  <c r="D38" i="1"/>
  <c r="C39" i="1"/>
  <c r="E11" i="1"/>
  <c r="E49" i="1" s="1"/>
  <c r="E9" i="1"/>
  <c r="E47" i="1" s="1"/>
  <c r="E10" i="1"/>
  <c r="E48" i="1" s="1"/>
  <c r="C38" i="1"/>
  <c r="E8" i="1"/>
  <c r="E26" i="1" s="1"/>
  <c r="C41" i="1" l="1"/>
  <c r="E27" i="1"/>
  <c r="C42" i="1"/>
  <c r="E18" i="1"/>
  <c r="E29" i="1"/>
  <c r="D42" i="1"/>
  <c r="E21" i="1"/>
  <c r="E28" i="1"/>
  <c r="D41" i="1"/>
  <c r="C40" i="1"/>
  <c r="C43" i="1"/>
  <c r="E46" i="1"/>
  <c r="E12" i="1" s="1"/>
  <c r="E19" i="1"/>
  <c r="D43" i="1"/>
  <c r="D40" i="1"/>
  <c r="E20" i="1"/>
  <c r="E30" i="1" l="1"/>
  <c r="E31" i="1" s="1"/>
  <c r="E16" i="1" s="1"/>
  <c r="E22" i="1"/>
  <c r="E23" i="1" s="1"/>
  <c r="E15" i="1" s="1"/>
  <c r="F9" i="1" l="1"/>
  <c r="F10" i="1"/>
  <c r="F8" i="1"/>
  <c r="F11" i="1"/>
  <c r="F46" i="1" l="1"/>
  <c r="F18" i="1"/>
  <c r="F26" i="1"/>
  <c r="F29" i="1"/>
  <c r="F49" i="1"/>
  <c r="F21" i="1"/>
  <c r="F48" i="1"/>
  <c r="F28" i="1"/>
  <c r="F20" i="1"/>
  <c r="F47" i="1"/>
  <c r="F27" i="1"/>
  <c r="F19" i="1"/>
  <c r="F22" i="1" l="1"/>
  <c r="F23" i="1" s="1"/>
  <c r="F15" i="1" s="1"/>
  <c r="F30" i="1"/>
  <c r="F31" i="1" s="1"/>
  <c r="F16" i="1" s="1"/>
  <c r="F12" i="1"/>
  <c r="G10" i="1" l="1"/>
  <c r="G8" i="1"/>
  <c r="G11" i="1"/>
  <c r="G9" i="1"/>
  <c r="G19" i="1" l="1"/>
  <c r="G27" i="1"/>
  <c r="G47" i="1"/>
  <c r="G21" i="1"/>
  <c r="G49" i="1"/>
  <c r="G29" i="1"/>
  <c r="G18" i="1"/>
  <c r="G46" i="1"/>
  <c r="G26" i="1"/>
  <c r="G28" i="1"/>
  <c r="G48" i="1"/>
  <c r="G20" i="1"/>
  <c r="G12" i="1" l="1"/>
  <c r="G30" i="1"/>
  <c r="G31" i="1" s="1"/>
  <c r="G16" i="1" s="1"/>
  <c r="G22" i="1"/>
  <c r="G23" i="1" s="1"/>
  <c r="G15" i="1" s="1"/>
  <c r="H9" i="1" l="1"/>
  <c r="H10" i="1"/>
  <c r="H8" i="1"/>
  <c r="H11" i="1"/>
  <c r="H20" i="1" l="1"/>
  <c r="H48" i="1"/>
  <c r="H28" i="1"/>
  <c r="H26" i="1"/>
  <c r="H46" i="1"/>
  <c r="H12" i="1" s="1"/>
  <c r="H18" i="1"/>
  <c r="H19" i="1"/>
  <c r="H27" i="1"/>
  <c r="H47" i="1"/>
  <c r="H49" i="1"/>
  <c r="H29" i="1"/>
  <c r="H21" i="1"/>
  <c r="H22" i="1" l="1"/>
  <c r="H23" i="1" s="1"/>
  <c r="H15" i="1" s="1"/>
  <c r="H30" i="1"/>
  <c r="H31" i="1" s="1"/>
  <c r="H16" i="1" s="1"/>
  <c r="I9" i="1" l="1"/>
  <c r="I47" i="1" s="1"/>
  <c r="I8" i="1"/>
  <c r="I46" i="1" s="1"/>
  <c r="I10" i="1"/>
  <c r="I48" i="1" s="1"/>
  <c r="I11" i="1"/>
  <c r="I49" i="1" s="1"/>
  <c r="I12" i="1" l="1"/>
</calcChain>
</file>

<file path=xl/sharedStrings.xml><?xml version="1.0" encoding="utf-8"?>
<sst xmlns="http://schemas.openxmlformats.org/spreadsheetml/2006/main" count="23" uniqueCount="21">
  <si>
    <t>MSE</t>
  </si>
  <si>
    <t>Pre(x)</t>
  </si>
  <si>
    <t>Post(y)</t>
  </si>
  <si>
    <t>m</t>
  </si>
  <si>
    <t>p1</t>
  </si>
  <si>
    <t>alfa</t>
  </si>
  <si>
    <t>p2</t>
  </si>
  <si>
    <t>p3</t>
  </si>
  <si>
    <t>pendiente = m1</t>
  </si>
  <si>
    <t>b = m0</t>
  </si>
  <si>
    <t>y = m1x1 + m0x0</t>
  </si>
  <si>
    <t>Gradiente m1</t>
  </si>
  <si>
    <t>Suma</t>
  </si>
  <si>
    <t>alfa/m * suma</t>
  </si>
  <si>
    <t>Gradiente m0</t>
  </si>
  <si>
    <t>p4</t>
  </si>
  <si>
    <t>p5</t>
  </si>
  <si>
    <t>Escalamiento</t>
  </si>
  <si>
    <t>Min</t>
  </si>
  <si>
    <t>Max</t>
  </si>
  <si>
    <t>Sin Escalar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</si>
</sst>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</cellStyleXfs>
  <cellXfs count="12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1" xfId="1"/>
    <xf numFmtId="0" fontId="4" fillId="3" borderId="2" xfId="2"/>
    <xf numFmtId="164" fontId="0" fillId="0" borderId="0" xfId="0" applyNumberFormat="1"/>
    <xf numFmtId="164" fontId="2" fillId="0" borderId="0" xfId="0" applyNumberFormat="1" applyFont="1"/>
  </cellXfs>
  <cellStyles count="3">
    <cellStyle name="Entrada" xfId="1" builtinId="20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Hoja1!$D$7</c:f>
              <c:strCache>
                <c:ptCount val="1"/>
                <c:pt idx="0">
                  <c:v>Post(y)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822397200349957E-3"/>
                  <c:y val="0.16217045785943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Hoja1!$C$8:$C$11</c:f>
              <c:numCache>
                <c:formatCode>General</c:formatCode>
                <c:ptCount val="4"/>
                <c:pt idx="0">
                  <c:v>65</c:v>
                </c:pt>
                <c:pt idx="1">
                  <c:v>45</c:v>
                </c:pt>
                <c:pt idx="2">
                  <c:v>79</c:v>
                </c:pt>
                <c:pt idx="3">
                  <c:v>24</c:v>
                </c:pt>
              </c:numCache>
            </c:numRef>
          </c:xVal>
          <c:yVal>
            <c:numRef>
              <c:f>Hoja1!$D$8:$D$11</c:f>
              <c:numCache>
                <c:formatCode>General</c:formatCode>
                <c:ptCount val="4"/>
                <c:pt idx="0">
                  <c:v>74</c:v>
                </c:pt>
                <c:pt idx="1">
                  <c:v>70</c:v>
                </c:pt>
                <c:pt idx="2">
                  <c:v>100</c:v>
                </c:pt>
                <c:pt idx="3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E-B246-B06A-724FC314C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19936"/>
        <c:axId val="100766912"/>
      </c:scatterChart>
      <c:valAx>
        <c:axId val="1010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766912"/>
        <c:crosses val="autoZero"/>
        <c:crossBetween val="midCat"/>
      </c:valAx>
      <c:valAx>
        <c:axId val="100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0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241302</xdr:colOff>
      <xdr:row>13</xdr:row>
      <xdr:rowOff>16932</xdr:rowOff>
    </xdr:from>
    <xdr:to>
      <xdr:col>12</xdr:col>
      <xdr:colOff>520702</xdr:colOff>
      <xdr:row>26</xdr:row>
      <xdr:rowOff>118532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758724A-3149-938E-6D99-DC2D2E3D0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EBB510-A0D0-1249-A8AC-E4FC6910EC20}" name="Tabla1" displayName="Tabla1" ref="C7:D11" totalsRowShown="0">
  <autoFilter ref="C7:D11" xr:uid="{53EBB510-A0D0-1249-A8AC-E4FC6910EC20}"/>
  <tableColumns count="2">
    <tableColumn id="1" xr3:uid="{4E5B0064-3F77-5346-9207-00095B9479F2}" name="Pre(x)"/>
    <tableColumn id="2" xr3:uid="{52C70526-E6C9-414D-B83B-C8FABD15BD6C}" name="Post(y)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15AE-7855-F84B-B9F5-C7D406E863E3}">
  <dimension ref="B4:I49"/>
  <sheetViews>
    <sheetView tabSelected="1" zoomScale="150" zoomScaleNormal="150" workbookViewId="0">
      <selection activeCell="I5" sqref="I5"/>
    </sheetView>
  </sheetViews>
  <sheetFormatPr baseColWidth="10" defaultRowHeight="16" x14ac:dyDescent="0.2"/>
  <cols>
    <col min="3" max="3" width="14" bestFit="1" customWidth="1"/>
    <col min="5" max="5" width="12.5" customWidth="1"/>
    <col min="7" max="7" width="12.1640625" bestFit="1" customWidth="1"/>
    <col min="8" max="8" width="17.83203125" customWidth="1"/>
    <col min="9" max="9" width="23.6640625" customWidth="1"/>
  </cols>
  <sheetData>
    <row r="4" spans="3:9" x14ac:dyDescent="0.2">
      <c r="E4" t="s">
        <v>10</v>
      </c>
    </row>
    <row r="7" spans="3:9" x14ac:dyDescent="0.2">
      <c r="C7" t="s">
        <v>1</v>
      </c>
      <c r="D7" t="s">
        <v>2</v>
      </c>
      <c r="E7" t="s">
        <v>4</v>
      </c>
      <c r="F7" t="s">
        <v>6</v>
      </c>
      <c r="G7" t="s">
        <v>7</v>
      </c>
      <c r="H7" t="s">
        <v>15</v>
      </c>
      <c r="I7" t="s">
        <v>16</v>
      </c>
    </row>
    <row r="8" spans="3:9" x14ac:dyDescent="0.2">
      <c r="C8" s="4">
        <v>65</v>
      </c>
      <c r="D8" s="5">
        <v>74</v>
      </c>
      <c r="E8" s="3">
        <f>$D$15*Tabla1[[#This Row],[Pre(x)]]+$D$16</f>
        <v>83.93</v>
      </c>
      <c r="F8" s="3">
        <f>$E$15*Tabla1[[#This Row],[Pre(x)]]+$E$16</f>
        <v>84.602899999993511</v>
      </c>
      <c r="G8">
        <f>$F$15*Tabla1[[#This Row],[Pre(x)]]+$F$16</f>
        <v>-574.35716124364637</v>
      </c>
      <c r="H8">
        <f>$G$15*Tabla1[[#This Row],[Pre(x)]]+$G$16</f>
        <v>644735.61940124666</v>
      </c>
      <c r="I8">
        <f>$H$15*Tabla1[[#This Row],[Pre(x)]]+$H$16</f>
        <v>-631297911.08234787</v>
      </c>
    </row>
    <row r="9" spans="3:9" x14ac:dyDescent="0.2">
      <c r="C9" s="6">
        <v>45</v>
      </c>
      <c r="D9" s="7">
        <v>70</v>
      </c>
      <c r="E9" s="3">
        <f>$D$15*Tabla1[[#This Row],[Pre(x)]]+$D$16</f>
        <v>73.41</v>
      </c>
      <c r="F9" s="3">
        <f>$E$15*Tabla1[[#This Row],[Pre(x)]]+$E$16</f>
        <v>73.875899999995511</v>
      </c>
      <c r="G9">
        <f>$F$15*Tabla1[[#This Row],[Pre(x)]]+$F$16</f>
        <v>-382.3780612456008</v>
      </c>
      <c r="H9">
        <f>$G$15*Tabla1[[#This Row],[Pre(x)]]+$G$16</f>
        <v>446420.46596878575</v>
      </c>
      <c r="I9">
        <f>$H$15*Tabla1[[#This Row],[Pre(x)]]+$H$16</f>
        <v>-437101087.03986609</v>
      </c>
    </row>
    <row r="10" spans="3:9" x14ac:dyDescent="0.2">
      <c r="C10" s="4">
        <v>79</v>
      </c>
      <c r="D10" s="5">
        <v>100</v>
      </c>
      <c r="E10" s="3">
        <f>$D$15*Tabla1[[#This Row],[Pre(x)]]+$D$16</f>
        <v>91.294000000000011</v>
      </c>
      <c r="F10" s="3">
        <f>$E$15*Tabla1[[#This Row],[Pre(x)]]+$E$16</f>
        <v>92.111799999992115</v>
      </c>
      <c r="G10">
        <f>$F$15*Tabla1[[#This Row],[Pre(x)]]+$F$16</f>
        <v>-708.74253124227823</v>
      </c>
      <c r="H10">
        <f>$G$15*Tabla1[[#This Row],[Pre(x)]]+$G$16</f>
        <v>783556.22680396936</v>
      </c>
      <c r="I10">
        <f>$H$15*Tabla1[[#This Row],[Pre(x)]]+$H$16</f>
        <v>-767235687.91208506</v>
      </c>
    </row>
    <row r="11" spans="3:9" x14ac:dyDescent="0.2">
      <c r="C11" s="6">
        <v>24</v>
      </c>
      <c r="D11" s="7">
        <v>67</v>
      </c>
      <c r="E11" s="3">
        <f>$D$15*Tabla1[[#This Row],[Pre(x)]]+$D$16</f>
        <v>62.364000000000004</v>
      </c>
      <c r="F11" s="3">
        <f>$E$15*Tabla1[[#This Row],[Pre(x)]]+$E$16</f>
        <v>62.612549999997604</v>
      </c>
      <c r="G11">
        <f>$F$15*Tabla1[[#This Row],[Pre(x)]]+$F$16</f>
        <v>-180.80000624765302</v>
      </c>
      <c r="H11">
        <f>$G$15*Tabla1[[#This Row],[Pre(x)]]+$G$16</f>
        <v>238189.55486470164</v>
      </c>
      <c r="I11">
        <f>$H$15*Tabla1[[#This Row],[Pre(x)]]+$H$16</f>
        <v>-233194421.79526022</v>
      </c>
    </row>
    <row r="12" spans="3:9" s="1" customFormat="1" x14ac:dyDescent="0.2">
      <c r="D12" s="1" t="s">
        <v>0</v>
      </c>
      <c r="E12" s="11">
        <f>AVERAGE(E46:E49)</f>
        <v>51.879982999999967</v>
      </c>
      <c r="F12" s="11">
        <f>AVERAGE(F46:F49)</f>
        <v>52.22937649061825</v>
      </c>
      <c r="G12" s="11">
        <f>AVERAGE(G46:G49)</f>
        <v>335120.56094218814</v>
      </c>
      <c r="H12" s="11">
        <f>AVERAGE(H46:H49)</f>
        <v>321330838113.19885</v>
      </c>
      <c r="I12" s="11">
        <f>AVERAGE(I46:I49)</f>
        <v>3.081562478280457E+17</v>
      </c>
    </row>
    <row r="13" spans="3:9" x14ac:dyDescent="0.2">
      <c r="C13" t="s">
        <v>5</v>
      </c>
      <c r="D13">
        <v>0.3</v>
      </c>
      <c r="E13" s="3"/>
    </row>
    <row r="14" spans="3:9" x14ac:dyDescent="0.2">
      <c r="C14" t="s">
        <v>3</v>
      </c>
      <c r="D14">
        <v>4</v>
      </c>
      <c r="E14" s="3"/>
    </row>
    <row r="15" spans="3:9" x14ac:dyDescent="0.2">
      <c r="C15" t="s">
        <v>8</v>
      </c>
      <c r="D15">
        <v>0.52600000000000002</v>
      </c>
      <c r="E15" s="3">
        <f>D15-E23</f>
        <v>0.53634999999990018</v>
      </c>
      <c r="F15" s="3">
        <f>E15-F23</f>
        <v>-9.5989549999022756</v>
      </c>
      <c r="G15" s="3">
        <f>F15-G23</f>
        <v>9915.7576716230506</v>
      </c>
      <c r="H15" s="3">
        <f>G15-H23</f>
        <v>-9709841.2021240871</v>
      </c>
    </row>
    <row r="16" spans="3:9" x14ac:dyDescent="0.2">
      <c r="C16" t="s">
        <v>9</v>
      </c>
      <c r="D16">
        <v>49.74</v>
      </c>
      <c r="E16" s="3">
        <f>D16-E31</f>
        <v>49.74015</v>
      </c>
      <c r="F16" s="3">
        <f>E16-F31</f>
        <v>49.574913750001592</v>
      </c>
      <c r="G16" s="3">
        <f>F16-G31</f>
        <v>211.37074574843999</v>
      </c>
      <c r="H16" s="3">
        <f>G16-H31</f>
        <v>-158232.94428215432</v>
      </c>
    </row>
    <row r="17" spans="4:8" x14ac:dyDescent="0.2">
      <c r="E17" t="s">
        <v>11</v>
      </c>
    </row>
    <row r="18" spans="4:8" x14ac:dyDescent="0.2">
      <c r="E18">
        <f>(E8-D8)*C8</f>
        <v>645.4500000000005</v>
      </c>
      <c r="F18">
        <f>(F8-D8)*C8</f>
        <v>689.1884999995782</v>
      </c>
      <c r="G18">
        <f>(G8-D8)*C8</f>
        <v>-42143.215480837018</v>
      </c>
      <c r="H18">
        <f>(H8-D8)*C8</f>
        <v>41903005.261081032</v>
      </c>
    </row>
    <row r="19" spans="4:8" x14ac:dyDescent="0.2">
      <c r="E19">
        <f t="shared" ref="E19:E21" si="0">(E9-D9)*C9</f>
        <v>153.44999999999985</v>
      </c>
      <c r="F19">
        <f t="shared" ref="F19:F21" si="1">(F9-D9)*C9</f>
        <v>174.41549999979799</v>
      </c>
      <c r="G19">
        <f t="shared" ref="G19:G21" si="2">(G9-D9)*C9</f>
        <v>-20357.012756052038</v>
      </c>
      <c r="H19">
        <f t="shared" ref="H19:H21" si="3">(H9-D9)*C9</f>
        <v>20085770.968595359</v>
      </c>
    </row>
    <row r="20" spans="4:8" x14ac:dyDescent="0.2">
      <c r="E20">
        <f t="shared" si="0"/>
        <v>-687.77399999999909</v>
      </c>
      <c r="F20">
        <f t="shared" si="1"/>
        <v>-623.16780000062295</v>
      </c>
      <c r="G20">
        <f t="shared" si="2"/>
        <v>-63890.659968139982</v>
      </c>
      <c r="H20">
        <f t="shared" si="3"/>
        <v>61893041.917513579</v>
      </c>
    </row>
    <row r="21" spans="4:8" x14ac:dyDescent="0.2">
      <c r="E21">
        <f t="shared" si="0"/>
        <v>-111.2639999999999</v>
      </c>
      <c r="F21">
        <f t="shared" si="1"/>
        <v>-105.2988000000575</v>
      </c>
      <c r="G21">
        <f t="shared" si="2"/>
        <v>-5947.2001499436719</v>
      </c>
      <c r="H21">
        <f t="shared" si="3"/>
        <v>5714941.3167528398</v>
      </c>
    </row>
    <row r="22" spans="4:8" x14ac:dyDescent="0.2">
      <c r="D22" s="1" t="s">
        <v>12</v>
      </c>
      <c r="E22" s="1">
        <f>SUM((E18:E21))</f>
        <v>-0.13799999999866941</v>
      </c>
      <c r="F22">
        <f>SUM(F18:F21)</f>
        <v>135.13739999869568</v>
      </c>
      <c r="G22">
        <f>SUM(G18:G21)</f>
        <v>-132338.08835497272</v>
      </c>
      <c r="H22">
        <f>SUM(H18:H21)</f>
        <v>129596759.46394281</v>
      </c>
    </row>
    <row r="23" spans="4:8" x14ac:dyDescent="0.2">
      <c r="D23" t="s">
        <v>13</v>
      </c>
      <c r="E23">
        <f>$D$13/$D$14*E22</f>
        <v>-1.0349999999900205E-2</v>
      </c>
      <c r="F23">
        <f>$D$13/$D$14*F22</f>
        <v>10.135304999902177</v>
      </c>
      <c r="G23">
        <f>D13/D14*G22</f>
        <v>-9925.3566266229536</v>
      </c>
      <c r="H23">
        <f>D13/D14*H22</f>
        <v>9719756.9597957097</v>
      </c>
    </row>
    <row r="25" spans="4:8" x14ac:dyDescent="0.2">
      <c r="E25" t="s">
        <v>14</v>
      </c>
    </row>
    <row r="26" spans="4:8" x14ac:dyDescent="0.2">
      <c r="E26" s="3">
        <f>E8-D8</f>
        <v>9.9300000000000068</v>
      </c>
      <c r="F26" s="3">
        <f>F8-D8</f>
        <v>10.602899999993511</v>
      </c>
      <c r="G26">
        <f>G8-D8</f>
        <v>-648.35716124364637</v>
      </c>
      <c r="H26">
        <f>H8-D8</f>
        <v>644661.61940124666</v>
      </c>
    </row>
    <row r="27" spans="4:8" x14ac:dyDescent="0.2">
      <c r="E27" s="3">
        <f t="shared" ref="E27:E29" si="4">E9-D9</f>
        <v>3.4099999999999966</v>
      </c>
      <c r="F27" s="3">
        <f t="shared" ref="F27:F29" si="5">F9-D9</f>
        <v>3.8758999999955108</v>
      </c>
      <c r="G27">
        <f t="shared" ref="G27:G29" si="6">G9-D9</f>
        <v>-452.3780612456008</v>
      </c>
      <c r="H27">
        <f t="shared" ref="H27:H29" si="7">H9-D9</f>
        <v>446350.46596878575</v>
      </c>
    </row>
    <row r="28" spans="4:8" x14ac:dyDescent="0.2">
      <c r="E28" s="3">
        <f t="shared" si="4"/>
        <v>-8.7059999999999889</v>
      </c>
      <c r="F28" s="3">
        <f t="shared" si="5"/>
        <v>-7.8882000000078847</v>
      </c>
      <c r="G28">
        <f t="shared" si="6"/>
        <v>-808.74253124227823</v>
      </c>
      <c r="H28">
        <f t="shared" si="7"/>
        <v>783456.22680396936</v>
      </c>
    </row>
    <row r="29" spans="4:8" x14ac:dyDescent="0.2">
      <c r="E29" s="3">
        <f t="shared" si="4"/>
        <v>-4.6359999999999957</v>
      </c>
      <c r="F29" s="3">
        <f t="shared" si="5"/>
        <v>-4.3874500000023957</v>
      </c>
      <c r="G29">
        <f t="shared" si="6"/>
        <v>-247.80000624765302</v>
      </c>
      <c r="H29">
        <f t="shared" si="7"/>
        <v>238122.55486470164</v>
      </c>
    </row>
    <row r="30" spans="4:8" x14ac:dyDescent="0.2">
      <c r="D30" s="1" t="s">
        <v>12</v>
      </c>
      <c r="E30" s="2">
        <f>SUM(E26:E29)</f>
        <v>-1.999999999981128E-3</v>
      </c>
      <c r="F30" s="2">
        <f>SUM(F26:F29)</f>
        <v>2.2031499999787414</v>
      </c>
      <c r="G30" s="2">
        <f>SUM(G26:G29)</f>
        <v>-2157.2777599791784</v>
      </c>
      <c r="H30" s="2">
        <f>SUM(H26:H29)</f>
        <v>2112590.8670387035</v>
      </c>
    </row>
    <row r="31" spans="4:8" x14ac:dyDescent="0.2">
      <c r="D31" t="s">
        <v>13</v>
      </c>
      <c r="E31" s="3">
        <f>$D$13/$D$14*E30</f>
        <v>-1.4999999999858459E-4</v>
      </c>
      <c r="F31" s="3">
        <f>$D$13/$D$14*F30</f>
        <v>0.16523624999840561</v>
      </c>
      <c r="G31">
        <f>D13/D14*G30</f>
        <v>-161.79583199843839</v>
      </c>
      <c r="H31">
        <f>D13/D14*H30</f>
        <v>158444.31502790275</v>
      </c>
    </row>
    <row r="37" spans="2:9" x14ac:dyDescent="0.2">
      <c r="C37" t="s">
        <v>17</v>
      </c>
      <c r="G37" t="s">
        <v>20</v>
      </c>
    </row>
    <row r="38" spans="2:9" x14ac:dyDescent="0.2">
      <c r="B38" t="s">
        <v>18</v>
      </c>
      <c r="C38">
        <f>MIN(Tabla1[Pre(x)])</f>
        <v>24</v>
      </c>
      <c r="D38">
        <f>MIN(Tabla1[Post(y)])</f>
        <v>67</v>
      </c>
      <c r="G38" s="4">
        <v>65</v>
      </c>
      <c r="H38" s="5">
        <v>74</v>
      </c>
    </row>
    <row r="39" spans="2:9" x14ac:dyDescent="0.2">
      <c r="B39" t="s">
        <v>19</v>
      </c>
      <c r="C39">
        <f>MAX(Tabla1[Pre(x)])</f>
        <v>79</v>
      </c>
      <c r="D39">
        <f>MAX(Tabla1[Post(y)])</f>
        <v>100</v>
      </c>
      <c r="G39" s="6">
        <v>45</v>
      </c>
      <c r="H39" s="7">
        <v>70</v>
      </c>
    </row>
    <row r="40" spans="2:9" x14ac:dyDescent="0.2">
      <c r="C40" s="8">
        <f>(C8-$C$38)/($C$39-$C$38)</f>
        <v>0.74545454545454548</v>
      </c>
      <c r="D40" s="9">
        <f>(D8-$D$38)/($D$39-$D$38)</f>
        <v>0.21212121212121213</v>
      </c>
      <c r="E40" s="3"/>
      <c r="F40" s="3"/>
      <c r="G40" s="4">
        <v>79</v>
      </c>
      <c r="H40" s="5">
        <v>100</v>
      </c>
    </row>
    <row r="41" spans="2:9" x14ac:dyDescent="0.2">
      <c r="C41" s="8">
        <f t="shared" ref="C41:C43" si="8">(C9-$C$38)/($C$39-$C$38)</f>
        <v>0.38181818181818183</v>
      </c>
      <c r="D41" s="9">
        <f t="shared" ref="D41:D43" si="9">(D9-$D$38)/($D$39-$D$38)</f>
        <v>9.0909090909090912E-2</v>
      </c>
      <c r="E41" s="3"/>
      <c r="F41" s="3"/>
      <c r="G41" s="6">
        <v>24</v>
      </c>
      <c r="H41" s="7">
        <v>67</v>
      </c>
    </row>
    <row r="42" spans="2:9" x14ac:dyDescent="0.2">
      <c r="C42" s="8">
        <f t="shared" si="8"/>
        <v>1</v>
      </c>
      <c r="D42" s="9">
        <f t="shared" si="9"/>
        <v>1</v>
      </c>
      <c r="E42" s="3"/>
      <c r="F42" s="3"/>
    </row>
    <row r="43" spans="2:9" x14ac:dyDescent="0.2">
      <c r="C43" s="8">
        <f t="shared" si="8"/>
        <v>0</v>
      </c>
      <c r="D43" s="9">
        <f t="shared" si="9"/>
        <v>0</v>
      </c>
      <c r="E43" s="3"/>
      <c r="F43" s="3"/>
    </row>
    <row r="46" spans="2:9" x14ac:dyDescent="0.2">
      <c r="E46" s="10">
        <f>(E8-$D8)^2</f>
        <v>98.604900000000129</v>
      </c>
      <c r="F46" s="10">
        <f>(F8-$D8)^2</f>
        <v>112.42148840986239</v>
      </c>
      <c r="G46" s="10">
        <f>(G8-$D8)^2</f>
        <v>420367.00853591965</v>
      </c>
      <c r="H46" s="10">
        <f>(H8-$D8)^2</f>
        <v>415588603529.03778</v>
      </c>
      <c r="I46" s="10">
        <f>(I8-$D8)^2</f>
        <v>3.9853714596903232E+17</v>
      </c>
    </row>
    <row r="47" spans="2:9" x14ac:dyDescent="0.2">
      <c r="E47" s="10">
        <f t="shared" ref="E47:I49" si="10">(E9-$D9)^2</f>
        <v>11.628099999999977</v>
      </c>
      <c r="F47" s="10">
        <f t="shared" si="10"/>
        <v>15.022600809965201</v>
      </c>
      <c r="G47" s="10">
        <f t="shared" si="10"/>
        <v>204645.91029632854</v>
      </c>
      <c r="H47" s="10">
        <f t="shared" si="10"/>
        <v>199228738470.55215</v>
      </c>
      <c r="I47" s="10">
        <f t="shared" si="10"/>
        <v>1.9105742148558966E+17</v>
      </c>
    </row>
    <row r="48" spans="2:9" x14ac:dyDescent="0.2">
      <c r="E48" s="10">
        <f t="shared" si="10"/>
        <v>75.794435999999806</v>
      </c>
      <c r="F48" s="10">
        <f t="shared" si="10"/>
        <v>62.22369924012439</v>
      </c>
      <c r="G48" s="10">
        <f t="shared" si="10"/>
        <v>654064.48184016743</v>
      </c>
      <c r="H48" s="10">
        <f t="shared" si="10"/>
        <v>613803659317.91272</v>
      </c>
      <c r="I48" s="10">
        <f t="shared" si="10"/>
        <v>5.8865075425307802E+17</v>
      </c>
    </row>
    <row r="49" spans="5:9" x14ac:dyDescent="0.2">
      <c r="E49" s="10">
        <f t="shared" si="10"/>
        <v>21.49249599999996</v>
      </c>
      <c r="F49" s="10">
        <f t="shared" si="10"/>
        <v>19.249717502521023</v>
      </c>
      <c r="G49" s="10">
        <f t="shared" si="10"/>
        <v>61404.843096336874</v>
      </c>
      <c r="H49" s="10">
        <f t="shared" si="10"/>
        <v>56702351135.292839</v>
      </c>
      <c r="I49" s="10">
        <f t="shared" si="10"/>
        <v>5.4379669604482744E+16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Adolfo Ramírez Uresti</dc:creator>
  <cp:lastModifiedBy>Jorge Adolfo Ramírez Uresti</cp:lastModifiedBy>
  <dcterms:created xsi:type="dcterms:W3CDTF">2022-07-28T21:33:04Z</dcterms:created>
  <dcterms:modified xsi:type="dcterms:W3CDTF">2022-08-18T14:50:36Z</dcterms:modified>
</cp:coreProperties>
</file>