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gif" ContentType="image/gif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150" windowWidth="14625" windowHeight="9270"/>
  </bookViews>
  <sheets>
    <sheet name="Cartes de controle" sheetId="1" r:id="rId1"/>
  </sheets>
  <externalReferences>
    <externalReference r:id="rId2"/>
  </externalReferences>
  <definedNames>
    <definedName name="___R">'[1]Trou1 X'!$O$33</definedName>
    <definedName name="__sr1">'[1]Trou1 X'!#REF!</definedName>
    <definedName name="__sr2">'[1]Trou1 X'!#REF!</definedName>
    <definedName name="appraisers">'[1]Trou1 X'!$G$12</definedName>
    <definedName name="AV">#REF!</definedName>
    <definedName name="CoefK1">#REF!</definedName>
    <definedName name="Coefk2">#REF!</definedName>
    <definedName name="coefk3">#REF!</definedName>
    <definedName name="EV">#REF!</definedName>
    <definedName name="IT">'[1]Trou1 X'!$M$11</definedName>
    <definedName name="moyc">'[1]Trou1 X'!#REF!</definedName>
    <definedName name="parts">'[1]Trou1 X'!$C$12</definedName>
    <definedName name="PV">#REF!</definedName>
    <definedName name="Rp">'[1]Trou1 X'!$O$31</definedName>
    <definedName name="RR">#REF!</definedName>
    <definedName name="trials">'[1]Trou1 X'!$K$12</definedName>
    <definedName name="TV">#REF!</definedName>
    <definedName name="XDIFF">'[1]Trou1 X'!$O$34</definedName>
    <definedName name="_xlnm.Print_Area" localSheetId="0">'Cartes de controle'!$A$2:$AF$167</definedName>
  </definedNames>
  <calcPr calcId="124519"/>
</workbook>
</file>

<file path=xl/calcChain.xml><?xml version="1.0" encoding="utf-8"?>
<calcChain xmlns="http://schemas.openxmlformats.org/spreadsheetml/2006/main">
  <c r="AJ42" i="1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AI42" l="1"/>
  <c r="G21"/>
  <c r="G22" s="1"/>
  <c r="AT178"/>
  <c r="AS178"/>
  <c r="AN178"/>
  <c r="AM178"/>
  <c r="AL178"/>
  <c r="AK178"/>
  <c r="AJ178"/>
  <c r="AI178"/>
  <c r="AT177"/>
  <c r="AS177"/>
  <c r="AN177"/>
  <c r="AM177"/>
  <c r="AL177"/>
  <c r="AK177"/>
  <c r="AJ177"/>
  <c r="AI177"/>
  <c r="AT176"/>
  <c r="AS176"/>
  <c r="AN176"/>
  <c r="AM176"/>
  <c r="AL176"/>
  <c r="AK176"/>
  <c r="AJ176"/>
  <c r="AI176"/>
  <c r="AT175"/>
  <c r="AS175"/>
  <c r="AN175"/>
  <c r="AM175"/>
  <c r="AL175"/>
  <c r="AK175"/>
  <c r="AJ175"/>
  <c r="AI175"/>
  <c r="AT174"/>
  <c r="AS174"/>
  <c r="AN174"/>
  <c r="AM174"/>
  <c r="AL174"/>
  <c r="AK174"/>
  <c r="AJ174"/>
  <c r="AI174"/>
  <c r="AT173"/>
  <c r="AS173"/>
  <c r="AN173"/>
  <c r="AM173"/>
  <c r="AL173"/>
  <c r="AK173"/>
  <c r="AJ173"/>
  <c r="AI173"/>
  <c r="AT172"/>
  <c r="AS172"/>
  <c r="AN172"/>
  <c r="AM172"/>
  <c r="AL172"/>
  <c r="AK172"/>
  <c r="AJ172"/>
  <c r="AI172"/>
  <c r="AT171"/>
  <c r="AS171"/>
  <c r="AN171"/>
  <c r="AM171"/>
  <c r="AL171"/>
  <c r="AK171"/>
  <c r="AJ171"/>
  <c r="AI171"/>
  <c r="AT170"/>
  <c r="AS170"/>
  <c r="AN170"/>
  <c r="AM170"/>
  <c r="AL170"/>
  <c r="AK170"/>
  <c r="AJ170"/>
  <c r="AI170"/>
  <c r="AT169"/>
  <c r="AS169"/>
  <c r="AN169"/>
  <c r="AM169"/>
  <c r="AL169"/>
  <c r="AK169"/>
  <c r="AJ169"/>
  <c r="AI169"/>
  <c r="AT168"/>
  <c r="AS168"/>
  <c r="AN168"/>
  <c r="AM168"/>
  <c r="AL168"/>
  <c r="AK168"/>
  <c r="AJ168"/>
  <c r="AI168"/>
  <c r="BF108"/>
  <c r="AX108"/>
  <c r="AP108"/>
  <c r="BB103"/>
  <c r="AH103"/>
  <c r="AN19"/>
  <c r="AM19"/>
  <c r="AL19"/>
  <c r="AK19"/>
  <c r="AJ19"/>
  <c r="AI19"/>
  <c r="AN18"/>
  <c r="AM18"/>
  <c r="AL18"/>
  <c r="AK18"/>
  <c r="AJ18"/>
  <c r="AI18"/>
  <c r="AF18"/>
  <c r="BL103" s="1"/>
  <c r="AE18"/>
  <c r="BK103" s="1"/>
  <c r="AD18"/>
  <c r="BJ103" s="1"/>
  <c r="AC18"/>
  <c r="BI103" s="1"/>
  <c r="AB18"/>
  <c r="BH103" s="1"/>
  <c r="AA18"/>
  <c r="BG103" s="1"/>
  <c r="Z18"/>
  <c r="BF103" s="1"/>
  <c r="Y18"/>
  <c r="BE103" s="1"/>
  <c r="X18"/>
  <c r="BD103" s="1"/>
  <c r="W18"/>
  <c r="BC103" s="1"/>
  <c r="V18"/>
  <c r="U18"/>
  <c r="BA103" s="1"/>
  <c r="T18"/>
  <c r="AZ103" s="1"/>
  <c r="S18"/>
  <c r="R18"/>
  <c r="AY103" s="1"/>
  <c r="Q18"/>
  <c r="AX103" s="1"/>
  <c r="P18"/>
  <c r="AW103" s="1"/>
  <c r="O18"/>
  <c r="AV103" s="1"/>
  <c r="N18"/>
  <c r="AU103" s="1"/>
  <c r="M18"/>
  <c r="AT103" s="1"/>
  <c r="L18"/>
  <c r="AS103" s="1"/>
  <c r="K18"/>
  <c r="AR103" s="1"/>
  <c r="J18"/>
  <c r="AQ103" s="1"/>
  <c r="I18"/>
  <c r="AP103" s="1"/>
  <c r="H18"/>
  <c r="AO103" s="1"/>
  <c r="G18"/>
  <c r="AN103" s="1"/>
  <c r="F18"/>
  <c r="AM103" s="1"/>
  <c r="E18"/>
  <c r="AL103" s="1"/>
  <c r="D18"/>
  <c r="AK103" s="1"/>
  <c r="C18"/>
  <c r="AJ103" s="1"/>
  <c r="B18"/>
  <c r="AI103" s="1"/>
  <c r="AN17"/>
  <c r="AM17"/>
  <c r="AL17"/>
  <c r="AK17"/>
  <c r="AJ17"/>
  <c r="AI17"/>
  <c r="AF17"/>
  <c r="BL25" s="1"/>
  <c r="AE17"/>
  <c r="BK25" s="1"/>
  <c r="AD17"/>
  <c r="BJ25" s="1"/>
  <c r="AC17"/>
  <c r="BI25" s="1"/>
  <c r="AB17"/>
  <c r="BH25" s="1"/>
  <c r="AA17"/>
  <c r="BG25" s="1"/>
  <c r="Z17"/>
  <c r="BF25" s="1"/>
  <c r="Y17"/>
  <c r="BE25" s="1"/>
  <c r="X17"/>
  <c r="BD25" s="1"/>
  <c r="W17"/>
  <c r="BC25" s="1"/>
  <c r="V17"/>
  <c r="BB25" s="1"/>
  <c r="U17"/>
  <c r="BA25" s="1"/>
  <c r="T17"/>
  <c r="AZ25" s="1"/>
  <c r="S17"/>
  <c r="R17"/>
  <c r="AY25" s="1"/>
  <c r="Q17"/>
  <c r="AX25" s="1"/>
  <c r="P17"/>
  <c r="AW25" s="1"/>
  <c r="O17"/>
  <c r="AV25" s="1"/>
  <c r="N17"/>
  <c r="AU25" s="1"/>
  <c r="M17"/>
  <c r="AT25" s="1"/>
  <c r="L17"/>
  <c r="AS25" s="1"/>
  <c r="K17"/>
  <c r="AR25" s="1"/>
  <c r="J17"/>
  <c r="AQ25" s="1"/>
  <c r="I17"/>
  <c r="AP25" s="1"/>
  <c r="H17"/>
  <c r="AO25" s="1"/>
  <c r="G17"/>
  <c r="AN25" s="1"/>
  <c r="F17"/>
  <c r="AM25" s="1"/>
  <c r="E17"/>
  <c r="AL25" s="1"/>
  <c r="D17"/>
  <c r="AK25" s="1"/>
  <c r="C17"/>
  <c r="AJ25" s="1"/>
  <c r="B17"/>
  <c r="AI25" s="1"/>
  <c r="AN16"/>
  <c r="AM16"/>
  <c r="AL16"/>
  <c r="AK16"/>
  <c r="AJ16"/>
  <c r="AI16"/>
  <c r="AN15"/>
  <c r="AM15"/>
  <c r="AL15"/>
  <c r="AK15"/>
  <c r="AJ15"/>
  <c r="AI15"/>
  <c r="AN14"/>
  <c r="AM14"/>
  <c r="AL14"/>
  <c r="AK14"/>
  <c r="AJ14"/>
  <c r="AI14"/>
  <c r="AN13"/>
  <c r="AM13"/>
  <c r="AL13"/>
  <c r="AK13"/>
  <c r="AJ13"/>
  <c r="AI13"/>
  <c r="AN12"/>
  <c r="N92" s="1"/>
  <c r="N93" s="1"/>
  <c r="AM12"/>
  <c r="N94" s="1"/>
  <c r="N95" s="1"/>
  <c r="AL12"/>
  <c r="G92" s="1"/>
  <c r="G93" s="1"/>
  <c r="AK12"/>
  <c r="G94" s="1"/>
  <c r="AJ12"/>
  <c r="N21" s="1"/>
  <c r="AI12"/>
  <c r="AN11"/>
  <c r="AM11"/>
  <c r="AL11"/>
  <c r="AK11"/>
  <c r="AJ11"/>
  <c r="AI11"/>
  <c r="AN10"/>
  <c r="AM10"/>
  <c r="AL10"/>
  <c r="AK10"/>
  <c r="AJ10"/>
  <c r="AI10"/>
  <c r="AN9"/>
  <c r="AM9"/>
  <c r="AL9"/>
  <c r="AK9"/>
  <c r="AJ9"/>
  <c r="AI9"/>
  <c r="BE108"/>
  <c r="V7"/>
  <c r="AM106" l="1"/>
  <c r="AQ106"/>
  <c r="AU106"/>
  <c r="AY106"/>
  <c r="BC106"/>
  <c r="BG106"/>
  <c r="BK106"/>
  <c r="AN106"/>
  <c r="AL106"/>
  <c r="AP106"/>
  <c r="AT106"/>
  <c r="AX106"/>
  <c r="BB106"/>
  <c r="BF106"/>
  <c r="BJ106"/>
  <c r="AI106"/>
  <c r="AR106"/>
  <c r="AK106"/>
  <c r="AO106"/>
  <c r="AS106"/>
  <c r="AW106"/>
  <c r="BA106"/>
  <c r="BE106"/>
  <c r="BI106"/>
  <c r="AJ106"/>
  <c r="AV106"/>
  <c r="AZ106"/>
  <c r="BD106"/>
  <c r="BH106"/>
  <c r="BL106"/>
  <c r="N22"/>
  <c r="N23"/>
  <c r="AL107"/>
  <c r="AP107"/>
  <c r="AT107"/>
  <c r="AX107"/>
  <c r="BB107"/>
  <c r="BF107"/>
  <c r="BJ107"/>
  <c r="AI107"/>
  <c r="BC107"/>
  <c r="AK107"/>
  <c r="AO107"/>
  <c r="AS107"/>
  <c r="AW107"/>
  <c r="BA107"/>
  <c r="BE107"/>
  <c r="BI107"/>
  <c r="BG107"/>
  <c r="AJ107"/>
  <c r="AN107"/>
  <c r="AR107"/>
  <c r="AV107"/>
  <c r="AZ107"/>
  <c r="BD107"/>
  <c r="BH107"/>
  <c r="BL107"/>
  <c r="AM107"/>
  <c r="AQ107"/>
  <c r="AU107"/>
  <c r="AY107"/>
  <c r="BK107"/>
  <c r="G23"/>
  <c r="G95"/>
  <c r="AY105" s="1"/>
  <c r="AY104"/>
  <c r="AR39"/>
  <c r="BK104"/>
  <c r="AN108"/>
  <c r="AV108"/>
  <c r="BD108"/>
  <c r="BL108"/>
  <c r="AM108"/>
  <c r="AU108"/>
  <c r="BC108"/>
  <c r="BK108"/>
  <c r="AL108"/>
  <c r="AT108"/>
  <c r="BB108"/>
  <c r="BJ108"/>
  <c r="AK108"/>
  <c r="AS108"/>
  <c r="BA108"/>
  <c r="BI108"/>
  <c r="AJ108"/>
  <c r="AR108"/>
  <c r="AZ108"/>
  <c r="BH108"/>
  <c r="AI108"/>
  <c r="AQ108"/>
  <c r="AY108"/>
  <c r="BG108"/>
  <c r="AO108"/>
  <c r="AW108"/>
  <c r="AP105" l="1"/>
  <c r="AM105"/>
  <c r="AR105"/>
  <c r="BL105"/>
  <c r="AS105"/>
  <c r="AL40"/>
  <c r="AP40"/>
  <c r="AT40"/>
  <c r="AX40"/>
  <c r="BB40"/>
  <c r="BF40"/>
  <c r="BJ40"/>
  <c r="AK40"/>
  <c r="AO40"/>
  <c r="AS40"/>
  <c r="AW40"/>
  <c r="BA40"/>
  <c r="BE40"/>
  <c r="BI40"/>
  <c r="AM40"/>
  <c r="AY40"/>
  <c r="BG40"/>
  <c r="AJ40"/>
  <c r="AN40"/>
  <c r="AR40"/>
  <c r="AV40"/>
  <c r="AZ40"/>
  <c r="BD40"/>
  <c r="BH40"/>
  <c r="BL40"/>
  <c r="AI40"/>
  <c r="AQ40"/>
  <c r="AU40"/>
  <c r="BC40"/>
  <c r="BK40"/>
  <c r="AL105"/>
  <c r="AQ105"/>
  <c r="AK41"/>
  <c r="AO41"/>
  <c r="AS41"/>
  <c r="AW41"/>
  <c r="BA41"/>
  <c r="BE41"/>
  <c r="BI41"/>
  <c r="AL41"/>
  <c r="BF41"/>
  <c r="AJ41"/>
  <c r="AN41"/>
  <c r="AR41"/>
  <c r="AV41"/>
  <c r="AZ41"/>
  <c r="BD41"/>
  <c r="BH41"/>
  <c r="BL41"/>
  <c r="AP41"/>
  <c r="AX41"/>
  <c r="AI41"/>
  <c r="AM41"/>
  <c r="AQ41"/>
  <c r="AU41"/>
  <c r="AY41"/>
  <c r="BC41"/>
  <c r="BG41"/>
  <c r="BK41"/>
  <c r="AT41"/>
  <c r="BB41"/>
  <c r="BJ41"/>
  <c r="AZ104"/>
  <c r="AK104"/>
  <c r="BC104"/>
  <c r="AX104"/>
  <c r="AR104"/>
  <c r="BL104"/>
  <c r="BB104"/>
  <c r="BF104"/>
  <c r="AQ104"/>
  <c r="BD104"/>
  <c r="AT104"/>
  <c r="BI104"/>
  <c r="AI104"/>
  <c r="BD105"/>
  <c r="BE105"/>
  <c r="BK105"/>
  <c r="BJ105"/>
  <c r="AK105"/>
  <c r="AJ105"/>
  <c r="AI105"/>
  <c r="AV105"/>
  <c r="AW105"/>
  <c r="BC105"/>
  <c r="BB105"/>
  <c r="BF105"/>
  <c r="BI105"/>
  <c r="BH105"/>
  <c r="BG105"/>
  <c r="AN105"/>
  <c r="AO105"/>
  <c r="AU105"/>
  <c r="AT105"/>
  <c r="AX105"/>
  <c r="BA105"/>
  <c r="AZ105"/>
  <c r="AV104"/>
  <c r="AU104"/>
  <c r="AL104"/>
  <c r="AP104"/>
  <c r="BA104"/>
  <c r="AJ104"/>
  <c r="AO104"/>
  <c r="BG104"/>
  <c r="AN104"/>
  <c r="AM104"/>
  <c r="BE104"/>
  <c r="BJ104"/>
  <c r="AS104"/>
  <c r="AW104"/>
  <c r="BH104"/>
  <c r="AW39"/>
  <c r="BD39"/>
  <c r="AU39"/>
  <c r="AY39"/>
  <c r="BJ39"/>
  <c r="AK39"/>
  <c r="AX39"/>
  <c r="BH39"/>
  <c r="AV39"/>
  <c r="AI39"/>
  <c r="AP39"/>
  <c r="AZ39"/>
  <c r="BF39"/>
  <c r="BK39"/>
  <c r="AT39"/>
  <c r="BA39"/>
  <c r="AO39"/>
  <c r="AM39"/>
  <c r="BB39"/>
  <c r="BI39"/>
  <c r="AN39"/>
  <c r="BG39"/>
  <c r="BE39"/>
  <c r="BL39"/>
  <c r="BC39"/>
  <c r="AL39"/>
  <c r="AQ39"/>
  <c r="AS39"/>
  <c r="AJ39"/>
  <c r="BH38"/>
  <c r="AZ38"/>
  <c r="AR38"/>
  <c r="AJ38"/>
  <c r="BE38"/>
  <c r="BI38"/>
  <c r="BA38"/>
  <c r="AS38"/>
  <c r="AK38"/>
  <c r="AW38"/>
  <c r="AX38"/>
  <c r="BG38"/>
  <c r="AQ38"/>
  <c r="BJ38"/>
  <c r="BB38"/>
  <c r="AT38"/>
  <c r="AL38"/>
  <c r="AY38"/>
  <c r="AI38"/>
  <c r="BK38"/>
  <c r="BC38"/>
  <c r="AU38"/>
  <c r="AM38"/>
  <c r="BF38"/>
  <c r="AP38"/>
  <c r="BL38"/>
  <c r="BD38"/>
  <c r="AV38"/>
  <c r="AN38"/>
  <c r="AO38"/>
</calcChain>
</file>

<file path=xl/sharedStrings.xml><?xml version="1.0" encoding="utf-8"?>
<sst xmlns="http://schemas.openxmlformats.org/spreadsheetml/2006/main" count="98" uniqueCount="63">
  <si>
    <t>CARTE DE CONTRÔLE</t>
  </si>
  <si>
    <t>Suivi des Valeurs Moyennes et des Etendues</t>
  </si>
  <si>
    <t>Taille de chaque échantillon</t>
  </si>
  <si>
    <t>Moyenne</t>
  </si>
  <si>
    <t>Etendues</t>
  </si>
  <si>
    <t>d2</t>
  </si>
  <si>
    <t>d3</t>
  </si>
  <si>
    <t>VaV</t>
  </si>
  <si>
    <t>Tol Sup</t>
  </si>
  <si>
    <t>Intervalle de Tolérance</t>
  </si>
  <si>
    <t>Effectif de chaque échantillon</t>
  </si>
  <si>
    <t>Contrôle</t>
  </si>
  <si>
    <t>Surveillance</t>
  </si>
  <si>
    <t>Contrôles</t>
  </si>
  <si>
    <t>Ac</t>
  </si>
  <si>
    <t>As</t>
  </si>
  <si>
    <t>Dc1</t>
  </si>
  <si>
    <t>Dc2</t>
  </si>
  <si>
    <t>Ds1</t>
  </si>
  <si>
    <t>Ds2</t>
  </si>
  <si>
    <t>Ecart type (s)</t>
  </si>
  <si>
    <t>Echantillon</t>
  </si>
  <si>
    <t>Etendue</t>
  </si>
  <si>
    <t>Suivi des moyennes</t>
  </si>
  <si>
    <t>LCS</t>
  </si>
  <si>
    <t>Ac =</t>
  </si>
  <si>
    <t>LCI</t>
  </si>
  <si>
    <t>LCS =</t>
  </si>
  <si>
    <t>LSS</t>
  </si>
  <si>
    <t>LCI =</t>
  </si>
  <si>
    <t>LSI</t>
  </si>
  <si>
    <t>Suivi des étendues</t>
  </si>
  <si>
    <t>Dc2 =</t>
  </si>
  <si>
    <t>Dc1 =</t>
  </si>
  <si>
    <t>Valeur Centrale</t>
  </si>
  <si>
    <t>Suivi des interventions</t>
  </si>
  <si>
    <t>Intervention</t>
  </si>
  <si>
    <t>Date</t>
  </si>
  <si>
    <t>Heure</t>
  </si>
  <si>
    <t>c4</t>
  </si>
  <si>
    <t>Nom</t>
  </si>
  <si>
    <t>Code interv.</t>
  </si>
  <si>
    <t>RE: Réglage</t>
  </si>
  <si>
    <t>C.O: Casse Outil</t>
  </si>
  <si>
    <t>U.O: Usure Outil</t>
  </si>
  <si>
    <t>C.S: Chang. Série</t>
  </si>
  <si>
    <t>P.M: Panne Machine</t>
  </si>
  <si>
    <t>C.E: Chang. Équipe</t>
  </si>
  <si>
    <t>C.P: Cont.-Prélèv.</t>
  </si>
  <si>
    <t>Bc1</t>
  </si>
  <si>
    <t>Bc2</t>
  </si>
  <si>
    <t>Bs1</t>
  </si>
  <si>
    <t>Bs2</t>
  </si>
  <si>
    <t>Piece 1</t>
  </si>
  <si>
    <t>Piece 2</t>
  </si>
  <si>
    <t>Piece 3</t>
  </si>
  <si>
    <t>Piece 4</t>
  </si>
  <si>
    <t>Piece 5</t>
  </si>
  <si>
    <t>As =</t>
  </si>
  <si>
    <t>LSS =</t>
  </si>
  <si>
    <t>LSI =</t>
  </si>
  <si>
    <t>Ds2 =</t>
  </si>
  <si>
    <t>Ds1 =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</si>
</sst>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64" fontId="0" fillId="0" borderId="4" xfId="0" applyNumberFormat="1" applyBorder="1"/>
    <xf numFmtId="0" fontId="0" fillId="0" borderId="11" xfId="0" applyBorder="1"/>
    <xf numFmtId="0" fontId="0" fillId="0" borderId="12" xfId="0" applyBorder="1"/>
    <xf numFmtId="164" fontId="0" fillId="0" borderId="9" xfId="0" applyNumberForma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0" fillId="0" borderId="0" xfId="0" applyNumberFormat="1"/>
    <xf numFmtId="0" fontId="4" fillId="0" borderId="4" xfId="0" applyFont="1" applyBorder="1"/>
    <xf numFmtId="0" fontId="4" fillId="0" borderId="10" xfId="0" applyFont="1" applyBorder="1"/>
    <xf numFmtId="0" fontId="4" fillId="0" borderId="10" xfId="0" applyFont="1" applyFill="1" applyBorder="1"/>
    <xf numFmtId="0" fontId="0" fillId="0" borderId="7" xfId="0" applyBorder="1" applyAlignment="1">
      <alignment horizontal="center"/>
    </xf>
    <xf numFmtId="0" fontId="3" fillId="0" borderId="6" xfId="0" applyFont="1" applyBorder="1" applyAlignment="1"/>
    <xf numFmtId="0" fontId="0" fillId="0" borderId="6" xfId="0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'Cartes de controle'!$AH$38</c:f>
              <c:strCache>
                <c:ptCount val="1"/>
                <c:pt idx="0">
                  <c:v>LCS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'Cartes de controle'!$AI$38:$BL$38</c:f>
              <c:numCache>
                <c:formatCode>0.000</c:formatCode>
                <c:ptCount val="30"/>
                <c:pt idx="0">
                  <c:v>14.479631156819343</c:v>
                </c:pt>
                <c:pt idx="1">
                  <c:v>14.479631156819343</c:v>
                </c:pt>
                <c:pt idx="2">
                  <c:v>14.479631156819343</c:v>
                </c:pt>
                <c:pt idx="3">
                  <c:v>14.479631156819343</c:v>
                </c:pt>
                <c:pt idx="4">
                  <c:v>14.479631156819343</c:v>
                </c:pt>
                <c:pt idx="5">
                  <c:v>14.479631156819343</c:v>
                </c:pt>
                <c:pt idx="6">
                  <c:v>14.479631156819343</c:v>
                </c:pt>
                <c:pt idx="7">
                  <c:v>14.479631156819343</c:v>
                </c:pt>
                <c:pt idx="8">
                  <c:v>14.479631156819343</c:v>
                </c:pt>
                <c:pt idx="9">
                  <c:v>14.479631156819343</c:v>
                </c:pt>
                <c:pt idx="10">
                  <c:v>14.479631156819343</c:v>
                </c:pt>
                <c:pt idx="11">
                  <c:v>14.479631156819343</c:v>
                </c:pt>
                <c:pt idx="12">
                  <c:v>14.479631156819343</c:v>
                </c:pt>
                <c:pt idx="13">
                  <c:v>14.479631156819343</c:v>
                </c:pt>
                <c:pt idx="14">
                  <c:v>14.479631156819343</c:v>
                </c:pt>
                <c:pt idx="15">
                  <c:v>14.479631156819343</c:v>
                </c:pt>
                <c:pt idx="16">
                  <c:v>14.479631156819343</c:v>
                </c:pt>
                <c:pt idx="17">
                  <c:v>14.479631156819343</c:v>
                </c:pt>
                <c:pt idx="18">
                  <c:v>14.479631156819343</c:v>
                </c:pt>
                <c:pt idx="19">
                  <c:v>14.479631156819343</c:v>
                </c:pt>
                <c:pt idx="20">
                  <c:v>14.479631156819343</c:v>
                </c:pt>
                <c:pt idx="21">
                  <c:v>14.479631156819343</c:v>
                </c:pt>
                <c:pt idx="22">
                  <c:v>14.479631156819343</c:v>
                </c:pt>
                <c:pt idx="23">
                  <c:v>14.479631156819343</c:v>
                </c:pt>
                <c:pt idx="24">
                  <c:v>14.479631156819343</c:v>
                </c:pt>
                <c:pt idx="25">
                  <c:v>14.479631156819343</c:v>
                </c:pt>
                <c:pt idx="26">
                  <c:v>14.479631156819343</c:v>
                </c:pt>
                <c:pt idx="27">
                  <c:v>14.479631156819343</c:v>
                </c:pt>
                <c:pt idx="28">
                  <c:v>14.479631156819343</c:v>
                </c:pt>
                <c:pt idx="29">
                  <c:v>14.479631156819343</c:v>
                </c:pt>
              </c:numCache>
            </c:numRef>
          </c:val>
        </c:ser>
        <c:ser>
          <c:idx val="1"/>
          <c:order val="1"/>
          <c:tx>
            <c:strRef>
              <c:f>'Cartes de controle'!$AH$39</c:f>
              <c:strCache>
                <c:ptCount val="1"/>
                <c:pt idx="0">
                  <c:v>LCI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'Cartes de controle'!$AI$39:$BL$39</c:f>
              <c:numCache>
                <c:formatCode>0.000</c:formatCode>
                <c:ptCount val="30"/>
                <c:pt idx="0">
                  <c:v>14.340368843180658</c:v>
                </c:pt>
                <c:pt idx="1">
                  <c:v>14.340368843180658</c:v>
                </c:pt>
                <c:pt idx="2">
                  <c:v>14.340368843180658</c:v>
                </c:pt>
                <c:pt idx="3">
                  <c:v>14.340368843180658</c:v>
                </c:pt>
                <c:pt idx="4">
                  <c:v>14.340368843180658</c:v>
                </c:pt>
                <c:pt idx="5">
                  <c:v>14.340368843180658</c:v>
                </c:pt>
                <c:pt idx="6">
                  <c:v>14.340368843180658</c:v>
                </c:pt>
                <c:pt idx="7">
                  <c:v>14.340368843180658</c:v>
                </c:pt>
                <c:pt idx="8">
                  <c:v>14.340368843180658</c:v>
                </c:pt>
                <c:pt idx="9">
                  <c:v>14.340368843180658</c:v>
                </c:pt>
                <c:pt idx="10">
                  <c:v>14.340368843180658</c:v>
                </c:pt>
                <c:pt idx="11">
                  <c:v>14.340368843180658</c:v>
                </c:pt>
                <c:pt idx="12">
                  <c:v>14.340368843180658</c:v>
                </c:pt>
                <c:pt idx="13">
                  <c:v>14.340368843180658</c:v>
                </c:pt>
                <c:pt idx="14">
                  <c:v>14.340368843180658</c:v>
                </c:pt>
                <c:pt idx="15">
                  <c:v>14.340368843180658</c:v>
                </c:pt>
                <c:pt idx="16">
                  <c:v>14.340368843180658</c:v>
                </c:pt>
                <c:pt idx="17">
                  <c:v>14.340368843180658</c:v>
                </c:pt>
                <c:pt idx="18">
                  <c:v>14.340368843180658</c:v>
                </c:pt>
                <c:pt idx="19">
                  <c:v>14.340368843180658</c:v>
                </c:pt>
                <c:pt idx="20">
                  <c:v>14.340368843180658</c:v>
                </c:pt>
                <c:pt idx="21">
                  <c:v>14.340368843180658</c:v>
                </c:pt>
                <c:pt idx="22">
                  <c:v>14.340368843180658</c:v>
                </c:pt>
                <c:pt idx="23">
                  <c:v>14.340368843180658</c:v>
                </c:pt>
                <c:pt idx="24">
                  <c:v>14.340368843180658</c:v>
                </c:pt>
                <c:pt idx="25">
                  <c:v>14.340368843180658</c:v>
                </c:pt>
                <c:pt idx="26">
                  <c:v>14.340368843180658</c:v>
                </c:pt>
                <c:pt idx="27">
                  <c:v>14.340368843180658</c:v>
                </c:pt>
                <c:pt idx="28">
                  <c:v>14.340368843180658</c:v>
                </c:pt>
                <c:pt idx="29">
                  <c:v>14.340368843180658</c:v>
                </c:pt>
              </c:numCache>
            </c:numRef>
          </c:val>
        </c:ser>
        <c:ser>
          <c:idx val="2"/>
          <c:order val="2"/>
          <c:tx>
            <c:strRef>
              <c:f>'Cartes de controle'!$AH$40</c:f>
              <c:strCache>
                <c:ptCount val="1"/>
                <c:pt idx="0">
                  <c:v>LSS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'Cartes de controle'!$AI$40:$BL$40</c:f>
              <c:numCache>
                <c:formatCode>General</c:formatCode>
                <c:ptCount val="30"/>
                <c:pt idx="0">
                  <c:v>14.456420771212896</c:v>
                </c:pt>
                <c:pt idx="1">
                  <c:v>14.456420771212896</c:v>
                </c:pt>
                <c:pt idx="2">
                  <c:v>14.456420771212896</c:v>
                </c:pt>
                <c:pt idx="3">
                  <c:v>14.456420771212896</c:v>
                </c:pt>
                <c:pt idx="4">
                  <c:v>14.456420771212896</c:v>
                </c:pt>
                <c:pt idx="5">
                  <c:v>14.456420771212896</c:v>
                </c:pt>
                <c:pt idx="6">
                  <c:v>14.456420771212896</c:v>
                </c:pt>
                <c:pt idx="7">
                  <c:v>14.456420771212896</c:v>
                </c:pt>
                <c:pt idx="8">
                  <c:v>14.456420771212896</c:v>
                </c:pt>
                <c:pt idx="9">
                  <c:v>14.456420771212896</c:v>
                </c:pt>
                <c:pt idx="10">
                  <c:v>14.456420771212896</c:v>
                </c:pt>
                <c:pt idx="11">
                  <c:v>14.456420771212896</c:v>
                </c:pt>
                <c:pt idx="12">
                  <c:v>14.456420771212896</c:v>
                </c:pt>
                <c:pt idx="13">
                  <c:v>14.456420771212896</c:v>
                </c:pt>
                <c:pt idx="14">
                  <c:v>14.456420771212896</c:v>
                </c:pt>
                <c:pt idx="15">
                  <c:v>14.456420771212896</c:v>
                </c:pt>
                <c:pt idx="16">
                  <c:v>14.456420771212896</c:v>
                </c:pt>
                <c:pt idx="17">
                  <c:v>14.456420771212896</c:v>
                </c:pt>
                <c:pt idx="18">
                  <c:v>14.456420771212896</c:v>
                </c:pt>
                <c:pt idx="19">
                  <c:v>14.456420771212896</c:v>
                </c:pt>
                <c:pt idx="20">
                  <c:v>14.456420771212896</c:v>
                </c:pt>
                <c:pt idx="21">
                  <c:v>14.456420771212896</c:v>
                </c:pt>
                <c:pt idx="22">
                  <c:v>14.456420771212896</c:v>
                </c:pt>
                <c:pt idx="23">
                  <c:v>14.456420771212896</c:v>
                </c:pt>
                <c:pt idx="24">
                  <c:v>14.456420771212896</c:v>
                </c:pt>
                <c:pt idx="25">
                  <c:v>14.456420771212896</c:v>
                </c:pt>
                <c:pt idx="26">
                  <c:v>14.456420771212896</c:v>
                </c:pt>
                <c:pt idx="27">
                  <c:v>14.456420771212896</c:v>
                </c:pt>
                <c:pt idx="28">
                  <c:v>14.456420771212896</c:v>
                </c:pt>
                <c:pt idx="29">
                  <c:v>14.456420771212896</c:v>
                </c:pt>
              </c:numCache>
            </c:numRef>
          </c:val>
        </c:ser>
        <c:ser>
          <c:idx val="3"/>
          <c:order val="3"/>
          <c:tx>
            <c:strRef>
              <c:f>'Cartes de controle'!$AH$41</c:f>
              <c:strCache>
                <c:ptCount val="1"/>
                <c:pt idx="0">
                  <c:v>LSI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'Cartes de controle'!$AI$41:$BL$41</c:f>
              <c:numCache>
                <c:formatCode>General</c:formatCode>
                <c:ptCount val="30"/>
                <c:pt idx="0">
                  <c:v>14.363579228787104</c:v>
                </c:pt>
                <c:pt idx="1">
                  <c:v>14.363579228787104</c:v>
                </c:pt>
                <c:pt idx="2">
                  <c:v>14.363579228787104</c:v>
                </c:pt>
                <c:pt idx="3">
                  <c:v>14.363579228787104</c:v>
                </c:pt>
                <c:pt idx="4">
                  <c:v>14.363579228787104</c:v>
                </c:pt>
                <c:pt idx="5">
                  <c:v>14.363579228787104</c:v>
                </c:pt>
                <c:pt idx="6">
                  <c:v>14.363579228787104</c:v>
                </c:pt>
                <c:pt idx="7">
                  <c:v>14.363579228787104</c:v>
                </c:pt>
                <c:pt idx="8">
                  <c:v>14.363579228787104</c:v>
                </c:pt>
                <c:pt idx="9">
                  <c:v>14.363579228787104</c:v>
                </c:pt>
                <c:pt idx="10">
                  <c:v>14.363579228787104</c:v>
                </c:pt>
                <c:pt idx="11">
                  <c:v>14.363579228787104</c:v>
                </c:pt>
                <c:pt idx="12">
                  <c:v>14.363579228787104</c:v>
                </c:pt>
                <c:pt idx="13">
                  <c:v>14.363579228787104</c:v>
                </c:pt>
                <c:pt idx="14">
                  <c:v>14.363579228787104</c:v>
                </c:pt>
                <c:pt idx="15">
                  <c:v>14.363579228787104</c:v>
                </c:pt>
                <c:pt idx="16">
                  <c:v>14.363579228787104</c:v>
                </c:pt>
                <c:pt idx="17">
                  <c:v>14.363579228787104</c:v>
                </c:pt>
                <c:pt idx="18">
                  <c:v>14.363579228787104</c:v>
                </c:pt>
                <c:pt idx="19">
                  <c:v>14.363579228787104</c:v>
                </c:pt>
                <c:pt idx="20">
                  <c:v>14.363579228787104</c:v>
                </c:pt>
                <c:pt idx="21">
                  <c:v>14.363579228787104</c:v>
                </c:pt>
                <c:pt idx="22">
                  <c:v>14.363579228787104</c:v>
                </c:pt>
                <c:pt idx="23">
                  <c:v>14.363579228787104</c:v>
                </c:pt>
                <c:pt idx="24">
                  <c:v>14.363579228787104</c:v>
                </c:pt>
                <c:pt idx="25">
                  <c:v>14.363579228787104</c:v>
                </c:pt>
                <c:pt idx="26">
                  <c:v>14.363579228787104</c:v>
                </c:pt>
                <c:pt idx="27">
                  <c:v>14.363579228787104</c:v>
                </c:pt>
                <c:pt idx="28">
                  <c:v>14.363579228787104</c:v>
                </c:pt>
                <c:pt idx="29">
                  <c:v>14.363579228787104</c:v>
                </c:pt>
              </c:numCache>
            </c:numRef>
          </c:val>
        </c:ser>
        <c:ser>
          <c:idx val="4"/>
          <c:order val="4"/>
          <c:tx>
            <c:strRef>
              <c:f>'Cartes de controle'!$A$17</c:f>
              <c:strCache>
                <c:ptCount val="1"/>
                <c:pt idx="0">
                  <c:v>Moyenne</c:v>
                </c:pt>
              </c:strCache>
            </c:strRef>
          </c:tx>
          <c:marker>
            <c:symbol val="none"/>
          </c:marker>
          <c:val>
            <c:numRef>
              <c:f>'Cartes de controle'!$AI$25:$BL$25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5"/>
          <c:order val="5"/>
          <c:tx>
            <c:strRef>
              <c:f>'Cartes de controle'!$AH$42</c:f>
              <c:strCache>
                <c:ptCount val="1"/>
                <c:pt idx="0">
                  <c:v>VaV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'Cartes de controle'!$AI$42:$BL$42</c:f>
              <c:numCache>
                <c:formatCode>General</c:formatCode>
                <c:ptCount val="30"/>
                <c:pt idx="0">
                  <c:v>14.41</c:v>
                </c:pt>
                <c:pt idx="1">
                  <c:v>14.41</c:v>
                </c:pt>
                <c:pt idx="2">
                  <c:v>14.41</c:v>
                </c:pt>
                <c:pt idx="3">
                  <c:v>14.41</c:v>
                </c:pt>
                <c:pt idx="4">
                  <c:v>14.41</c:v>
                </c:pt>
                <c:pt idx="5">
                  <c:v>14.41</c:v>
                </c:pt>
                <c:pt idx="6">
                  <c:v>14.41</c:v>
                </c:pt>
                <c:pt idx="7">
                  <c:v>14.41</c:v>
                </c:pt>
                <c:pt idx="8">
                  <c:v>14.41</c:v>
                </c:pt>
                <c:pt idx="9">
                  <c:v>14.41</c:v>
                </c:pt>
                <c:pt idx="10">
                  <c:v>14.41</c:v>
                </c:pt>
                <c:pt idx="11">
                  <c:v>14.41</c:v>
                </c:pt>
                <c:pt idx="12">
                  <c:v>14.41</c:v>
                </c:pt>
                <c:pt idx="13">
                  <c:v>14.41</c:v>
                </c:pt>
                <c:pt idx="14">
                  <c:v>14.41</c:v>
                </c:pt>
                <c:pt idx="15">
                  <c:v>14.41</c:v>
                </c:pt>
                <c:pt idx="16">
                  <c:v>14.41</c:v>
                </c:pt>
                <c:pt idx="17">
                  <c:v>14.41</c:v>
                </c:pt>
                <c:pt idx="18">
                  <c:v>14.41</c:v>
                </c:pt>
                <c:pt idx="19">
                  <c:v>14.41</c:v>
                </c:pt>
                <c:pt idx="20">
                  <c:v>14.41</c:v>
                </c:pt>
                <c:pt idx="21">
                  <c:v>14.41</c:v>
                </c:pt>
                <c:pt idx="22">
                  <c:v>14.41</c:v>
                </c:pt>
                <c:pt idx="23">
                  <c:v>14.41</c:v>
                </c:pt>
                <c:pt idx="24">
                  <c:v>14.41</c:v>
                </c:pt>
                <c:pt idx="25">
                  <c:v>14.41</c:v>
                </c:pt>
                <c:pt idx="26">
                  <c:v>14.41</c:v>
                </c:pt>
                <c:pt idx="27">
                  <c:v>14.41</c:v>
                </c:pt>
                <c:pt idx="28">
                  <c:v>14.41</c:v>
                </c:pt>
                <c:pt idx="29">
                  <c:v>14.41</c:v>
                </c:pt>
              </c:numCache>
            </c:numRef>
          </c:val>
        </c:ser>
        <c:marker val="1"/>
        <c:axId val="49031424"/>
        <c:axId val="49049600"/>
      </c:lineChart>
      <c:catAx>
        <c:axId val="49031424"/>
        <c:scaling>
          <c:orientation val="minMax"/>
        </c:scaling>
        <c:axPos val="b"/>
        <c:tickLblPos val="nextTo"/>
        <c:crossAx val="49049600"/>
        <c:crosses val="autoZero"/>
        <c:auto val="1"/>
        <c:lblAlgn val="ctr"/>
        <c:lblOffset val="100"/>
      </c:catAx>
      <c:valAx>
        <c:axId val="49049600"/>
        <c:scaling>
          <c:orientation val="minMax"/>
          <c:max val="14.5"/>
          <c:min val="14.3"/>
        </c:scaling>
        <c:axPos val="l"/>
        <c:majorGridlines/>
        <c:numFmt formatCode="0.000" sourceLinked="1"/>
        <c:tickLblPos val="nextTo"/>
        <c:crossAx val="49031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0"/>
          <c:order val="0"/>
          <c:tx>
            <c:strRef>
              <c:f>'Cartes de controle'!$AH$104</c:f>
              <c:strCache>
                <c:ptCount val="1"/>
                <c:pt idx="0">
                  <c:v>LCS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'Cartes de controle'!$AI$104:$BL$104</c:f>
              <c:numCache>
                <c:formatCode>0.000</c:formatCode>
                <c:ptCount val="30"/>
                <c:pt idx="0">
                  <c:v>0.25524420000000003</c:v>
                </c:pt>
                <c:pt idx="1">
                  <c:v>0.25524420000000003</c:v>
                </c:pt>
                <c:pt idx="2">
                  <c:v>0.25524420000000003</c:v>
                </c:pt>
                <c:pt idx="3">
                  <c:v>0.25524420000000003</c:v>
                </c:pt>
                <c:pt idx="4">
                  <c:v>0.25524420000000003</c:v>
                </c:pt>
                <c:pt idx="5">
                  <c:v>0.25524420000000003</c:v>
                </c:pt>
                <c:pt idx="6">
                  <c:v>0.25524420000000003</c:v>
                </c:pt>
                <c:pt idx="7">
                  <c:v>0.25524420000000003</c:v>
                </c:pt>
                <c:pt idx="8">
                  <c:v>0.25524420000000003</c:v>
                </c:pt>
                <c:pt idx="9">
                  <c:v>0.25524420000000003</c:v>
                </c:pt>
                <c:pt idx="10">
                  <c:v>0.25524420000000003</c:v>
                </c:pt>
                <c:pt idx="11">
                  <c:v>0.25524420000000003</c:v>
                </c:pt>
                <c:pt idx="12">
                  <c:v>0.25524420000000003</c:v>
                </c:pt>
                <c:pt idx="13">
                  <c:v>0.25524420000000003</c:v>
                </c:pt>
                <c:pt idx="14">
                  <c:v>0.25524420000000003</c:v>
                </c:pt>
                <c:pt idx="15">
                  <c:v>0.25524420000000003</c:v>
                </c:pt>
                <c:pt idx="16">
                  <c:v>0.25524420000000003</c:v>
                </c:pt>
                <c:pt idx="17">
                  <c:v>0.25524420000000003</c:v>
                </c:pt>
                <c:pt idx="18">
                  <c:v>0.25524420000000003</c:v>
                </c:pt>
                <c:pt idx="19">
                  <c:v>0.25524420000000003</c:v>
                </c:pt>
                <c:pt idx="20">
                  <c:v>0.25524420000000003</c:v>
                </c:pt>
                <c:pt idx="21">
                  <c:v>0.25524420000000003</c:v>
                </c:pt>
                <c:pt idx="22">
                  <c:v>0.25524420000000003</c:v>
                </c:pt>
                <c:pt idx="23">
                  <c:v>0.25524420000000003</c:v>
                </c:pt>
                <c:pt idx="24">
                  <c:v>0.25524420000000003</c:v>
                </c:pt>
                <c:pt idx="25">
                  <c:v>0.25524420000000003</c:v>
                </c:pt>
                <c:pt idx="26">
                  <c:v>0.25524420000000003</c:v>
                </c:pt>
                <c:pt idx="27">
                  <c:v>0.25524420000000003</c:v>
                </c:pt>
                <c:pt idx="28">
                  <c:v>0.25524420000000003</c:v>
                </c:pt>
                <c:pt idx="29">
                  <c:v>0.25524420000000003</c:v>
                </c:pt>
              </c:numCache>
            </c:numRef>
          </c:val>
        </c:ser>
        <c:ser>
          <c:idx val="1"/>
          <c:order val="1"/>
          <c:tx>
            <c:strRef>
              <c:f>'Cartes de controle'!$AH$105</c:f>
              <c:strCache>
                <c:ptCount val="1"/>
                <c:pt idx="0">
                  <c:v>LCI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'Cartes de controle'!$AI$105:$BL$105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2"/>
          <c:order val="2"/>
          <c:tx>
            <c:strRef>
              <c:f>'Cartes de controle'!$AH$106</c:f>
              <c:strCache>
                <c:ptCount val="1"/>
                <c:pt idx="0">
                  <c:v>LSS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'Cartes de controle'!$AI$106:$BL$106</c:f>
              <c:numCache>
                <c:formatCode>0.000</c:formatCode>
                <c:ptCount val="30"/>
                <c:pt idx="0">
                  <c:v>0.21040260000000002</c:v>
                </c:pt>
                <c:pt idx="1">
                  <c:v>0.21040260000000002</c:v>
                </c:pt>
                <c:pt idx="2">
                  <c:v>0.21040260000000002</c:v>
                </c:pt>
                <c:pt idx="3">
                  <c:v>0.21040260000000002</c:v>
                </c:pt>
                <c:pt idx="4">
                  <c:v>0.21040260000000002</c:v>
                </c:pt>
                <c:pt idx="5">
                  <c:v>0.21040260000000002</c:v>
                </c:pt>
                <c:pt idx="6">
                  <c:v>0.21040260000000002</c:v>
                </c:pt>
                <c:pt idx="7">
                  <c:v>0.21040260000000002</c:v>
                </c:pt>
                <c:pt idx="8">
                  <c:v>0.21040260000000002</c:v>
                </c:pt>
                <c:pt idx="9">
                  <c:v>0.21040260000000002</c:v>
                </c:pt>
                <c:pt idx="10">
                  <c:v>0.21040260000000002</c:v>
                </c:pt>
                <c:pt idx="11">
                  <c:v>0.21040260000000002</c:v>
                </c:pt>
                <c:pt idx="12">
                  <c:v>0.21040260000000002</c:v>
                </c:pt>
                <c:pt idx="13">
                  <c:v>0.21040260000000002</c:v>
                </c:pt>
                <c:pt idx="14">
                  <c:v>0.21040260000000002</c:v>
                </c:pt>
                <c:pt idx="15">
                  <c:v>0.21040260000000002</c:v>
                </c:pt>
                <c:pt idx="16">
                  <c:v>0.21040260000000002</c:v>
                </c:pt>
                <c:pt idx="17">
                  <c:v>0.21040260000000002</c:v>
                </c:pt>
                <c:pt idx="18">
                  <c:v>0.21040260000000002</c:v>
                </c:pt>
                <c:pt idx="19">
                  <c:v>0.21040260000000002</c:v>
                </c:pt>
                <c:pt idx="20">
                  <c:v>0.21040260000000002</c:v>
                </c:pt>
                <c:pt idx="21">
                  <c:v>0.21040260000000002</c:v>
                </c:pt>
                <c:pt idx="22">
                  <c:v>0.21040260000000002</c:v>
                </c:pt>
                <c:pt idx="23">
                  <c:v>0.21040260000000002</c:v>
                </c:pt>
                <c:pt idx="24">
                  <c:v>0.21040260000000002</c:v>
                </c:pt>
                <c:pt idx="25">
                  <c:v>0.21040260000000002</c:v>
                </c:pt>
                <c:pt idx="26">
                  <c:v>0.21040260000000002</c:v>
                </c:pt>
                <c:pt idx="27">
                  <c:v>0.21040260000000002</c:v>
                </c:pt>
                <c:pt idx="28">
                  <c:v>0.21040260000000002</c:v>
                </c:pt>
                <c:pt idx="29">
                  <c:v>0.21040260000000002</c:v>
                </c:pt>
              </c:numCache>
            </c:numRef>
          </c:val>
        </c:ser>
        <c:ser>
          <c:idx val="3"/>
          <c:order val="3"/>
          <c:tx>
            <c:strRef>
              <c:f>'Cartes de controle'!$AH$107</c:f>
              <c:strCache>
                <c:ptCount val="1"/>
                <c:pt idx="0">
                  <c:v>LSI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val>
            <c:numRef>
              <c:f>'Cartes de controle'!$AI$107:$BL$107</c:f>
              <c:numCache>
                <c:formatCode>0.000</c:formatCode>
                <c:ptCount val="30"/>
                <c:pt idx="0">
                  <c:v>3.1036200000000007E-2</c:v>
                </c:pt>
                <c:pt idx="1">
                  <c:v>3.1036200000000007E-2</c:v>
                </c:pt>
                <c:pt idx="2">
                  <c:v>3.1036200000000007E-2</c:v>
                </c:pt>
                <c:pt idx="3">
                  <c:v>3.1036200000000007E-2</c:v>
                </c:pt>
                <c:pt idx="4">
                  <c:v>3.1036200000000007E-2</c:v>
                </c:pt>
                <c:pt idx="5">
                  <c:v>3.1036200000000007E-2</c:v>
                </c:pt>
                <c:pt idx="6">
                  <c:v>3.1036200000000007E-2</c:v>
                </c:pt>
                <c:pt idx="7">
                  <c:v>3.1036200000000007E-2</c:v>
                </c:pt>
                <c:pt idx="8">
                  <c:v>3.1036200000000007E-2</c:v>
                </c:pt>
                <c:pt idx="9">
                  <c:v>3.1036200000000007E-2</c:v>
                </c:pt>
                <c:pt idx="10">
                  <c:v>3.1036200000000007E-2</c:v>
                </c:pt>
                <c:pt idx="11">
                  <c:v>3.1036200000000007E-2</c:v>
                </c:pt>
                <c:pt idx="12">
                  <c:v>3.1036200000000007E-2</c:v>
                </c:pt>
                <c:pt idx="13">
                  <c:v>3.1036200000000007E-2</c:v>
                </c:pt>
                <c:pt idx="14">
                  <c:v>3.1036200000000007E-2</c:v>
                </c:pt>
                <c:pt idx="15">
                  <c:v>3.1036200000000007E-2</c:v>
                </c:pt>
                <c:pt idx="16">
                  <c:v>3.1036200000000007E-2</c:v>
                </c:pt>
                <c:pt idx="17">
                  <c:v>3.1036200000000007E-2</c:v>
                </c:pt>
                <c:pt idx="18">
                  <c:v>3.1036200000000007E-2</c:v>
                </c:pt>
                <c:pt idx="19">
                  <c:v>3.1036200000000007E-2</c:v>
                </c:pt>
                <c:pt idx="20">
                  <c:v>3.1036200000000007E-2</c:v>
                </c:pt>
                <c:pt idx="21">
                  <c:v>3.1036200000000007E-2</c:v>
                </c:pt>
                <c:pt idx="22">
                  <c:v>3.1036200000000007E-2</c:v>
                </c:pt>
                <c:pt idx="23">
                  <c:v>3.1036200000000007E-2</c:v>
                </c:pt>
                <c:pt idx="24">
                  <c:v>3.1036200000000007E-2</c:v>
                </c:pt>
                <c:pt idx="25">
                  <c:v>3.1036200000000007E-2</c:v>
                </c:pt>
                <c:pt idx="26">
                  <c:v>3.1036200000000007E-2</c:v>
                </c:pt>
                <c:pt idx="27">
                  <c:v>3.1036200000000007E-2</c:v>
                </c:pt>
                <c:pt idx="28">
                  <c:v>3.1036200000000007E-2</c:v>
                </c:pt>
                <c:pt idx="29">
                  <c:v>3.1036200000000007E-2</c:v>
                </c:pt>
              </c:numCache>
            </c:numRef>
          </c:val>
        </c:ser>
        <c:ser>
          <c:idx val="4"/>
          <c:order val="4"/>
          <c:tx>
            <c:strRef>
              <c:f>'Cartes de controle'!$AH$108</c:f>
              <c:strCache>
                <c:ptCount val="1"/>
                <c:pt idx="0">
                  <c:v>Valeur Centrale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'Cartes de controle'!$AI$108:$BL$108</c:f>
              <c:numCache>
                <c:formatCode>General</c:formatCode>
                <c:ptCount val="30"/>
                <c:pt idx="0">
                  <c:v>0.1207194</c:v>
                </c:pt>
                <c:pt idx="1">
                  <c:v>0.1207194</c:v>
                </c:pt>
                <c:pt idx="2">
                  <c:v>0.1207194</c:v>
                </c:pt>
                <c:pt idx="3">
                  <c:v>0.1207194</c:v>
                </c:pt>
                <c:pt idx="4">
                  <c:v>0.1207194</c:v>
                </c:pt>
                <c:pt idx="5">
                  <c:v>0.1207194</c:v>
                </c:pt>
                <c:pt idx="6">
                  <c:v>0.1207194</c:v>
                </c:pt>
                <c:pt idx="7">
                  <c:v>0.1207194</c:v>
                </c:pt>
                <c:pt idx="8">
                  <c:v>0.1207194</c:v>
                </c:pt>
                <c:pt idx="9">
                  <c:v>0.1207194</c:v>
                </c:pt>
                <c:pt idx="10">
                  <c:v>0.1207194</c:v>
                </c:pt>
                <c:pt idx="11">
                  <c:v>0.1207194</c:v>
                </c:pt>
                <c:pt idx="12">
                  <c:v>0.1207194</c:v>
                </c:pt>
                <c:pt idx="13">
                  <c:v>0.1207194</c:v>
                </c:pt>
                <c:pt idx="14">
                  <c:v>0.1207194</c:v>
                </c:pt>
                <c:pt idx="15">
                  <c:v>0.1207194</c:v>
                </c:pt>
                <c:pt idx="16">
                  <c:v>0.1207194</c:v>
                </c:pt>
                <c:pt idx="17">
                  <c:v>0.1207194</c:v>
                </c:pt>
                <c:pt idx="18">
                  <c:v>0.1207194</c:v>
                </c:pt>
                <c:pt idx="19">
                  <c:v>0.1207194</c:v>
                </c:pt>
                <c:pt idx="20">
                  <c:v>0.1207194</c:v>
                </c:pt>
                <c:pt idx="21">
                  <c:v>0.1207194</c:v>
                </c:pt>
                <c:pt idx="22">
                  <c:v>0.1207194</c:v>
                </c:pt>
                <c:pt idx="23">
                  <c:v>0.1207194</c:v>
                </c:pt>
                <c:pt idx="24">
                  <c:v>0.1207194</c:v>
                </c:pt>
                <c:pt idx="25">
                  <c:v>0.1207194</c:v>
                </c:pt>
                <c:pt idx="26">
                  <c:v>0.1207194</c:v>
                </c:pt>
                <c:pt idx="27">
                  <c:v>0.1207194</c:v>
                </c:pt>
                <c:pt idx="28">
                  <c:v>0.1207194</c:v>
                </c:pt>
                <c:pt idx="29">
                  <c:v>0.1207194</c:v>
                </c:pt>
              </c:numCache>
            </c:numRef>
          </c:val>
        </c:ser>
        <c:ser>
          <c:idx val="5"/>
          <c:order val="5"/>
          <c:tx>
            <c:strRef>
              <c:f>'Cartes de controle'!$AH$103</c:f>
              <c:strCache>
                <c:ptCount val="1"/>
                <c:pt idx="0">
                  <c:v>Etendue</c:v>
                </c:pt>
              </c:strCache>
            </c:strRef>
          </c:tx>
          <c:marker>
            <c:symbol val="none"/>
          </c:marker>
          <c:val>
            <c:numRef>
              <c:f>'Cartes de controle'!$AI$103:$BL$103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marker val="1"/>
        <c:axId val="49085440"/>
        <c:axId val="48898816"/>
      </c:lineChart>
      <c:catAx>
        <c:axId val="49085440"/>
        <c:scaling>
          <c:orientation val="minMax"/>
        </c:scaling>
        <c:axPos val="b"/>
        <c:tickLblPos val="nextTo"/>
        <c:crossAx val="48898816"/>
        <c:crosses val="autoZero"/>
        <c:auto val="1"/>
        <c:lblAlgn val="ctr"/>
        <c:lblOffset val="100"/>
      </c:catAx>
      <c:valAx>
        <c:axId val="48898816"/>
        <c:scaling>
          <c:orientation val="minMax"/>
        </c:scaling>
        <c:axPos val="l"/>
        <c:majorGridlines/>
        <c:numFmt formatCode="0.000" sourceLinked="1"/>
        <c:tickLblPos val="nextTo"/>
        <c:crossAx val="490854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289" l="0.70000000000000062" r="0.70000000000000062" t="0.750000000000002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95250</xdr:rowOff>
    </xdr:from>
    <xdr:to>
      <xdr:col>1</xdr:col>
      <xdr:colOff>236055</xdr:colOff>
      <xdr:row>1</xdr:row>
      <xdr:rowOff>742950</xdr:rowOff>
    </xdr:to>
    <xdr:pic>
      <xdr:nvPicPr>
        <xdr:cNvPr id="2" name="Image 1" descr="Logo supii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78130"/>
          <a:ext cx="971550" cy="647700"/>
        </a:xfrm>
        <a:prstGeom prst="rect">
          <a:avLst/>
        </a:prstGeom>
      </xdr:spPr>
    </xdr:pic>
    <xdr:clientData/>
  </xdr:twoCellAnchor>
  <xdr:twoCellAnchor>
    <xdr:from>
      <xdr:col>1</xdr:col>
      <xdr:colOff>131668</xdr:colOff>
      <xdr:row>24</xdr:row>
      <xdr:rowOff>12325</xdr:rowOff>
    </xdr:from>
    <xdr:to>
      <xdr:col>32</xdr:col>
      <xdr:colOff>0</xdr:colOff>
      <xdr:row>88</xdr:row>
      <xdr:rowOff>20729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95</xdr:row>
      <xdr:rowOff>44824</xdr:rowOff>
    </xdr:from>
    <xdr:to>
      <xdr:col>32</xdr:col>
      <xdr:colOff>0</xdr:colOff>
      <xdr:row>160</xdr:row>
      <xdr:rowOff>33618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Qualification%20B03\10%20-%20Aptitude%20moyen%20de%20mesure\Enr721-F04_11_1_PRC01_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ou1 X"/>
      <sheetName val="Trou1 Y"/>
      <sheetName val="Trou2 X"/>
      <sheetName val="Trou2 Y"/>
      <sheetName val="Trou3 X"/>
      <sheetName val="Trou3 Y"/>
      <sheetName val="Trou4 X"/>
      <sheetName val="Trou4 Y"/>
      <sheetName val="Pas principal"/>
      <sheetName val="MACRO EFFACE"/>
      <sheetName val="MACRO ARCHIVAGE"/>
      <sheetName val="MACRO EXTRACTION"/>
    </sheetNames>
    <sheetDataSet>
      <sheetData sheetId="0">
        <row r="11">
          <cell r="M11">
            <v>0.2</v>
          </cell>
        </row>
        <row r="12">
          <cell r="C12">
            <v>10</v>
          </cell>
          <cell r="G12">
            <v>3</v>
          </cell>
          <cell r="K12">
            <v>3</v>
          </cell>
        </row>
        <row r="31">
          <cell r="O31">
            <v>2.6588888888895212E-2</v>
          </cell>
        </row>
        <row r="33">
          <cell r="O33">
            <v>2.2966666666666431E-3</v>
          </cell>
        </row>
        <row r="34">
          <cell r="O34">
            <v>2.2666666666282254E-4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78"/>
  <sheetViews>
    <sheetView tabSelected="1" view="pageBreakPreview" topLeftCell="A7" zoomScale="55" zoomScaleNormal="70" zoomScaleSheetLayoutView="55" workbookViewId="0">
      <selection activeCell="AH102" sqref="AH102"/>
    </sheetView>
  </sheetViews>
  <sheetFormatPr baseColWidth="10" defaultRowHeight="15"/>
  <cols>
    <col min="1" max="1" width="10.7109375" customWidth="1"/>
    <col min="2" max="2" width="4.28515625" customWidth="1"/>
    <col min="3" max="7" width="4.42578125" customWidth="1"/>
    <col min="8" max="32" width="4.28515625" customWidth="1"/>
  </cols>
  <sheetData>
    <row r="1" spans="1:4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42" ht="61.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42" ht="7.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42" ht="23.25">
      <c r="A4" s="30" t="s">
        <v>1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</row>
    <row r="5" spans="1:42" ht="7.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42" ht="7.5" customHeight="1">
      <c r="A6" s="1"/>
      <c r="B6" s="2"/>
      <c r="C6" s="5"/>
      <c r="D6" s="5"/>
      <c r="E6" s="5"/>
      <c r="F6" s="5"/>
      <c r="G6" s="2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H6" s="32" t="s">
        <v>2</v>
      </c>
      <c r="AI6" s="33" t="s">
        <v>3</v>
      </c>
      <c r="AJ6" s="33"/>
      <c r="AK6" s="33" t="s">
        <v>4</v>
      </c>
      <c r="AL6" s="33"/>
      <c r="AM6" s="33"/>
      <c r="AN6" s="33"/>
      <c r="AO6" s="34" t="s">
        <v>5</v>
      </c>
      <c r="AP6" s="34" t="s">
        <v>6</v>
      </c>
    </row>
    <row r="7" spans="1:42">
      <c r="A7" s="3"/>
      <c r="B7" s="4"/>
      <c r="C7" s="6" t="s">
        <v>7</v>
      </c>
      <c r="D7" s="4"/>
      <c r="E7" s="45">
        <v>14.41</v>
      </c>
      <c r="F7" s="4"/>
      <c r="G7" s="4"/>
      <c r="H7" s="4"/>
      <c r="I7" s="46">
        <v>-0.51</v>
      </c>
      <c r="J7" s="48"/>
      <c r="K7" s="4"/>
      <c r="L7" s="6" t="s">
        <v>8</v>
      </c>
      <c r="M7" s="4"/>
      <c r="N7" s="46">
        <v>0.51</v>
      </c>
      <c r="O7" s="48"/>
      <c r="P7" s="4"/>
      <c r="Q7" s="6" t="s">
        <v>9</v>
      </c>
      <c r="R7" s="4"/>
      <c r="S7" s="4"/>
      <c r="T7" s="4"/>
      <c r="U7" s="4"/>
      <c r="V7" s="38">
        <f>N7-I7</f>
        <v>1.02</v>
      </c>
      <c r="W7" s="39"/>
      <c r="X7" s="4"/>
      <c r="Y7" s="4" t="s">
        <v>10</v>
      </c>
      <c r="Z7" s="4"/>
      <c r="AA7" s="4"/>
      <c r="AB7" s="4"/>
      <c r="AC7" s="4"/>
      <c r="AD7" s="4"/>
      <c r="AE7" s="4"/>
      <c r="AF7" s="25">
        <v>5</v>
      </c>
      <c r="AH7" s="32"/>
      <c r="AI7" s="7" t="s">
        <v>11</v>
      </c>
      <c r="AJ7" s="7" t="s">
        <v>12</v>
      </c>
      <c r="AK7" s="33" t="s">
        <v>13</v>
      </c>
      <c r="AL7" s="33"/>
      <c r="AM7" s="33" t="s">
        <v>12</v>
      </c>
      <c r="AN7" s="33"/>
      <c r="AO7" s="35"/>
      <c r="AP7" s="35"/>
    </row>
    <row r="8" spans="1:42">
      <c r="A8" s="3"/>
      <c r="B8" s="4"/>
      <c r="C8" s="6"/>
      <c r="D8" s="8"/>
      <c r="E8" s="4"/>
      <c r="F8" s="4"/>
      <c r="G8" s="4"/>
      <c r="H8" s="4"/>
      <c r="I8" s="6"/>
      <c r="J8" s="4"/>
      <c r="K8" s="8"/>
      <c r="L8" s="6"/>
      <c r="M8" s="4"/>
      <c r="N8" s="4"/>
      <c r="O8" s="4"/>
      <c r="P8" s="8"/>
      <c r="Q8" s="4"/>
      <c r="R8" s="4"/>
      <c r="S8" s="4"/>
      <c r="T8" s="4"/>
      <c r="U8" s="4"/>
      <c r="V8" s="4"/>
      <c r="W8" s="9"/>
      <c r="X8" s="4"/>
      <c r="Y8" s="4"/>
      <c r="Z8" s="4"/>
      <c r="AA8" s="4"/>
      <c r="AB8" s="4"/>
      <c r="AC8" s="4"/>
      <c r="AD8" s="4"/>
      <c r="AE8" s="4"/>
      <c r="AF8" s="4"/>
      <c r="AH8" s="32"/>
      <c r="AI8" s="7" t="s">
        <v>14</v>
      </c>
      <c r="AJ8" s="7" t="s">
        <v>15</v>
      </c>
      <c r="AK8" s="10" t="s">
        <v>16</v>
      </c>
      <c r="AL8" s="10" t="s">
        <v>17</v>
      </c>
      <c r="AM8" s="10" t="s">
        <v>18</v>
      </c>
      <c r="AN8" s="10" t="s">
        <v>19</v>
      </c>
      <c r="AO8" s="36"/>
      <c r="AP8" s="36"/>
    </row>
    <row r="9" spans="1:42">
      <c r="A9" s="3"/>
      <c r="B9" s="4" t="s">
        <v>20</v>
      </c>
      <c r="C9" s="4"/>
      <c r="D9" s="4"/>
      <c r="E9" s="46">
        <v>5.1900000000000002E-2</v>
      </c>
      <c r="F9" s="47"/>
      <c r="G9" s="47"/>
      <c r="H9" s="4"/>
      <c r="I9" s="4"/>
      <c r="J9" s="4"/>
      <c r="K9" s="4"/>
      <c r="L9" s="4"/>
      <c r="M9" s="4"/>
      <c r="N9" s="4"/>
      <c r="O9" s="4"/>
      <c r="P9" s="8"/>
      <c r="Q9" s="4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12"/>
      <c r="AE9" s="12"/>
      <c r="AF9" s="12"/>
      <c r="AH9" s="10">
        <v>2</v>
      </c>
      <c r="AI9" s="14">
        <f>3/SQRT(AH9)</f>
        <v>2.1213203435596424</v>
      </c>
      <c r="AJ9" s="14">
        <f>2/SQRT(AH9)</f>
        <v>1.4142135623730949</v>
      </c>
      <c r="AK9" s="10">
        <f>IF(AO9-3*AP9&gt;0,AO9-3*AP9,0)</f>
        <v>0</v>
      </c>
      <c r="AL9" s="10">
        <f>AO9+3*AP9</f>
        <v>3.6870000000000003</v>
      </c>
      <c r="AM9" s="10">
        <f>IF(AO9-2*AP9&gt;0,AO9-2*AP9,0)</f>
        <v>0</v>
      </c>
      <c r="AN9" s="10">
        <f>AO9+2*AP9</f>
        <v>2.8339999999999996</v>
      </c>
      <c r="AO9" s="14">
        <v>1.1279999999999999</v>
      </c>
      <c r="AP9" s="14">
        <v>0.85299999999999998</v>
      </c>
    </row>
    <row r="10" spans="1:42" ht="7.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H10" s="10">
        <v>3</v>
      </c>
      <c r="AI10" s="14">
        <f t="shared" ref="AI10:AI19" si="0">3/SQRT(AH10)</f>
        <v>1.7320508075688774</v>
      </c>
      <c r="AJ10" s="14">
        <f t="shared" ref="AJ10:AJ19" si="1">2/SQRT(AH10)</f>
        <v>1.1547005383792517</v>
      </c>
      <c r="AK10" s="10">
        <f t="shared" ref="AK10:AK19" si="2">IF(AO10-3*AP10&gt;0,AO10-3*AP10,0)</f>
        <v>0</v>
      </c>
      <c r="AL10" s="10">
        <f t="shared" ref="AL10:AL19" si="3">AO10+3*AP10</f>
        <v>4.3570000000000002</v>
      </c>
      <c r="AM10" s="10">
        <f t="shared" ref="AM10:AM19" si="4">IF(AO10-2*AP10&gt;0,AO10-2*AP10,0)</f>
        <v>0</v>
      </c>
      <c r="AN10" s="10">
        <f t="shared" ref="AN10:AN19" si="5">AO10+2*AP10</f>
        <v>3.4690000000000003</v>
      </c>
      <c r="AO10" s="14">
        <v>1.6930000000000001</v>
      </c>
      <c r="AP10" s="14">
        <v>0.88800000000000001</v>
      </c>
    </row>
    <row r="11" spans="1:42">
      <c r="A11" s="10" t="s">
        <v>21</v>
      </c>
      <c r="B11" s="27">
        <v>1</v>
      </c>
      <c r="C11" s="27">
        <v>2</v>
      </c>
      <c r="D11" s="27">
        <v>3</v>
      </c>
      <c r="E11" s="27">
        <v>4</v>
      </c>
      <c r="F11" s="27">
        <v>5</v>
      </c>
      <c r="G11" s="27">
        <v>6</v>
      </c>
      <c r="H11" s="27">
        <v>7</v>
      </c>
      <c r="I11" s="27">
        <v>8</v>
      </c>
      <c r="J11" s="27">
        <v>9</v>
      </c>
      <c r="K11" s="27">
        <v>10</v>
      </c>
      <c r="L11" s="27">
        <v>11</v>
      </c>
      <c r="M11" s="27">
        <v>12</v>
      </c>
      <c r="N11" s="27">
        <v>13</v>
      </c>
      <c r="O11" s="27">
        <v>14</v>
      </c>
      <c r="P11" s="27">
        <v>15</v>
      </c>
      <c r="Q11" s="27">
        <v>16</v>
      </c>
      <c r="R11" s="27">
        <v>17</v>
      </c>
      <c r="S11" s="27">
        <v>18</v>
      </c>
      <c r="T11" s="27">
        <v>19</v>
      </c>
      <c r="U11" s="27">
        <v>20</v>
      </c>
      <c r="V11" s="27">
        <v>21</v>
      </c>
      <c r="W11" s="27">
        <v>22</v>
      </c>
      <c r="X11" s="27">
        <v>23</v>
      </c>
      <c r="Y11" s="27">
        <v>24</v>
      </c>
      <c r="Z11" s="27">
        <v>25</v>
      </c>
      <c r="AA11" s="27">
        <v>26</v>
      </c>
      <c r="AB11" s="27">
        <v>27</v>
      </c>
      <c r="AC11" s="27">
        <v>28</v>
      </c>
      <c r="AD11" s="27">
        <v>29</v>
      </c>
      <c r="AE11" s="27">
        <v>30</v>
      </c>
      <c r="AF11" s="27">
        <v>31</v>
      </c>
      <c r="AH11" s="10">
        <v>4</v>
      </c>
      <c r="AI11" s="14">
        <f t="shared" si="0"/>
        <v>1.5</v>
      </c>
      <c r="AJ11" s="14">
        <f t="shared" si="1"/>
        <v>1</v>
      </c>
      <c r="AK11" s="10">
        <f t="shared" si="2"/>
        <v>0</v>
      </c>
      <c r="AL11" s="10">
        <f t="shared" si="3"/>
        <v>4.6989999999999998</v>
      </c>
      <c r="AM11" s="10">
        <f t="shared" si="4"/>
        <v>0.29900000000000015</v>
      </c>
      <c r="AN11" s="10">
        <f t="shared" si="5"/>
        <v>3.819</v>
      </c>
      <c r="AO11" s="14">
        <v>2.0590000000000002</v>
      </c>
      <c r="AP11" s="14">
        <v>0.88</v>
      </c>
    </row>
    <row r="12" spans="1:42">
      <c r="A12" s="10" t="s">
        <v>53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H12" s="10">
        <v>5</v>
      </c>
      <c r="AI12" s="14">
        <f t="shared" si="0"/>
        <v>1.3416407864998738</v>
      </c>
      <c r="AJ12" s="14">
        <f t="shared" si="1"/>
        <v>0.89442719099991586</v>
      </c>
      <c r="AK12" s="10">
        <f t="shared" si="2"/>
        <v>0</v>
      </c>
      <c r="AL12" s="10">
        <f t="shared" si="3"/>
        <v>4.9180000000000001</v>
      </c>
      <c r="AM12" s="10">
        <f t="shared" si="4"/>
        <v>0.59800000000000009</v>
      </c>
      <c r="AN12" s="10">
        <f t="shared" si="5"/>
        <v>4.0540000000000003</v>
      </c>
      <c r="AO12" s="14">
        <v>2.3260000000000001</v>
      </c>
      <c r="AP12" s="14">
        <v>0.86399999999999999</v>
      </c>
    </row>
    <row r="13" spans="1:42">
      <c r="A13" s="10" t="s">
        <v>54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H13" s="10">
        <v>6</v>
      </c>
      <c r="AI13" s="14">
        <f t="shared" si="0"/>
        <v>1.2247448713915892</v>
      </c>
      <c r="AJ13" s="14">
        <f t="shared" si="1"/>
        <v>0.81649658092772615</v>
      </c>
      <c r="AK13" s="10">
        <f t="shared" si="2"/>
        <v>0</v>
      </c>
      <c r="AL13" s="10">
        <f t="shared" si="3"/>
        <v>5.0779999999999994</v>
      </c>
      <c r="AM13" s="10">
        <f t="shared" si="4"/>
        <v>0.83799999999999986</v>
      </c>
      <c r="AN13" s="10">
        <f t="shared" si="5"/>
        <v>4.2299999999999995</v>
      </c>
      <c r="AO13" s="14">
        <v>2.5339999999999998</v>
      </c>
      <c r="AP13" s="14">
        <v>0.84799999999999998</v>
      </c>
    </row>
    <row r="14" spans="1:42">
      <c r="A14" s="10" t="s">
        <v>55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H14" s="10">
        <v>7</v>
      </c>
      <c r="AI14" s="14">
        <f t="shared" si="0"/>
        <v>1.1338934190276817</v>
      </c>
      <c r="AJ14" s="14">
        <f t="shared" si="1"/>
        <v>0.7559289460184544</v>
      </c>
      <c r="AK14" s="10">
        <f t="shared" si="2"/>
        <v>0.20500000000000052</v>
      </c>
      <c r="AL14" s="10">
        <f t="shared" si="3"/>
        <v>5.2029999999999994</v>
      </c>
      <c r="AM14" s="10">
        <f t="shared" si="4"/>
        <v>1.0380000000000003</v>
      </c>
      <c r="AN14" s="10">
        <f t="shared" si="5"/>
        <v>4.37</v>
      </c>
      <c r="AO14" s="14">
        <v>2.7040000000000002</v>
      </c>
      <c r="AP14" s="14">
        <v>0.83299999999999996</v>
      </c>
    </row>
    <row r="15" spans="1:42">
      <c r="A15" s="10" t="s">
        <v>56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H15" s="10">
        <v>8</v>
      </c>
      <c r="AI15" s="14">
        <f t="shared" si="0"/>
        <v>1.0606601717798212</v>
      </c>
      <c r="AJ15" s="14">
        <f t="shared" si="1"/>
        <v>0.70710678118654746</v>
      </c>
      <c r="AK15" s="10">
        <f t="shared" si="2"/>
        <v>0.38700000000000001</v>
      </c>
      <c r="AL15" s="10">
        <f t="shared" si="3"/>
        <v>5.3070000000000004</v>
      </c>
      <c r="AM15" s="10">
        <f t="shared" si="4"/>
        <v>1.2070000000000001</v>
      </c>
      <c r="AN15" s="10">
        <f t="shared" si="5"/>
        <v>4.4870000000000001</v>
      </c>
      <c r="AO15" s="14">
        <v>2.847</v>
      </c>
      <c r="AP15" s="14">
        <v>0.82</v>
      </c>
    </row>
    <row r="16" spans="1:42">
      <c r="A16" s="10" t="s">
        <v>57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H16" s="10">
        <v>9</v>
      </c>
      <c r="AI16" s="14">
        <f t="shared" si="0"/>
        <v>1</v>
      </c>
      <c r="AJ16" s="14">
        <f t="shared" si="1"/>
        <v>0.66666666666666663</v>
      </c>
      <c r="AK16" s="10">
        <f t="shared" si="2"/>
        <v>0.54599999999999982</v>
      </c>
      <c r="AL16" s="10">
        <f t="shared" si="3"/>
        <v>5.3940000000000001</v>
      </c>
      <c r="AM16" s="10">
        <f t="shared" si="4"/>
        <v>1.3540000000000001</v>
      </c>
      <c r="AN16" s="10">
        <f t="shared" si="5"/>
        <v>4.5860000000000003</v>
      </c>
      <c r="AO16" s="14">
        <v>2.97</v>
      </c>
      <c r="AP16" s="14">
        <v>0.80800000000000005</v>
      </c>
    </row>
    <row r="17" spans="1:64">
      <c r="A17" s="10" t="s">
        <v>3</v>
      </c>
      <c r="B17" s="26" t="e">
        <f>AVERAGE(B12:B16)</f>
        <v>#DIV/0!</v>
      </c>
      <c r="C17" s="26" t="e">
        <f t="shared" ref="C17:AF17" si="6">AVERAGE(C12:C16)</f>
        <v>#DIV/0!</v>
      </c>
      <c r="D17" s="26" t="e">
        <f t="shared" si="6"/>
        <v>#DIV/0!</v>
      </c>
      <c r="E17" s="26" t="e">
        <f t="shared" si="6"/>
        <v>#DIV/0!</v>
      </c>
      <c r="F17" s="26" t="e">
        <f t="shared" si="6"/>
        <v>#DIV/0!</v>
      </c>
      <c r="G17" s="26" t="e">
        <f t="shared" si="6"/>
        <v>#DIV/0!</v>
      </c>
      <c r="H17" s="26" t="e">
        <f t="shared" si="6"/>
        <v>#DIV/0!</v>
      </c>
      <c r="I17" s="26" t="e">
        <f t="shared" si="6"/>
        <v>#DIV/0!</v>
      </c>
      <c r="J17" s="26" t="e">
        <f t="shared" si="6"/>
        <v>#DIV/0!</v>
      </c>
      <c r="K17" s="26" t="e">
        <f t="shared" si="6"/>
        <v>#DIV/0!</v>
      </c>
      <c r="L17" s="26" t="e">
        <f t="shared" si="6"/>
        <v>#DIV/0!</v>
      </c>
      <c r="M17" s="26" t="e">
        <f t="shared" si="6"/>
        <v>#DIV/0!</v>
      </c>
      <c r="N17" s="26" t="e">
        <f t="shared" si="6"/>
        <v>#DIV/0!</v>
      </c>
      <c r="O17" s="26" t="e">
        <f t="shared" si="6"/>
        <v>#DIV/0!</v>
      </c>
      <c r="P17" s="26" t="e">
        <f t="shared" si="6"/>
        <v>#DIV/0!</v>
      </c>
      <c r="Q17" s="26" t="e">
        <f t="shared" si="6"/>
        <v>#DIV/0!</v>
      </c>
      <c r="R17" s="26" t="e">
        <f t="shared" si="6"/>
        <v>#DIV/0!</v>
      </c>
      <c r="S17" s="26" t="e">
        <f t="shared" si="6"/>
        <v>#DIV/0!</v>
      </c>
      <c r="T17" s="26" t="e">
        <f t="shared" si="6"/>
        <v>#DIV/0!</v>
      </c>
      <c r="U17" s="26" t="e">
        <f t="shared" si="6"/>
        <v>#DIV/0!</v>
      </c>
      <c r="V17" s="26" t="e">
        <f t="shared" si="6"/>
        <v>#DIV/0!</v>
      </c>
      <c r="W17" s="26" t="e">
        <f t="shared" si="6"/>
        <v>#DIV/0!</v>
      </c>
      <c r="X17" s="26" t="e">
        <f t="shared" si="6"/>
        <v>#DIV/0!</v>
      </c>
      <c r="Y17" s="26" t="e">
        <f t="shared" si="6"/>
        <v>#DIV/0!</v>
      </c>
      <c r="Z17" s="26" t="e">
        <f t="shared" si="6"/>
        <v>#DIV/0!</v>
      </c>
      <c r="AA17" s="26" t="e">
        <f t="shared" si="6"/>
        <v>#DIV/0!</v>
      </c>
      <c r="AB17" s="26" t="e">
        <f t="shared" si="6"/>
        <v>#DIV/0!</v>
      </c>
      <c r="AC17" s="26" t="e">
        <f t="shared" si="6"/>
        <v>#DIV/0!</v>
      </c>
      <c r="AD17" s="26" t="e">
        <f t="shared" si="6"/>
        <v>#DIV/0!</v>
      </c>
      <c r="AE17" s="26" t="e">
        <f t="shared" si="6"/>
        <v>#DIV/0!</v>
      </c>
      <c r="AF17" s="26" t="e">
        <f t="shared" si="6"/>
        <v>#DIV/0!</v>
      </c>
      <c r="AH17" s="10">
        <v>10</v>
      </c>
      <c r="AI17" s="14">
        <f t="shared" si="0"/>
        <v>0.94868329805051377</v>
      </c>
      <c r="AJ17" s="14">
        <f t="shared" si="1"/>
        <v>0.63245553203367588</v>
      </c>
      <c r="AK17" s="10">
        <f t="shared" si="2"/>
        <v>0.68699999999999983</v>
      </c>
      <c r="AL17" s="10">
        <f t="shared" si="3"/>
        <v>5.4689999999999994</v>
      </c>
      <c r="AM17" s="10">
        <f t="shared" si="4"/>
        <v>1.4839999999999998</v>
      </c>
      <c r="AN17" s="10">
        <f t="shared" si="5"/>
        <v>4.6719999999999997</v>
      </c>
      <c r="AO17" s="14">
        <v>3.0779999999999998</v>
      </c>
      <c r="AP17" s="14">
        <v>0.79700000000000004</v>
      </c>
    </row>
    <row r="18" spans="1:64">
      <c r="A18" s="10" t="s">
        <v>22</v>
      </c>
      <c r="B18" s="26">
        <f>MAX(B12:B16)-MIN(B12:B16)</f>
        <v>0</v>
      </c>
      <c r="C18" s="26">
        <f t="shared" ref="C18:AF18" si="7">MAX(C12:C16)-MIN(C12:C16)</f>
        <v>0</v>
      </c>
      <c r="D18" s="26">
        <f t="shared" si="7"/>
        <v>0</v>
      </c>
      <c r="E18" s="26">
        <f t="shared" si="7"/>
        <v>0</v>
      </c>
      <c r="F18" s="26">
        <f t="shared" si="7"/>
        <v>0</v>
      </c>
      <c r="G18" s="26">
        <f t="shared" si="7"/>
        <v>0</v>
      </c>
      <c r="H18" s="26">
        <f t="shared" si="7"/>
        <v>0</v>
      </c>
      <c r="I18" s="26">
        <f t="shared" si="7"/>
        <v>0</v>
      </c>
      <c r="J18" s="26">
        <f t="shared" si="7"/>
        <v>0</v>
      </c>
      <c r="K18" s="26">
        <f t="shared" si="7"/>
        <v>0</v>
      </c>
      <c r="L18" s="26">
        <f t="shared" si="7"/>
        <v>0</v>
      </c>
      <c r="M18" s="26">
        <f t="shared" si="7"/>
        <v>0</v>
      </c>
      <c r="N18" s="26">
        <f t="shared" si="7"/>
        <v>0</v>
      </c>
      <c r="O18" s="26">
        <f t="shared" si="7"/>
        <v>0</v>
      </c>
      <c r="P18" s="26">
        <f t="shared" si="7"/>
        <v>0</v>
      </c>
      <c r="Q18" s="26">
        <f t="shared" si="7"/>
        <v>0</v>
      </c>
      <c r="R18" s="26">
        <f t="shared" si="7"/>
        <v>0</v>
      </c>
      <c r="S18" s="26">
        <f t="shared" si="7"/>
        <v>0</v>
      </c>
      <c r="T18" s="26">
        <f t="shared" si="7"/>
        <v>0</v>
      </c>
      <c r="U18" s="26">
        <f t="shared" si="7"/>
        <v>0</v>
      </c>
      <c r="V18" s="26">
        <f t="shared" si="7"/>
        <v>0</v>
      </c>
      <c r="W18" s="26">
        <f t="shared" si="7"/>
        <v>0</v>
      </c>
      <c r="X18" s="26">
        <f t="shared" si="7"/>
        <v>0</v>
      </c>
      <c r="Y18" s="26">
        <f t="shared" si="7"/>
        <v>0</v>
      </c>
      <c r="Z18" s="26">
        <f t="shared" si="7"/>
        <v>0</v>
      </c>
      <c r="AA18" s="26">
        <f t="shared" si="7"/>
        <v>0</v>
      </c>
      <c r="AB18" s="26">
        <f t="shared" si="7"/>
        <v>0</v>
      </c>
      <c r="AC18" s="26">
        <f t="shared" si="7"/>
        <v>0</v>
      </c>
      <c r="AD18" s="26">
        <f t="shared" si="7"/>
        <v>0</v>
      </c>
      <c r="AE18" s="26">
        <f t="shared" si="7"/>
        <v>0</v>
      </c>
      <c r="AF18" s="26">
        <f t="shared" si="7"/>
        <v>0</v>
      </c>
      <c r="AH18" s="10">
        <v>11</v>
      </c>
      <c r="AI18" s="14">
        <f t="shared" si="0"/>
        <v>0.90453403373329089</v>
      </c>
      <c r="AJ18" s="14">
        <f t="shared" si="1"/>
        <v>0.60302268915552726</v>
      </c>
      <c r="AK18" s="10">
        <f t="shared" si="2"/>
        <v>0.81199999999999983</v>
      </c>
      <c r="AL18" s="10">
        <f t="shared" si="3"/>
        <v>5.5340000000000007</v>
      </c>
      <c r="AM18" s="10">
        <f t="shared" si="4"/>
        <v>1.599</v>
      </c>
      <c r="AN18" s="10">
        <f t="shared" si="5"/>
        <v>4.7469999999999999</v>
      </c>
      <c r="AO18" s="14">
        <v>3.173</v>
      </c>
      <c r="AP18" s="14">
        <v>0.78700000000000003</v>
      </c>
    </row>
    <row r="19" spans="1:64" ht="7.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H19" s="10">
        <v>12</v>
      </c>
      <c r="AI19" s="14">
        <f t="shared" si="0"/>
        <v>0.86602540378443871</v>
      </c>
      <c r="AJ19" s="14">
        <f t="shared" si="1"/>
        <v>0.57735026918962584</v>
      </c>
      <c r="AK19" s="10">
        <f t="shared" si="2"/>
        <v>0.92399999999999993</v>
      </c>
      <c r="AL19" s="10">
        <f t="shared" si="3"/>
        <v>5.5920000000000005</v>
      </c>
      <c r="AM19" s="10">
        <f t="shared" si="4"/>
        <v>1.702</v>
      </c>
      <c r="AN19" s="10">
        <f t="shared" si="5"/>
        <v>4.8140000000000001</v>
      </c>
      <c r="AO19" s="14">
        <v>3.258</v>
      </c>
      <c r="AP19" s="14">
        <v>0.77800000000000002</v>
      </c>
    </row>
    <row r="20" spans="1:64">
      <c r="A20" s="3" t="s">
        <v>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64" hidden="1">
      <c r="A21" s="3"/>
      <c r="B21" s="4"/>
      <c r="C21" s="4"/>
      <c r="D21" s="4"/>
      <c r="E21" s="33" t="s">
        <v>25</v>
      </c>
      <c r="F21" s="33"/>
      <c r="G21" s="33">
        <f>IF(AF7=2,AI9,IF(AF7=3,AI10,IF(AF7=4,AI11,IF(AF7=5,AI12,IF(AF7=6,AI13,IF(AF7=7,AI14,IF(AF7=8,AI15,IF(AF7=9,AI16,IF(AF7=10,AI17,IF(AF7=11,AI18,IF(AF7=12,AI19,)))))))))))</f>
        <v>1.3416407864998738</v>
      </c>
      <c r="H21" s="33"/>
      <c r="I21" s="4"/>
      <c r="J21" s="4"/>
      <c r="K21" s="4"/>
      <c r="L21" s="33" t="s">
        <v>58</v>
      </c>
      <c r="M21" s="33"/>
      <c r="N21" s="37">
        <f>IF(AF7=2,AJ9,IF(AF7=3,AJ10,IF(AF7=4,AJ11,IF(AF7=5,AJ12,IF(AF7=6,AJ13,IF(AF7=7,AJ14,IF(AF7=8,AJ15,IF(AF7=9,AJ16,IF(AF7=10,AJ17,IF(AF7=11,AJ18,IF(AF7=12,#REF!,)))))))))))</f>
        <v>0.89442719099991586</v>
      </c>
      <c r="O21" s="49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64" hidden="1">
      <c r="A22" s="3"/>
      <c r="B22" s="4"/>
      <c r="C22" s="4"/>
      <c r="D22" s="4"/>
      <c r="E22" s="40" t="s">
        <v>27</v>
      </c>
      <c r="F22" s="40"/>
      <c r="G22" s="40">
        <f>+E7+$G$21*$E$9</f>
        <v>14.479631156819343</v>
      </c>
      <c r="H22" s="40"/>
      <c r="I22" s="4"/>
      <c r="J22" s="4"/>
      <c r="K22" s="4"/>
      <c r="L22" s="40" t="s">
        <v>59</v>
      </c>
      <c r="M22" s="40"/>
      <c r="N22" s="50">
        <f>+$E$7+$N$21*$E$9</f>
        <v>14.456420771212896</v>
      </c>
      <c r="O22" s="5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64" hidden="1">
      <c r="A23" s="3"/>
      <c r="B23" s="4"/>
      <c r="C23" s="4"/>
      <c r="D23" s="4"/>
      <c r="E23" s="40" t="s">
        <v>29</v>
      </c>
      <c r="F23" s="40"/>
      <c r="G23" s="40">
        <f>+E7-$G$21*$E$9</f>
        <v>14.340368843180658</v>
      </c>
      <c r="H23" s="40"/>
      <c r="I23" s="4"/>
      <c r="J23" s="4"/>
      <c r="K23" s="4"/>
      <c r="L23" s="40" t="s">
        <v>60</v>
      </c>
      <c r="M23" s="40"/>
      <c r="N23" s="50">
        <f>+$E$7-$N$21*$E$9</f>
        <v>14.363579228787104</v>
      </c>
      <c r="O23" s="5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64" ht="6" customHeight="1">
      <c r="A24" s="3"/>
      <c r="B24" s="4"/>
      <c r="C24" s="4"/>
      <c r="D24" s="4"/>
      <c r="E24" s="8"/>
      <c r="F24" s="8"/>
      <c r="G24" s="8"/>
      <c r="H24" s="8"/>
      <c r="I24" s="6"/>
      <c r="J24" s="6"/>
      <c r="K24" s="6"/>
      <c r="L24" s="8"/>
      <c r="M24" s="8"/>
      <c r="N24" s="8"/>
      <c r="O24" s="8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64" ht="5.25" customHeight="1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I25" t="e">
        <f t="shared" ref="AI25:AY25" si="8">B17</f>
        <v>#DIV/0!</v>
      </c>
      <c r="AJ25" t="e">
        <f t="shared" si="8"/>
        <v>#DIV/0!</v>
      </c>
      <c r="AK25" t="e">
        <f t="shared" si="8"/>
        <v>#DIV/0!</v>
      </c>
      <c r="AL25" t="e">
        <f t="shared" si="8"/>
        <v>#DIV/0!</v>
      </c>
      <c r="AM25" t="e">
        <f t="shared" si="8"/>
        <v>#DIV/0!</v>
      </c>
      <c r="AN25" t="e">
        <f t="shared" si="8"/>
        <v>#DIV/0!</v>
      </c>
      <c r="AO25" t="e">
        <f t="shared" si="8"/>
        <v>#DIV/0!</v>
      </c>
      <c r="AP25" t="e">
        <f t="shared" si="8"/>
        <v>#DIV/0!</v>
      </c>
      <c r="AQ25" t="e">
        <f t="shared" si="8"/>
        <v>#DIV/0!</v>
      </c>
      <c r="AR25" t="e">
        <f t="shared" si="8"/>
        <v>#DIV/0!</v>
      </c>
      <c r="AS25" t="e">
        <f t="shared" si="8"/>
        <v>#DIV/0!</v>
      </c>
      <c r="AT25" t="e">
        <f t="shared" si="8"/>
        <v>#DIV/0!</v>
      </c>
      <c r="AU25" t="e">
        <f t="shared" si="8"/>
        <v>#DIV/0!</v>
      </c>
      <c r="AV25" t="e">
        <f t="shared" si="8"/>
        <v>#DIV/0!</v>
      </c>
      <c r="AW25" t="e">
        <f t="shared" si="8"/>
        <v>#DIV/0!</v>
      </c>
      <c r="AX25" t="e">
        <f t="shared" si="8"/>
        <v>#DIV/0!</v>
      </c>
      <c r="AY25" t="e">
        <f t="shared" si="8"/>
        <v>#DIV/0!</v>
      </c>
      <c r="AZ25" t="e">
        <f t="shared" ref="AZ25:BL25" si="9">T17</f>
        <v>#DIV/0!</v>
      </c>
      <c r="BA25" t="e">
        <f t="shared" si="9"/>
        <v>#DIV/0!</v>
      </c>
      <c r="BB25" t="e">
        <f t="shared" si="9"/>
        <v>#DIV/0!</v>
      </c>
      <c r="BC25" t="e">
        <f t="shared" si="9"/>
        <v>#DIV/0!</v>
      </c>
      <c r="BD25" t="e">
        <f t="shared" si="9"/>
        <v>#DIV/0!</v>
      </c>
      <c r="BE25" t="e">
        <f t="shared" si="9"/>
        <v>#DIV/0!</v>
      </c>
      <c r="BF25" t="e">
        <f t="shared" si="9"/>
        <v>#DIV/0!</v>
      </c>
      <c r="BG25" t="e">
        <f t="shared" si="9"/>
        <v>#DIV/0!</v>
      </c>
      <c r="BH25" t="e">
        <f t="shared" si="9"/>
        <v>#DIV/0!</v>
      </c>
      <c r="BI25" t="e">
        <f t="shared" si="9"/>
        <v>#DIV/0!</v>
      </c>
      <c r="BJ25" t="e">
        <f t="shared" si="9"/>
        <v>#DIV/0!</v>
      </c>
      <c r="BK25" t="e">
        <f t="shared" si="9"/>
        <v>#DIV/0!</v>
      </c>
      <c r="BL25" t="e">
        <f t="shared" si="9"/>
        <v>#DIV/0!</v>
      </c>
    </row>
    <row r="26" spans="1:64" ht="5.0999999999999996" customHeight="1">
      <c r="A26" s="3"/>
      <c r="B26" s="4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</row>
    <row r="27" spans="1:64" ht="5.0999999999999996" customHeight="1">
      <c r="A27" s="3"/>
      <c r="B27" s="4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64" ht="5.0999999999999996" customHeight="1">
      <c r="A28" s="3"/>
      <c r="B28" s="4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64" ht="5.0999999999999996" customHeight="1">
      <c r="A29" s="3"/>
      <c r="B29" s="4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64" ht="5.0999999999999996" customHeight="1">
      <c r="A30" s="3"/>
      <c r="B30" s="4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64" ht="5.0999999999999996" customHeight="1">
      <c r="A31" s="3"/>
      <c r="B31" s="4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</row>
    <row r="32" spans="1:64" ht="5.0999999999999996" customHeight="1">
      <c r="A32" s="3"/>
      <c r="B32" s="4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64" ht="5.0999999999999996" customHeight="1">
      <c r="A33" s="3"/>
      <c r="B33" s="4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64" ht="5.0999999999999996" customHeight="1">
      <c r="A34" s="3"/>
      <c r="B34" s="4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64" ht="5.0999999999999996" customHeight="1">
      <c r="A35" s="3"/>
      <c r="B35" s="4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64" ht="5.0999999999999996" customHeight="1">
      <c r="A36" s="3"/>
      <c r="B36" s="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64" ht="5.0999999999999996" customHeight="1">
      <c r="A37" s="3"/>
      <c r="B37" s="4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64" ht="5.0999999999999996" customHeight="1">
      <c r="A38" s="3"/>
      <c r="B38" s="4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H38" t="s">
        <v>24</v>
      </c>
      <c r="AI38" s="17">
        <f>+$G$22</f>
        <v>14.479631156819343</v>
      </c>
      <c r="AJ38" s="17">
        <f t="shared" ref="AJ38:BL38" si="10">+$G$22</f>
        <v>14.479631156819343</v>
      </c>
      <c r="AK38" s="17">
        <f t="shared" si="10"/>
        <v>14.479631156819343</v>
      </c>
      <c r="AL38" s="17">
        <f t="shared" si="10"/>
        <v>14.479631156819343</v>
      </c>
      <c r="AM38" s="17">
        <f t="shared" si="10"/>
        <v>14.479631156819343</v>
      </c>
      <c r="AN38" s="17">
        <f t="shared" si="10"/>
        <v>14.479631156819343</v>
      </c>
      <c r="AO38" s="17">
        <f t="shared" si="10"/>
        <v>14.479631156819343</v>
      </c>
      <c r="AP38" s="17">
        <f t="shared" si="10"/>
        <v>14.479631156819343</v>
      </c>
      <c r="AQ38" s="17">
        <f t="shared" si="10"/>
        <v>14.479631156819343</v>
      </c>
      <c r="AR38" s="17">
        <f t="shared" si="10"/>
        <v>14.479631156819343</v>
      </c>
      <c r="AS38" s="17">
        <f t="shared" si="10"/>
        <v>14.479631156819343</v>
      </c>
      <c r="AT38" s="17">
        <f t="shared" si="10"/>
        <v>14.479631156819343</v>
      </c>
      <c r="AU38" s="17">
        <f t="shared" si="10"/>
        <v>14.479631156819343</v>
      </c>
      <c r="AV38" s="17">
        <f t="shared" si="10"/>
        <v>14.479631156819343</v>
      </c>
      <c r="AW38" s="17">
        <f t="shared" si="10"/>
        <v>14.479631156819343</v>
      </c>
      <c r="AX38" s="17">
        <f t="shared" si="10"/>
        <v>14.479631156819343</v>
      </c>
      <c r="AY38" s="17">
        <f t="shared" si="10"/>
        <v>14.479631156819343</v>
      </c>
      <c r="AZ38" s="17">
        <f t="shared" si="10"/>
        <v>14.479631156819343</v>
      </c>
      <c r="BA38" s="17">
        <f t="shared" si="10"/>
        <v>14.479631156819343</v>
      </c>
      <c r="BB38" s="17">
        <f t="shared" si="10"/>
        <v>14.479631156819343</v>
      </c>
      <c r="BC38" s="17">
        <f t="shared" si="10"/>
        <v>14.479631156819343</v>
      </c>
      <c r="BD38" s="17">
        <f t="shared" si="10"/>
        <v>14.479631156819343</v>
      </c>
      <c r="BE38" s="17">
        <f t="shared" si="10"/>
        <v>14.479631156819343</v>
      </c>
      <c r="BF38" s="17">
        <f t="shared" si="10"/>
        <v>14.479631156819343</v>
      </c>
      <c r="BG38" s="17">
        <f t="shared" si="10"/>
        <v>14.479631156819343</v>
      </c>
      <c r="BH38" s="17">
        <f t="shared" si="10"/>
        <v>14.479631156819343</v>
      </c>
      <c r="BI38" s="17">
        <f t="shared" si="10"/>
        <v>14.479631156819343</v>
      </c>
      <c r="BJ38" s="17">
        <f t="shared" si="10"/>
        <v>14.479631156819343</v>
      </c>
      <c r="BK38" s="17">
        <f t="shared" si="10"/>
        <v>14.479631156819343</v>
      </c>
      <c r="BL38" s="17">
        <f t="shared" si="10"/>
        <v>14.479631156819343</v>
      </c>
    </row>
    <row r="39" spans="1:64" ht="5.0999999999999996" customHeight="1">
      <c r="A39" s="3"/>
      <c r="B39" s="4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H39" t="s">
        <v>26</v>
      </c>
      <c r="AI39" s="17">
        <f>+$G$23</f>
        <v>14.340368843180658</v>
      </c>
      <c r="AJ39" s="17">
        <f t="shared" ref="AJ39:BL39" si="11">+$G$23</f>
        <v>14.340368843180658</v>
      </c>
      <c r="AK39" s="17">
        <f t="shared" si="11"/>
        <v>14.340368843180658</v>
      </c>
      <c r="AL39" s="17">
        <f t="shared" si="11"/>
        <v>14.340368843180658</v>
      </c>
      <c r="AM39" s="17">
        <f t="shared" si="11"/>
        <v>14.340368843180658</v>
      </c>
      <c r="AN39" s="17">
        <f t="shared" si="11"/>
        <v>14.340368843180658</v>
      </c>
      <c r="AO39" s="17">
        <f t="shared" si="11"/>
        <v>14.340368843180658</v>
      </c>
      <c r="AP39" s="17">
        <f t="shared" si="11"/>
        <v>14.340368843180658</v>
      </c>
      <c r="AQ39" s="17">
        <f t="shared" si="11"/>
        <v>14.340368843180658</v>
      </c>
      <c r="AR39" s="17">
        <f t="shared" si="11"/>
        <v>14.340368843180658</v>
      </c>
      <c r="AS39" s="17">
        <f t="shared" si="11"/>
        <v>14.340368843180658</v>
      </c>
      <c r="AT39" s="17">
        <f t="shared" si="11"/>
        <v>14.340368843180658</v>
      </c>
      <c r="AU39" s="17">
        <f t="shared" si="11"/>
        <v>14.340368843180658</v>
      </c>
      <c r="AV39" s="17">
        <f t="shared" si="11"/>
        <v>14.340368843180658</v>
      </c>
      <c r="AW39" s="17">
        <f t="shared" si="11"/>
        <v>14.340368843180658</v>
      </c>
      <c r="AX39" s="17">
        <f t="shared" si="11"/>
        <v>14.340368843180658</v>
      </c>
      <c r="AY39" s="17">
        <f t="shared" si="11"/>
        <v>14.340368843180658</v>
      </c>
      <c r="AZ39" s="17">
        <f t="shared" si="11"/>
        <v>14.340368843180658</v>
      </c>
      <c r="BA39" s="17">
        <f t="shared" si="11"/>
        <v>14.340368843180658</v>
      </c>
      <c r="BB39" s="17">
        <f t="shared" si="11"/>
        <v>14.340368843180658</v>
      </c>
      <c r="BC39" s="17">
        <f t="shared" si="11"/>
        <v>14.340368843180658</v>
      </c>
      <c r="BD39" s="17">
        <f t="shared" si="11"/>
        <v>14.340368843180658</v>
      </c>
      <c r="BE39" s="17">
        <f t="shared" si="11"/>
        <v>14.340368843180658</v>
      </c>
      <c r="BF39" s="17">
        <f t="shared" si="11"/>
        <v>14.340368843180658</v>
      </c>
      <c r="BG39" s="17">
        <f t="shared" si="11"/>
        <v>14.340368843180658</v>
      </c>
      <c r="BH39" s="17">
        <f t="shared" si="11"/>
        <v>14.340368843180658</v>
      </c>
      <c r="BI39" s="17">
        <f t="shared" si="11"/>
        <v>14.340368843180658</v>
      </c>
      <c r="BJ39" s="17">
        <f t="shared" si="11"/>
        <v>14.340368843180658</v>
      </c>
      <c r="BK39" s="17">
        <f t="shared" si="11"/>
        <v>14.340368843180658</v>
      </c>
      <c r="BL39" s="17">
        <f t="shared" si="11"/>
        <v>14.340368843180658</v>
      </c>
    </row>
    <row r="40" spans="1:64" ht="5.0999999999999996" customHeight="1">
      <c r="A40" s="3"/>
      <c r="B40" s="4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H40" t="s">
        <v>28</v>
      </c>
      <c r="AI40">
        <f>$N$22</f>
        <v>14.456420771212896</v>
      </c>
      <c r="AJ40">
        <f t="shared" ref="AJ40:BL40" si="12">$N$22</f>
        <v>14.456420771212896</v>
      </c>
      <c r="AK40">
        <f t="shared" si="12"/>
        <v>14.456420771212896</v>
      </c>
      <c r="AL40">
        <f t="shared" si="12"/>
        <v>14.456420771212896</v>
      </c>
      <c r="AM40">
        <f t="shared" si="12"/>
        <v>14.456420771212896</v>
      </c>
      <c r="AN40">
        <f t="shared" si="12"/>
        <v>14.456420771212896</v>
      </c>
      <c r="AO40">
        <f t="shared" si="12"/>
        <v>14.456420771212896</v>
      </c>
      <c r="AP40">
        <f t="shared" si="12"/>
        <v>14.456420771212896</v>
      </c>
      <c r="AQ40">
        <f t="shared" si="12"/>
        <v>14.456420771212896</v>
      </c>
      <c r="AR40">
        <f t="shared" si="12"/>
        <v>14.456420771212896</v>
      </c>
      <c r="AS40">
        <f t="shared" si="12"/>
        <v>14.456420771212896</v>
      </c>
      <c r="AT40">
        <f t="shared" si="12"/>
        <v>14.456420771212896</v>
      </c>
      <c r="AU40">
        <f t="shared" si="12"/>
        <v>14.456420771212896</v>
      </c>
      <c r="AV40">
        <f t="shared" si="12"/>
        <v>14.456420771212896</v>
      </c>
      <c r="AW40">
        <f t="shared" si="12"/>
        <v>14.456420771212896</v>
      </c>
      <c r="AX40">
        <f t="shared" si="12"/>
        <v>14.456420771212896</v>
      </c>
      <c r="AY40">
        <f t="shared" si="12"/>
        <v>14.456420771212896</v>
      </c>
      <c r="AZ40">
        <f t="shared" si="12"/>
        <v>14.456420771212896</v>
      </c>
      <c r="BA40">
        <f t="shared" si="12"/>
        <v>14.456420771212896</v>
      </c>
      <c r="BB40">
        <f t="shared" si="12"/>
        <v>14.456420771212896</v>
      </c>
      <c r="BC40">
        <f t="shared" si="12"/>
        <v>14.456420771212896</v>
      </c>
      <c r="BD40">
        <f t="shared" si="12"/>
        <v>14.456420771212896</v>
      </c>
      <c r="BE40">
        <f t="shared" si="12"/>
        <v>14.456420771212896</v>
      </c>
      <c r="BF40">
        <f t="shared" si="12"/>
        <v>14.456420771212896</v>
      </c>
      <c r="BG40">
        <f t="shared" si="12"/>
        <v>14.456420771212896</v>
      </c>
      <c r="BH40">
        <f t="shared" si="12"/>
        <v>14.456420771212896</v>
      </c>
      <c r="BI40">
        <f t="shared" si="12"/>
        <v>14.456420771212896</v>
      </c>
      <c r="BJ40">
        <f t="shared" si="12"/>
        <v>14.456420771212896</v>
      </c>
      <c r="BK40">
        <f t="shared" si="12"/>
        <v>14.456420771212896</v>
      </c>
      <c r="BL40">
        <f t="shared" si="12"/>
        <v>14.456420771212896</v>
      </c>
    </row>
    <row r="41" spans="1:64" ht="5.0999999999999996" customHeight="1">
      <c r="A41" s="3"/>
      <c r="B41" s="4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H41" t="s">
        <v>30</v>
      </c>
      <c r="AI41">
        <f>$N$23</f>
        <v>14.363579228787104</v>
      </c>
      <c r="AJ41">
        <f t="shared" ref="AJ41:BL41" si="13">$N$23</f>
        <v>14.363579228787104</v>
      </c>
      <c r="AK41">
        <f t="shared" si="13"/>
        <v>14.363579228787104</v>
      </c>
      <c r="AL41">
        <f t="shared" si="13"/>
        <v>14.363579228787104</v>
      </c>
      <c r="AM41">
        <f t="shared" si="13"/>
        <v>14.363579228787104</v>
      </c>
      <c r="AN41">
        <f t="shared" si="13"/>
        <v>14.363579228787104</v>
      </c>
      <c r="AO41">
        <f t="shared" si="13"/>
        <v>14.363579228787104</v>
      </c>
      <c r="AP41">
        <f t="shared" si="13"/>
        <v>14.363579228787104</v>
      </c>
      <c r="AQ41">
        <f t="shared" si="13"/>
        <v>14.363579228787104</v>
      </c>
      <c r="AR41">
        <f t="shared" si="13"/>
        <v>14.363579228787104</v>
      </c>
      <c r="AS41">
        <f t="shared" si="13"/>
        <v>14.363579228787104</v>
      </c>
      <c r="AT41">
        <f t="shared" si="13"/>
        <v>14.363579228787104</v>
      </c>
      <c r="AU41">
        <f t="shared" si="13"/>
        <v>14.363579228787104</v>
      </c>
      <c r="AV41">
        <f t="shared" si="13"/>
        <v>14.363579228787104</v>
      </c>
      <c r="AW41">
        <f t="shared" si="13"/>
        <v>14.363579228787104</v>
      </c>
      <c r="AX41">
        <f t="shared" si="13"/>
        <v>14.363579228787104</v>
      </c>
      <c r="AY41">
        <f t="shared" si="13"/>
        <v>14.363579228787104</v>
      </c>
      <c r="AZ41">
        <f t="shared" si="13"/>
        <v>14.363579228787104</v>
      </c>
      <c r="BA41">
        <f t="shared" si="13"/>
        <v>14.363579228787104</v>
      </c>
      <c r="BB41">
        <f t="shared" si="13"/>
        <v>14.363579228787104</v>
      </c>
      <c r="BC41">
        <f t="shared" si="13"/>
        <v>14.363579228787104</v>
      </c>
      <c r="BD41">
        <f t="shared" si="13"/>
        <v>14.363579228787104</v>
      </c>
      <c r="BE41">
        <f t="shared" si="13"/>
        <v>14.363579228787104</v>
      </c>
      <c r="BF41">
        <f t="shared" si="13"/>
        <v>14.363579228787104</v>
      </c>
      <c r="BG41">
        <f t="shared" si="13"/>
        <v>14.363579228787104</v>
      </c>
      <c r="BH41">
        <f t="shared" si="13"/>
        <v>14.363579228787104</v>
      </c>
      <c r="BI41">
        <f t="shared" si="13"/>
        <v>14.363579228787104</v>
      </c>
      <c r="BJ41">
        <f t="shared" si="13"/>
        <v>14.363579228787104</v>
      </c>
      <c r="BK41">
        <f t="shared" si="13"/>
        <v>14.363579228787104</v>
      </c>
      <c r="BL41">
        <f t="shared" si="13"/>
        <v>14.363579228787104</v>
      </c>
    </row>
    <row r="42" spans="1:64" ht="5.0999999999999996" customHeight="1">
      <c r="A42" s="3"/>
      <c r="B42" s="4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H42" t="s">
        <v>7</v>
      </c>
      <c r="AI42">
        <f>$E$7</f>
        <v>14.41</v>
      </c>
      <c r="AJ42">
        <f t="shared" ref="AJ42:BL42" si="14">$E$7</f>
        <v>14.41</v>
      </c>
      <c r="AK42">
        <f t="shared" si="14"/>
        <v>14.41</v>
      </c>
      <c r="AL42">
        <f t="shared" si="14"/>
        <v>14.41</v>
      </c>
      <c r="AM42">
        <f t="shared" si="14"/>
        <v>14.41</v>
      </c>
      <c r="AN42">
        <f t="shared" si="14"/>
        <v>14.41</v>
      </c>
      <c r="AO42">
        <f t="shared" si="14"/>
        <v>14.41</v>
      </c>
      <c r="AP42">
        <f t="shared" si="14"/>
        <v>14.41</v>
      </c>
      <c r="AQ42">
        <f t="shared" si="14"/>
        <v>14.41</v>
      </c>
      <c r="AR42">
        <f t="shared" si="14"/>
        <v>14.41</v>
      </c>
      <c r="AS42">
        <f t="shared" si="14"/>
        <v>14.41</v>
      </c>
      <c r="AT42">
        <f t="shared" si="14"/>
        <v>14.41</v>
      </c>
      <c r="AU42">
        <f t="shared" si="14"/>
        <v>14.41</v>
      </c>
      <c r="AV42">
        <f t="shared" si="14"/>
        <v>14.41</v>
      </c>
      <c r="AW42">
        <f t="shared" si="14"/>
        <v>14.41</v>
      </c>
      <c r="AX42">
        <f t="shared" si="14"/>
        <v>14.41</v>
      </c>
      <c r="AY42">
        <f t="shared" si="14"/>
        <v>14.41</v>
      </c>
      <c r="AZ42">
        <f t="shared" si="14"/>
        <v>14.41</v>
      </c>
      <c r="BA42">
        <f t="shared" si="14"/>
        <v>14.41</v>
      </c>
      <c r="BB42">
        <f t="shared" si="14"/>
        <v>14.41</v>
      </c>
      <c r="BC42">
        <f t="shared" si="14"/>
        <v>14.41</v>
      </c>
      <c r="BD42">
        <f t="shared" si="14"/>
        <v>14.41</v>
      </c>
      <c r="BE42">
        <f t="shared" si="14"/>
        <v>14.41</v>
      </c>
      <c r="BF42">
        <f t="shared" si="14"/>
        <v>14.41</v>
      </c>
      <c r="BG42">
        <f t="shared" si="14"/>
        <v>14.41</v>
      </c>
      <c r="BH42">
        <f t="shared" si="14"/>
        <v>14.41</v>
      </c>
      <c r="BI42">
        <f t="shared" si="14"/>
        <v>14.41</v>
      </c>
      <c r="BJ42">
        <f t="shared" si="14"/>
        <v>14.41</v>
      </c>
      <c r="BK42">
        <f t="shared" si="14"/>
        <v>14.41</v>
      </c>
      <c r="BL42">
        <f t="shared" si="14"/>
        <v>14.41</v>
      </c>
    </row>
    <row r="43" spans="1:64" ht="5.0999999999999996" customHeight="1">
      <c r="A43" s="3"/>
      <c r="B43" s="4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64" ht="5.0999999999999996" customHeight="1">
      <c r="A44" s="3"/>
      <c r="B44" s="4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64" ht="5.0999999999999996" customHeight="1">
      <c r="A45" s="3"/>
      <c r="B45" s="4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</row>
    <row r="46" spans="1:64" ht="5.0999999999999996" customHeight="1">
      <c r="A46" s="3"/>
      <c r="B46" s="4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64" ht="5.0999999999999996" customHeight="1">
      <c r="A47" s="3"/>
      <c r="B47" s="4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64" ht="5.0999999999999996" customHeight="1">
      <c r="A48" s="3"/>
      <c r="B48" s="4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5.0999999999999996" customHeight="1">
      <c r="A49" s="3"/>
      <c r="B49" s="4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5.0999999999999996" customHeight="1">
      <c r="A50" s="3"/>
      <c r="B50" s="4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</row>
    <row r="51" spans="1:32" ht="5.0999999999999996" customHeight="1">
      <c r="A51" s="3"/>
      <c r="B51" s="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</row>
    <row r="52" spans="1:32" ht="5.0999999999999996" customHeight="1">
      <c r="A52" s="3"/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5.0999999999999996" customHeight="1">
      <c r="A53" s="3"/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5.0999999999999996" customHeight="1">
      <c r="A54" s="3"/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 ht="5.0999999999999996" customHeight="1">
      <c r="A55" s="3"/>
      <c r="B55" s="4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</row>
    <row r="56" spans="1:32" ht="5.0999999999999996" customHeight="1">
      <c r="A56" s="3"/>
      <c r="B56" s="4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</row>
    <row r="57" spans="1:32" ht="5.0999999999999996" customHeight="1">
      <c r="A57" s="3"/>
      <c r="B57" s="4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</row>
    <row r="58" spans="1:32" ht="5.0999999999999996" customHeight="1">
      <c r="A58" s="3"/>
      <c r="B58" s="4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</row>
    <row r="59" spans="1:32" ht="5.0999999999999996" customHeight="1">
      <c r="A59" s="3"/>
      <c r="B59" s="4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</row>
    <row r="60" spans="1:32" ht="5.0999999999999996" customHeight="1">
      <c r="A60" s="3"/>
      <c r="B60" s="4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</row>
    <row r="61" spans="1:32" ht="5.0999999999999996" customHeight="1">
      <c r="A61" s="3"/>
      <c r="B61" s="4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</row>
    <row r="62" spans="1:32" ht="5.0999999999999996" customHeight="1">
      <c r="A62" s="3"/>
      <c r="B62" s="4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</row>
    <row r="63" spans="1:32" ht="5.0999999999999996" customHeight="1">
      <c r="A63" s="3"/>
      <c r="B63" s="4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</row>
    <row r="64" spans="1:32" ht="5.0999999999999996" customHeight="1">
      <c r="A64" s="3"/>
      <c r="B64" s="4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</row>
    <row r="65" spans="1:32" ht="5.0999999999999996" customHeight="1">
      <c r="A65" s="3"/>
      <c r="B65" s="4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</row>
    <row r="66" spans="1:32" ht="5.0999999999999996" customHeight="1">
      <c r="A66" s="3"/>
      <c r="B66" s="4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</row>
    <row r="67" spans="1:32" ht="5.0999999999999996" customHeight="1">
      <c r="A67" s="3"/>
      <c r="B67" s="4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</row>
    <row r="68" spans="1:32" ht="5.0999999999999996" customHeight="1">
      <c r="A68" s="3"/>
      <c r="B68" s="4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</row>
    <row r="69" spans="1:32" ht="5.0999999999999996" customHeight="1">
      <c r="A69" s="3"/>
      <c r="B69" s="4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</row>
    <row r="70" spans="1:32" ht="5.0999999999999996" customHeight="1">
      <c r="A70" s="3"/>
      <c r="B70" s="4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</row>
    <row r="71" spans="1:32" ht="5.0999999999999996" customHeight="1">
      <c r="A71" s="3"/>
      <c r="B71" s="4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</row>
    <row r="72" spans="1:32" ht="5.0999999999999996" customHeight="1">
      <c r="A72" s="3"/>
      <c r="B72" s="4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</row>
    <row r="73" spans="1:32" ht="5.0999999999999996" customHeight="1">
      <c r="A73" s="3"/>
      <c r="B73" s="4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</row>
    <row r="74" spans="1:32" ht="5.0999999999999996" customHeight="1">
      <c r="A74" s="3"/>
      <c r="B74" s="4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</row>
    <row r="75" spans="1:32" ht="5.0999999999999996" customHeight="1">
      <c r="A75" s="3"/>
      <c r="B75" s="4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</row>
    <row r="76" spans="1:32" ht="5.0999999999999996" customHeight="1">
      <c r="A76" s="3"/>
      <c r="B76" s="4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</row>
    <row r="77" spans="1:32" ht="5.0999999999999996" customHeight="1">
      <c r="A77" s="3"/>
      <c r="B77" s="4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</row>
    <row r="78" spans="1:32" ht="5.0999999999999996" customHeight="1">
      <c r="A78" s="3"/>
      <c r="B78" s="4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</row>
    <row r="79" spans="1:32" ht="5.0999999999999996" customHeight="1">
      <c r="A79" s="3"/>
      <c r="B79" s="4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</row>
    <row r="80" spans="1:32" ht="5.0999999999999996" customHeight="1">
      <c r="A80" s="3"/>
      <c r="B80" s="4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</row>
    <row r="81" spans="1:32" ht="5.0999999999999996" customHeight="1">
      <c r="A81" s="3"/>
      <c r="B81" s="4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</row>
    <row r="82" spans="1:32" ht="5.0999999999999996" customHeight="1">
      <c r="A82" s="3"/>
      <c r="B82" s="4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</row>
    <row r="83" spans="1:32" ht="5.0999999999999996" customHeight="1">
      <c r="A83" s="3"/>
      <c r="B83" s="4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</row>
    <row r="84" spans="1:32" ht="5.0999999999999996" customHeight="1">
      <c r="A84" s="3"/>
      <c r="B84" s="4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</row>
    <row r="85" spans="1:32" ht="5.0999999999999996" customHeight="1">
      <c r="A85" s="3"/>
      <c r="B85" s="4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</row>
    <row r="86" spans="1:32" ht="5.0999999999999996" customHeight="1">
      <c r="A86" s="3"/>
      <c r="B86" s="4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</row>
    <row r="87" spans="1:32" ht="5.0999999999999996" customHeight="1">
      <c r="A87" s="3"/>
      <c r="B87" s="4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</row>
    <row r="88" spans="1:32" ht="5.0999999999999996" customHeight="1">
      <c r="A88" s="3"/>
      <c r="B88" s="4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</row>
    <row r="89" spans="1:32" ht="5.0999999999999996" customHeight="1">
      <c r="A89" s="15"/>
      <c r="B89" s="16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</row>
    <row r="90" spans="1:32" ht="7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>
      <c r="A91" s="3" t="s">
        <v>31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idden="1">
      <c r="A92" s="3"/>
      <c r="B92" s="4"/>
      <c r="C92" s="4"/>
      <c r="D92" s="4"/>
      <c r="E92" s="33" t="s">
        <v>32</v>
      </c>
      <c r="F92" s="33"/>
      <c r="G92" s="41">
        <f>IF(AF7=2,$AL$9,IF(AF7=3,$AL$10,IF(AF7=4,$AL$11,IF(AF7=5,$AL$12,IF(AF7=6,$AL$13,IF(AF7=7,$AL$14,IF(AF7=8,$AL$15,IF(AF7=9,$AL$16,IF(AF7=10,$AL$17,IF(AF7=11,$AL$17,IF(AF7=12,$AL$19,)))))))))))</f>
        <v>4.9180000000000001</v>
      </c>
      <c r="H92" s="41"/>
      <c r="I92" s="4"/>
      <c r="J92" s="4"/>
      <c r="K92" s="4"/>
      <c r="L92" s="33" t="s">
        <v>61</v>
      </c>
      <c r="M92" s="33"/>
      <c r="N92" s="52">
        <f>IF($AF$7=2,AN9,IF($AF$7=3,AN10,IF($AF$7=4,AN11,IF($AF$7=5,AN12,IF($AF$7=6,AN13,IF($AF$7=7,AN14,IF($AF$7=8,AN15,IF($AF$7=9,AN16,IF($AF$7=10,AN17,IF($AF$7=11,AN18,IF($BI$7=12,#REF!,)))))))))))</f>
        <v>4.0540000000000003</v>
      </c>
      <c r="O92" s="5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idden="1">
      <c r="A93" s="3"/>
      <c r="B93" s="4"/>
      <c r="C93" s="4"/>
      <c r="D93" s="4"/>
      <c r="E93" s="40" t="s">
        <v>27</v>
      </c>
      <c r="F93" s="40"/>
      <c r="G93" s="42">
        <f>G92*E9</f>
        <v>0.25524420000000003</v>
      </c>
      <c r="H93" s="42"/>
      <c r="I93" s="4"/>
      <c r="J93" s="4"/>
      <c r="K93" s="4"/>
      <c r="L93" s="40" t="s">
        <v>59</v>
      </c>
      <c r="M93" s="40"/>
      <c r="N93" s="42">
        <f>N92*E9</f>
        <v>0.21040260000000002</v>
      </c>
      <c r="O93" s="42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idden="1">
      <c r="A94" s="3"/>
      <c r="B94" s="4"/>
      <c r="C94" s="4"/>
      <c r="D94" s="4"/>
      <c r="E94" s="33" t="s">
        <v>33</v>
      </c>
      <c r="F94" s="33"/>
      <c r="G94" s="41">
        <f>IF(AF7=2,$AK$9,IF(AF7=3,$AK$10,IF(AF7=4,$AK$11,IF(AF7=5,$AK$12,IF(AF7=6,$AK$13,IF(AF7=7,$AK$14,IF(AF7=8,$AK$15,IF(AF7=9,$AK$16,IF(AF7=10,$AK$17,IF(AF7=11,$AK$18,IF(AF7=12,$AK$19,)))))))))))</f>
        <v>0</v>
      </c>
      <c r="H94" s="41"/>
      <c r="I94" s="4"/>
      <c r="J94" s="4"/>
      <c r="K94" s="4"/>
      <c r="L94" s="33" t="s">
        <v>62</v>
      </c>
      <c r="M94" s="33"/>
      <c r="N94" s="52">
        <f>IF($AF$7=2,AM9,IF($AF$7=3,AM10,IF($AF$7=4,AM11,IF($AF$7=5,AM12,IF($AF$7=6,AM13,IF($AF$7=7,AM14,IF($AF$7=8,AM15,IF($AF$7=9,AM16,IF($AF$7=10,AM17,IF($AF$7=11,AM18,IF($BI$7=12,#REF!,)))))))))))</f>
        <v>0.59800000000000009</v>
      </c>
      <c r="O94" s="5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idden="1">
      <c r="A95" s="3"/>
      <c r="B95" s="4"/>
      <c r="C95" s="4"/>
      <c r="D95" s="4"/>
      <c r="E95" s="40" t="s">
        <v>29</v>
      </c>
      <c r="F95" s="40"/>
      <c r="G95" s="42">
        <f>G94*E9</f>
        <v>0</v>
      </c>
      <c r="H95" s="42"/>
      <c r="I95" s="4"/>
      <c r="J95" s="4"/>
      <c r="K95" s="4"/>
      <c r="L95" s="40" t="s">
        <v>60</v>
      </c>
      <c r="M95" s="40"/>
      <c r="N95" s="42">
        <f>N94*E9</f>
        <v>3.1036200000000007E-2</v>
      </c>
      <c r="O95" s="42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5.0999999999999996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64" ht="5.0999999999999996" customHeight="1">
      <c r="A97" s="3"/>
      <c r="B97" s="4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</row>
    <row r="98" spans="1:64" ht="5.0999999999999996" customHeight="1">
      <c r="A98" s="3"/>
      <c r="B98" s="4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</row>
    <row r="99" spans="1:64" ht="5.0999999999999996" customHeight="1">
      <c r="A99" s="3"/>
      <c r="B99" s="4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</row>
    <row r="100" spans="1:64" ht="5.0999999999999996" customHeight="1">
      <c r="A100" s="3"/>
      <c r="B100" s="4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</row>
    <row r="101" spans="1:64" ht="5.0999999999999996" customHeight="1">
      <c r="A101" s="3"/>
      <c r="B101" s="4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</row>
    <row r="102" spans="1:64" ht="5.0999999999999996" customHeight="1">
      <c r="A102" s="3"/>
      <c r="B102" s="4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</row>
    <row r="103" spans="1:64" ht="5.0999999999999996" customHeight="1">
      <c r="A103" s="3"/>
      <c r="B103" s="4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H103" t="str">
        <f>A18</f>
        <v>Etendue</v>
      </c>
      <c r="AI103">
        <f>B18</f>
        <v>0</v>
      </c>
      <c r="AJ103">
        <f>C18</f>
        <v>0</v>
      </c>
      <c r="AK103">
        <f>D18</f>
        <v>0</v>
      </c>
      <c r="AL103">
        <f>E18</f>
        <v>0</v>
      </c>
      <c r="AM103">
        <f>F18</f>
        <v>0</v>
      </c>
      <c r="AN103">
        <f>G18</f>
        <v>0</v>
      </c>
      <c r="AO103">
        <f>H18</f>
        <v>0</v>
      </c>
      <c r="AP103">
        <f>I18</f>
        <v>0</v>
      </c>
      <c r="AQ103">
        <f>J18</f>
        <v>0</v>
      </c>
      <c r="AR103">
        <f>K18</f>
        <v>0</v>
      </c>
      <c r="AS103">
        <f>L18</f>
        <v>0</v>
      </c>
      <c r="AT103">
        <f>M18</f>
        <v>0</v>
      </c>
      <c r="AU103">
        <f>N18</f>
        <v>0</v>
      </c>
      <c r="AV103">
        <f>O18</f>
        <v>0</v>
      </c>
      <c r="AW103">
        <f>P18</f>
        <v>0</v>
      </c>
      <c r="AX103">
        <f>Q18</f>
        <v>0</v>
      </c>
      <c r="AY103">
        <f>R18</f>
        <v>0</v>
      </c>
      <c r="AZ103">
        <f>T18</f>
        <v>0</v>
      </c>
      <c r="BA103">
        <f>U18</f>
        <v>0</v>
      </c>
      <c r="BB103">
        <f>UZJ18</f>
        <v>0</v>
      </c>
      <c r="BC103">
        <f>W18</f>
        <v>0</v>
      </c>
      <c r="BD103">
        <f>X18</f>
        <v>0</v>
      </c>
      <c r="BE103">
        <f>Y18</f>
        <v>0</v>
      </c>
      <c r="BF103">
        <f>Z18</f>
        <v>0</v>
      </c>
      <c r="BG103">
        <f>AA18</f>
        <v>0</v>
      </c>
      <c r="BH103">
        <f>AB18</f>
        <v>0</v>
      </c>
      <c r="BI103">
        <f>AC18</f>
        <v>0</v>
      </c>
      <c r="BJ103">
        <f>AD18</f>
        <v>0</v>
      </c>
      <c r="BK103">
        <f>AE18</f>
        <v>0</v>
      </c>
      <c r="BL103">
        <f>AF18</f>
        <v>0</v>
      </c>
    </row>
    <row r="104" spans="1:64" ht="5.0999999999999996" customHeight="1">
      <c r="A104" s="3"/>
      <c r="B104" s="4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H104" t="s">
        <v>24</v>
      </c>
      <c r="AI104" s="21">
        <f>$G$93</f>
        <v>0.25524420000000003</v>
      </c>
      <c r="AJ104" s="21">
        <f t="shared" ref="AJ104:BL104" si="15">$G$93</f>
        <v>0.25524420000000003</v>
      </c>
      <c r="AK104" s="21">
        <f t="shared" si="15"/>
        <v>0.25524420000000003</v>
      </c>
      <c r="AL104" s="21">
        <f t="shared" si="15"/>
        <v>0.25524420000000003</v>
      </c>
      <c r="AM104" s="21">
        <f t="shared" si="15"/>
        <v>0.25524420000000003</v>
      </c>
      <c r="AN104" s="21">
        <f t="shared" si="15"/>
        <v>0.25524420000000003</v>
      </c>
      <c r="AO104" s="21">
        <f t="shared" si="15"/>
        <v>0.25524420000000003</v>
      </c>
      <c r="AP104" s="21">
        <f t="shared" si="15"/>
        <v>0.25524420000000003</v>
      </c>
      <c r="AQ104" s="21">
        <f t="shared" si="15"/>
        <v>0.25524420000000003</v>
      </c>
      <c r="AR104" s="21">
        <f t="shared" si="15"/>
        <v>0.25524420000000003</v>
      </c>
      <c r="AS104" s="21">
        <f t="shared" si="15"/>
        <v>0.25524420000000003</v>
      </c>
      <c r="AT104" s="21">
        <f t="shared" si="15"/>
        <v>0.25524420000000003</v>
      </c>
      <c r="AU104" s="21">
        <f t="shared" si="15"/>
        <v>0.25524420000000003</v>
      </c>
      <c r="AV104" s="21">
        <f t="shared" si="15"/>
        <v>0.25524420000000003</v>
      </c>
      <c r="AW104" s="21">
        <f t="shared" si="15"/>
        <v>0.25524420000000003</v>
      </c>
      <c r="AX104" s="21">
        <f t="shared" si="15"/>
        <v>0.25524420000000003</v>
      </c>
      <c r="AY104" s="21">
        <f t="shared" si="15"/>
        <v>0.25524420000000003</v>
      </c>
      <c r="AZ104" s="21">
        <f t="shared" si="15"/>
        <v>0.25524420000000003</v>
      </c>
      <c r="BA104" s="21">
        <f t="shared" si="15"/>
        <v>0.25524420000000003</v>
      </c>
      <c r="BB104" s="21">
        <f t="shared" si="15"/>
        <v>0.25524420000000003</v>
      </c>
      <c r="BC104" s="21">
        <f t="shared" si="15"/>
        <v>0.25524420000000003</v>
      </c>
      <c r="BD104" s="21">
        <f t="shared" si="15"/>
        <v>0.25524420000000003</v>
      </c>
      <c r="BE104" s="21">
        <f t="shared" si="15"/>
        <v>0.25524420000000003</v>
      </c>
      <c r="BF104" s="21">
        <f t="shared" si="15"/>
        <v>0.25524420000000003</v>
      </c>
      <c r="BG104" s="21">
        <f t="shared" si="15"/>
        <v>0.25524420000000003</v>
      </c>
      <c r="BH104" s="21">
        <f t="shared" si="15"/>
        <v>0.25524420000000003</v>
      </c>
      <c r="BI104" s="21">
        <f t="shared" si="15"/>
        <v>0.25524420000000003</v>
      </c>
      <c r="BJ104" s="21">
        <f t="shared" si="15"/>
        <v>0.25524420000000003</v>
      </c>
      <c r="BK104" s="21">
        <f t="shared" si="15"/>
        <v>0.25524420000000003</v>
      </c>
      <c r="BL104" s="21">
        <f t="shared" si="15"/>
        <v>0.25524420000000003</v>
      </c>
    </row>
    <row r="105" spans="1:64" ht="5.0999999999999996" customHeight="1">
      <c r="A105" s="3"/>
      <c r="B105" s="4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H105" t="s">
        <v>26</v>
      </c>
      <c r="AI105" s="21">
        <f>$G$95</f>
        <v>0</v>
      </c>
      <c r="AJ105" s="21">
        <f t="shared" ref="AJ105:BL105" si="16">$G$95</f>
        <v>0</v>
      </c>
      <c r="AK105" s="21">
        <f t="shared" si="16"/>
        <v>0</v>
      </c>
      <c r="AL105" s="21">
        <f t="shared" si="16"/>
        <v>0</v>
      </c>
      <c r="AM105" s="21">
        <f t="shared" si="16"/>
        <v>0</v>
      </c>
      <c r="AN105" s="21">
        <f t="shared" si="16"/>
        <v>0</v>
      </c>
      <c r="AO105" s="21">
        <f t="shared" si="16"/>
        <v>0</v>
      </c>
      <c r="AP105" s="21">
        <f t="shared" si="16"/>
        <v>0</v>
      </c>
      <c r="AQ105" s="21">
        <f t="shared" si="16"/>
        <v>0</v>
      </c>
      <c r="AR105" s="21">
        <f t="shared" si="16"/>
        <v>0</v>
      </c>
      <c r="AS105" s="21">
        <f t="shared" si="16"/>
        <v>0</v>
      </c>
      <c r="AT105" s="21">
        <f t="shared" si="16"/>
        <v>0</v>
      </c>
      <c r="AU105" s="21">
        <f t="shared" si="16"/>
        <v>0</v>
      </c>
      <c r="AV105" s="21">
        <f t="shared" si="16"/>
        <v>0</v>
      </c>
      <c r="AW105" s="21">
        <f t="shared" si="16"/>
        <v>0</v>
      </c>
      <c r="AX105" s="21">
        <f t="shared" si="16"/>
        <v>0</v>
      </c>
      <c r="AY105" s="21">
        <f t="shared" si="16"/>
        <v>0</v>
      </c>
      <c r="AZ105" s="21">
        <f t="shared" si="16"/>
        <v>0</v>
      </c>
      <c r="BA105" s="21">
        <f t="shared" si="16"/>
        <v>0</v>
      </c>
      <c r="BB105" s="21">
        <f t="shared" si="16"/>
        <v>0</v>
      </c>
      <c r="BC105" s="21">
        <f t="shared" si="16"/>
        <v>0</v>
      </c>
      <c r="BD105" s="21">
        <f t="shared" si="16"/>
        <v>0</v>
      </c>
      <c r="BE105" s="21">
        <f t="shared" si="16"/>
        <v>0</v>
      </c>
      <c r="BF105" s="21">
        <f t="shared" si="16"/>
        <v>0</v>
      </c>
      <c r="BG105" s="21">
        <f t="shared" si="16"/>
        <v>0</v>
      </c>
      <c r="BH105" s="21">
        <f t="shared" si="16"/>
        <v>0</v>
      </c>
      <c r="BI105" s="21">
        <f t="shared" si="16"/>
        <v>0</v>
      </c>
      <c r="BJ105" s="21">
        <f t="shared" si="16"/>
        <v>0</v>
      </c>
      <c r="BK105" s="21">
        <f t="shared" si="16"/>
        <v>0</v>
      </c>
      <c r="BL105" s="21">
        <f t="shared" si="16"/>
        <v>0</v>
      </c>
    </row>
    <row r="106" spans="1:64" ht="5.0999999999999996" customHeight="1">
      <c r="A106" s="3"/>
      <c r="B106" s="4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H106" t="s">
        <v>28</v>
      </c>
      <c r="AI106" s="21">
        <f>$N$93</f>
        <v>0.21040260000000002</v>
      </c>
      <c r="AJ106" s="21">
        <f t="shared" ref="AJ106:BL106" si="17">$N$93</f>
        <v>0.21040260000000002</v>
      </c>
      <c r="AK106" s="21">
        <f t="shared" si="17"/>
        <v>0.21040260000000002</v>
      </c>
      <c r="AL106" s="21">
        <f t="shared" si="17"/>
        <v>0.21040260000000002</v>
      </c>
      <c r="AM106" s="21">
        <f t="shared" si="17"/>
        <v>0.21040260000000002</v>
      </c>
      <c r="AN106" s="21">
        <f t="shared" si="17"/>
        <v>0.21040260000000002</v>
      </c>
      <c r="AO106" s="21">
        <f t="shared" si="17"/>
        <v>0.21040260000000002</v>
      </c>
      <c r="AP106" s="21">
        <f t="shared" si="17"/>
        <v>0.21040260000000002</v>
      </c>
      <c r="AQ106" s="21">
        <f t="shared" si="17"/>
        <v>0.21040260000000002</v>
      </c>
      <c r="AR106" s="21">
        <f t="shared" si="17"/>
        <v>0.21040260000000002</v>
      </c>
      <c r="AS106" s="21">
        <f t="shared" si="17"/>
        <v>0.21040260000000002</v>
      </c>
      <c r="AT106" s="21">
        <f t="shared" si="17"/>
        <v>0.21040260000000002</v>
      </c>
      <c r="AU106" s="21">
        <f t="shared" si="17"/>
        <v>0.21040260000000002</v>
      </c>
      <c r="AV106" s="21">
        <f t="shared" si="17"/>
        <v>0.21040260000000002</v>
      </c>
      <c r="AW106" s="21">
        <f t="shared" si="17"/>
        <v>0.21040260000000002</v>
      </c>
      <c r="AX106" s="21">
        <f t="shared" si="17"/>
        <v>0.21040260000000002</v>
      </c>
      <c r="AY106" s="21">
        <f t="shared" si="17"/>
        <v>0.21040260000000002</v>
      </c>
      <c r="AZ106" s="21">
        <f t="shared" si="17"/>
        <v>0.21040260000000002</v>
      </c>
      <c r="BA106" s="21">
        <f t="shared" si="17"/>
        <v>0.21040260000000002</v>
      </c>
      <c r="BB106" s="21">
        <f t="shared" si="17"/>
        <v>0.21040260000000002</v>
      </c>
      <c r="BC106" s="21">
        <f t="shared" si="17"/>
        <v>0.21040260000000002</v>
      </c>
      <c r="BD106" s="21">
        <f t="shared" si="17"/>
        <v>0.21040260000000002</v>
      </c>
      <c r="BE106" s="21">
        <f t="shared" si="17"/>
        <v>0.21040260000000002</v>
      </c>
      <c r="BF106" s="21">
        <f t="shared" si="17"/>
        <v>0.21040260000000002</v>
      </c>
      <c r="BG106" s="21">
        <f t="shared" si="17"/>
        <v>0.21040260000000002</v>
      </c>
      <c r="BH106" s="21">
        <f t="shared" si="17"/>
        <v>0.21040260000000002</v>
      </c>
      <c r="BI106" s="21">
        <f t="shared" si="17"/>
        <v>0.21040260000000002</v>
      </c>
      <c r="BJ106" s="21">
        <f t="shared" si="17"/>
        <v>0.21040260000000002</v>
      </c>
      <c r="BK106" s="21">
        <f t="shared" si="17"/>
        <v>0.21040260000000002</v>
      </c>
      <c r="BL106" s="21">
        <f t="shared" si="17"/>
        <v>0.21040260000000002</v>
      </c>
    </row>
    <row r="107" spans="1:64" ht="5.0999999999999996" customHeight="1">
      <c r="A107" s="3"/>
      <c r="B107" s="4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H107" t="s">
        <v>30</v>
      </c>
      <c r="AI107" s="21">
        <f>$N$95</f>
        <v>3.1036200000000007E-2</v>
      </c>
      <c r="AJ107" s="21">
        <f t="shared" ref="AJ107:BL107" si="18">$N$95</f>
        <v>3.1036200000000007E-2</v>
      </c>
      <c r="AK107" s="21">
        <f t="shared" si="18"/>
        <v>3.1036200000000007E-2</v>
      </c>
      <c r="AL107" s="21">
        <f t="shared" si="18"/>
        <v>3.1036200000000007E-2</v>
      </c>
      <c r="AM107" s="21">
        <f t="shared" si="18"/>
        <v>3.1036200000000007E-2</v>
      </c>
      <c r="AN107" s="21">
        <f t="shared" si="18"/>
        <v>3.1036200000000007E-2</v>
      </c>
      <c r="AO107" s="21">
        <f t="shared" si="18"/>
        <v>3.1036200000000007E-2</v>
      </c>
      <c r="AP107" s="21">
        <f t="shared" si="18"/>
        <v>3.1036200000000007E-2</v>
      </c>
      <c r="AQ107" s="21">
        <f t="shared" si="18"/>
        <v>3.1036200000000007E-2</v>
      </c>
      <c r="AR107" s="21">
        <f t="shared" si="18"/>
        <v>3.1036200000000007E-2</v>
      </c>
      <c r="AS107" s="21">
        <f t="shared" si="18"/>
        <v>3.1036200000000007E-2</v>
      </c>
      <c r="AT107" s="21">
        <f t="shared" si="18"/>
        <v>3.1036200000000007E-2</v>
      </c>
      <c r="AU107" s="21">
        <f t="shared" si="18"/>
        <v>3.1036200000000007E-2</v>
      </c>
      <c r="AV107" s="21">
        <f t="shared" si="18"/>
        <v>3.1036200000000007E-2</v>
      </c>
      <c r="AW107" s="21">
        <f t="shared" si="18"/>
        <v>3.1036200000000007E-2</v>
      </c>
      <c r="AX107" s="21">
        <f t="shared" si="18"/>
        <v>3.1036200000000007E-2</v>
      </c>
      <c r="AY107" s="21">
        <f t="shared" si="18"/>
        <v>3.1036200000000007E-2</v>
      </c>
      <c r="AZ107" s="21">
        <f t="shared" si="18"/>
        <v>3.1036200000000007E-2</v>
      </c>
      <c r="BA107" s="21">
        <f t="shared" si="18"/>
        <v>3.1036200000000007E-2</v>
      </c>
      <c r="BB107" s="21">
        <f t="shared" si="18"/>
        <v>3.1036200000000007E-2</v>
      </c>
      <c r="BC107" s="21">
        <f t="shared" si="18"/>
        <v>3.1036200000000007E-2</v>
      </c>
      <c r="BD107" s="21">
        <f t="shared" si="18"/>
        <v>3.1036200000000007E-2</v>
      </c>
      <c r="BE107" s="21">
        <f t="shared" si="18"/>
        <v>3.1036200000000007E-2</v>
      </c>
      <c r="BF107" s="21">
        <f t="shared" si="18"/>
        <v>3.1036200000000007E-2</v>
      </c>
      <c r="BG107" s="21">
        <f t="shared" si="18"/>
        <v>3.1036200000000007E-2</v>
      </c>
      <c r="BH107" s="21">
        <f t="shared" si="18"/>
        <v>3.1036200000000007E-2</v>
      </c>
      <c r="BI107" s="21">
        <f t="shared" si="18"/>
        <v>3.1036200000000007E-2</v>
      </c>
      <c r="BJ107" s="21">
        <f t="shared" si="18"/>
        <v>3.1036200000000007E-2</v>
      </c>
      <c r="BK107" s="21">
        <f t="shared" si="18"/>
        <v>3.1036200000000007E-2</v>
      </c>
      <c r="BL107" s="21">
        <f t="shared" si="18"/>
        <v>3.1036200000000007E-2</v>
      </c>
    </row>
    <row r="108" spans="1:64" ht="5.0999999999999996" customHeight="1">
      <c r="A108" s="3"/>
      <c r="B108" s="4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H108" t="s">
        <v>34</v>
      </c>
      <c r="AI108">
        <f t="shared" ref="AI108:BL108" si="19">2.326*$E$9</f>
        <v>0.1207194</v>
      </c>
      <c r="AJ108">
        <f t="shared" si="19"/>
        <v>0.1207194</v>
      </c>
      <c r="AK108">
        <f t="shared" si="19"/>
        <v>0.1207194</v>
      </c>
      <c r="AL108">
        <f t="shared" si="19"/>
        <v>0.1207194</v>
      </c>
      <c r="AM108">
        <f t="shared" si="19"/>
        <v>0.1207194</v>
      </c>
      <c r="AN108">
        <f t="shared" si="19"/>
        <v>0.1207194</v>
      </c>
      <c r="AO108">
        <f t="shared" si="19"/>
        <v>0.1207194</v>
      </c>
      <c r="AP108">
        <f t="shared" si="19"/>
        <v>0.1207194</v>
      </c>
      <c r="AQ108">
        <f t="shared" si="19"/>
        <v>0.1207194</v>
      </c>
      <c r="AR108">
        <f t="shared" si="19"/>
        <v>0.1207194</v>
      </c>
      <c r="AS108">
        <f t="shared" si="19"/>
        <v>0.1207194</v>
      </c>
      <c r="AT108">
        <f t="shared" si="19"/>
        <v>0.1207194</v>
      </c>
      <c r="AU108">
        <f t="shared" si="19"/>
        <v>0.1207194</v>
      </c>
      <c r="AV108">
        <f t="shared" si="19"/>
        <v>0.1207194</v>
      </c>
      <c r="AW108">
        <f t="shared" si="19"/>
        <v>0.1207194</v>
      </c>
      <c r="AX108">
        <f t="shared" si="19"/>
        <v>0.1207194</v>
      </c>
      <c r="AY108">
        <f t="shared" si="19"/>
        <v>0.1207194</v>
      </c>
      <c r="AZ108">
        <f t="shared" si="19"/>
        <v>0.1207194</v>
      </c>
      <c r="BA108">
        <f t="shared" si="19"/>
        <v>0.1207194</v>
      </c>
      <c r="BB108">
        <f t="shared" si="19"/>
        <v>0.1207194</v>
      </c>
      <c r="BC108">
        <f t="shared" si="19"/>
        <v>0.1207194</v>
      </c>
      <c r="BD108">
        <f t="shared" si="19"/>
        <v>0.1207194</v>
      </c>
      <c r="BE108">
        <f t="shared" si="19"/>
        <v>0.1207194</v>
      </c>
      <c r="BF108">
        <f t="shared" si="19"/>
        <v>0.1207194</v>
      </c>
      <c r="BG108">
        <f t="shared" si="19"/>
        <v>0.1207194</v>
      </c>
      <c r="BH108">
        <f t="shared" si="19"/>
        <v>0.1207194</v>
      </c>
      <c r="BI108">
        <f t="shared" si="19"/>
        <v>0.1207194</v>
      </c>
      <c r="BJ108">
        <f t="shared" si="19"/>
        <v>0.1207194</v>
      </c>
      <c r="BK108">
        <f t="shared" si="19"/>
        <v>0.1207194</v>
      </c>
      <c r="BL108">
        <f t="shared" si="19"/>
        <v>0.1207194</v>
      </c>
    </row>
    <row r="109" spans="1:64" ht="5.0999999999999996" customHeight="1">
      <c r="A109" s="3"/>
      <c r="B109" s="4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</row>
    <row r="110" spans="1:64" ht="5.0999999999999996" customHeight="1">
      <c r="A110" s="3"/>
      <c r="B110" s="4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</row>
    <row r="111" spans="1:64" ht="5.0999999999999996" customHeight="1">
      <c r="A111" s="3"/>
      <c r="B111" s="4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</row>
    <row r="112" spans="1:64" ht="5.0999999999999996" customHeight="1">
      <c r="A112" s="3"/>
      <c r="B112" s="4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</row>
    <row r="113" spans="1:32" ht="5.0999999999999996" customHeight="1">
      <c r="A113" s="3"/>
      <c r="B113" s="4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</row>
    <row r="114" spans="1:32" ht="5.0999999999999996" customHeight="1">
      <c r="A114" s="3"/>
      <c r="B114" s="4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</row>
    <row r="115" spans="1:32" ht="5.0999999999999996" customHeight="1">
      <c r="A115" s="3"/>
      <c r="B115" s="4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</row>
    <row r="116" spans="1:32" ht="5.0999999999999996" customHeight="1">
      <c r="A116" s="3"/>
      <c r="B116" s="4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</row>
    <row r="117" spans="1:32" ht="5.0999999999999996" customHeight="1">
      <c r="A117" s="3"/>
      <c r="B117" s="4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</row>
    <row r="118" spans="1:32" ht="5.0999999999999996" customHeight="1">
      <c r="A118" s="3"/>
      <c r="B118" s="4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</row>
    <row r="119" spans="1:32" ht="5.0999999999999996" customHeight="1">
      <c r="A119" s="3"/>
      <c r="B119" s="4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</row>
    <row r="120" spans="1:32" ht="5.0999999999999996" customHeight="1">
      <c r="A120" s="3"/>
      <c r="B120" s="4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</row>
    <row r="121" spans="1:32" ht="5.0999999999999996" customHeight="1">
      <c r="A121" s="3"/>
      <c r="B121" s="4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</row>
    <row r="122" spans="1:32" ht="5.0999999999999996" customHeight="1">
      <c r="A122" s="3"/>
      <c r="B122" s="4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</row>
    <row r="123" spans="1:32" ht="5.0999999999999996" customHeight="1">
      <c r="A123" s="3"/>
      <c r="B123" s="4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</row>
    <row r="124" spans="1:32" ht="5.0999999999999996" customHeight="1">
      <c r="A124" s="3"/>
      <c r="B124" s="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</row>
    <row r="125" spans="1:32" ht="5.0999999999999996" customHeight="1">
      <c r="A125" s="3"/>
      <c r="B125" s="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</row>
    <row r="126" spans="1:32" ht="5.0999999999999996" customHeight="1">
      <c r="A126" s="3"/>
      <c r="B126" s="4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</row>
    <row r="127" spans="1:32" ht="5.0999999999999996" customHeight="1">
      <c r="A127" s="3"/>
      <c r="B127" s="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</row>
    <row r="128" spans="1:32" ht="5.0999999999999996" customHeight="1">
      <c r="A128" s="3"/>
      <c r="B128" s="4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</row>
    <row r="129" spans="1:32" ht="5.0999999999999996" customHeight="1">
      <c r="A129" s="3"/>
      <c r="B129" s="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</row>
    <row r="130" spans="1:32" ht="5.0999999999999996" customHeight="1">
      <c r="A130" s="3"/>
      <c r="B130" s="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</row>
    <row r="131" spans="1:32" ht="5.0999999999999996" customHeight="1">
      <c r="A131" s="3"/>
      <c r="B131" s="4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</row>
    <row r="132" spans="1:32" ht="5.0999999999999996" customHeight="1">
      <c r="A132" s="3"/>
      <c r="B132" s="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</row>
    <row r="133" spans="1:32" ht="5.0999999999999996" customHeight="1">
      <c r="A133" s="3"/>
      <c r="B133" s="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</row>
    <row r="134" spans="1:32" ht="5.0999999999999996" customHeight="1">
      <c r="A134" s="3"/>
      <c r="B134" s="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</row>
    <row r="135" spans="1:32" ht="5.0999999999999996" customHeight="1">
      <c r="A135" s="3"/>
      <c r="B135" s="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</row>
    <row r="136" spans="1:32" ht="5.0999999999999996" customHeight="1">
      <c r="A136" s="3"/>
      <c r="B136" s="4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</row>
    <row r="137" spans="1:32" ht="5.0999999999999996" customHeight="1">
      <c r="A137" s="3"/>
      <c r="B137" s="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</row>
    <row r="138" spans="1:32" ht="5.0999999999999996" customHeight="1">
      <c r="A138" s="3"/>
      <c r="B138" s="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</row>
    <row r="139" spans="1:32" ht="5.0999999999999996" customHeight="1">
      <c r="A139" s="3"/>
      <c r="B139" s="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</row>
    <row r="140" spans="1:32" ht="5.0999999999999996" customHeight="1">
      <c r="A140" s="3"/>
      <c r="B140" s="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</row>
    <row r="141" spans="1:32" ht="5.0999999999999996" customHeight="1">
      <c r="A141" s="3"/>
      <c r="B141" s="4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</row>
    <row r="142" spans="1:32" ht="5.0999999999999996" customHeight="1">
      <c r="A142" s="3"/>
      <c r="B142" s="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</row>
    <row r="143" spans="1:32" ht="5.0999999999999996" customHeight="1">
      <c r="A143" s="3"/>
      <c r="B143" s="4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</row>
    <row r="144" spans="1:32" ht="5.0999999999999996" customHeight="1">
      <c r="A144" s="3"/>
      <c r="B144" s="4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</row>
    <row r="145" spans="1:32" ht="5.0999999999999996" customHeight="1">
      <c r="A145" s="3"/>
      <c r="B145" s="4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</row>
    <row r="146" spans="1:32" ht="5.0999999999999996" customHeight="1">
      <c r="A146" s="3"/>
      <c r="B146" s="4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</row>
    <row r="147" spans="1:32" ht="5.0999999999999996" customHeight="1">
      <c r="A147" s="3"/>
      <c r="B147" s="4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</row>
    <row r="148" spans="1:32" ht="5.0999999999999996" customHeight="1">
      <c r="A148" s="3"/>
      <c r="B148" s="4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</row>
    <row r="149" spans="1:32" ht="5.0999999999999996" customHeight="1">
      <c r="A149" s="3"/>
      <c r="B149" s="4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</row>
    <row r="150" spans="1:32" ht="5.0999999999999996" customHeight="1">
      <c r="A150" s="3"/>
      <c r="B150" s="4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</row>
    <row r="151" spans="1:32" ht="5.0999999999999996" customHeight="1">
      <c r="A151" s="3"/>
      <c r="B151" s="4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</row>
    <row r="152" spans="1:32" ht="5.0999999999999996" customHeight="1">
      <c r="A152" s="3"/>
      <c r="B152" s="4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</row>
    <row r="153" spans="1:32" ht="5.0999999999999996" customHeight="1">
      <c r="A153" s="3"/>
      <c r="B153" s="4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</row>
    <row r="154" spans="1:32" ht="5.0999999999999996" customHeight="1">
      <c r="A154" s="3"/>
      <c r="B154" s="4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</row>
    <row r="155" spans="1:32" ht="5.0999999999999996" customHeight="1">
      <c r="A155" s="3"/>
      <c r="B155" s="4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</row>
    <row r="156" spans="1:32" ht="5.0999999999999996" customHeight="1">
      <c r="A156" s="3"/>
      <c r="B156" s="4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</row>
    <row r="157" spans="1:32" ht="5.0999999999999996" customHeight="1">
      <c r="A157" s="3"/>
      <c r="B157" s="4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</row>
    <row r="158" spans="1:32" ht="5.0999999999999996" customHeight="1">
      <c r="A158" s="3"/>
      <c r="B158" s="4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</row>
    <row r="159" spans="1:32" ht="5.0999999999999996" customHeight="1">
      <c r="A159" s="3"/>
      <c r="B159" s="4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</row>
    <row r="160" spans="1:32" ht="5.0999999999999996" customHeight="1">
      <c r="A160" s="3"/>
      <c r="B160" s="4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</row>
    <row r="161" spans="1:51" ht="5.0999999999999996" customHeight="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51" ht="15" customHeight="1">
      <c r="A162" s="3" t="s">
        <v>35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51" ht="15" customHeight="1">
      <c r="A163" s="22" t="s">
        <v>36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</row>
    <row r="164" spans="1:51" ht="15" customHeight="1">
      <c r="A164" s="23" t="s">
        <v>37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</row>
    <row r="165" spans="1:51" ht="15" customHeight="1">
      <c r="A165" s="23" t="s">
        <v>38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H165" s="32" t="s">
        <v>2</v>
      </c>
      <c r="AI165" s="33" t="s">
        <v>3</v>
      </c>
      <c r="AJ165" s="33"/>
      <c r="AK165" s="33" t="s">
        <v>4</v>
      </c>
      <c r="AL165" s="33"/>
      <c r="AM165" s="33"/>
      <c r="AN165" s="33"/>
      <c r="AO165" s="34" t="s">
        <v>5</v>
      </c>
      <c r="AP165" s="34" t="s">
        <v>6</v>
      </c>
      <c r="AR165" s="32" t="s">
        <v>2</v>
      </c>
      <c r="AS165" s="33" t="s">
        <v>3</v>
      </c>
      <c r="AT165" s="33"/>
      <c r="AU165" s="33" t="s">
        <v>4</v>
      </c>
      <c r="AV165" s="33"/>
      <c r="AW165" s="33"/>
      <c r="AX165" s="33"/>
      <c r="AY165" s="34" t="s">
        <v>39</v>
      </c>
    </row>
    <row r="166" spans="1:51" ht="15" customHeight="1">
      <c r="A166" s="23" t="s">
        <v>40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H166" s="32"/>
      <c r="AI166" s="7" t="s">
        <v>11</v>
      </c>
      <c r="AJ166" s="7" t="s">
        <v>12</v>
      </c>
      <c r="AK166" s="33" t="s">
        <v>13</v>
      </c>
      <c r="AL166" s="33"/>
      <c r="AM166" s="33" t="s">
        <v>12</v>
      </c>
      <c r="AN166" s="33"/>
      <c r="AO166" s="35"/>
      <c r="AP166" s="35"/>
      <c r="AR166" s="32"/>
      <c r="AS166" s="7" t="s">
        <v>11</v>
      </c>
      <c r="AT166" s="7" t="s">
        <v>12</v>
      </c>
      <c r="AU166" s="33" t="s">
        <v>13</v>
      </c>
      <c r="AV166" s="33"/>
      <c r="AW166" s="33" t="s">
        <v>12</v>
      </c>
      <c r="AX166" s="33"/>
      <c r="AY166" s="35"/>
    </row>
    <row r="167" spans="1:51" ht="15" customHeight="1">
      <c r="A167" s="24" t="s">
        <v>41</v>
      </c>
      <c r="B167" s="43" t="s">
        <v>42</v>
      </c>
      <c r="C167" s="44"/>
      <c r="D167" s="44"/>
      <c r="E167" s="44"/>
      <c r="F167" s="43" t="s">
        <v>43</v>
      </c>
      <c r="G167" s="44"/>
      <c r="H167" s="44"/>
      <c r="I167" s="44"/>
      <c r="J167" s="43" t="s">
        <v>44</v>
      </c>
      <c r="K167" s="44"/>
      <c r="L167" s="44"/>
      <c r="M167" s="44"/>
      <c r="N167" s="43" t="s">
        <v>45</v>
      </c>
      <c r="O167" s="44"/>
      <c r="P167" s="44"/>
      <c r="Q167" s="44"/>
      <c r="R167" s="43" t="s">
        <v>46</v>
      </c>
      <c r="S167" s="44"/>
      <c r="T167" s="44"/>
      <c r="U167" s="44"/>
      <c r="V167" s="43" t="s">
        <v>47</v>
      </c>
      <c r="W167" s="44"/>
      <c r="X167" s="44"/>
      <c r="Y167" s="44"/>
      <c r="Z167" s="43" t="s">
        <v>48</v>
      </c>
      <c r="AA167" s="44"/>
      <c r="AB167" s="44"/>
      <c r="AC167" s="44"/>
      <c r="AD167" s="43"/>
      <c r="AE167" s="44"/>
      <c r="AF167" s="44"/>
      <c r="AH167" s="32"/>
      <c r="AI167" s="7" t="s">
        <v>14</v>
      </c>
      <c r="AJ167" s="7" t="s">
        <v>15</v>
      </c>
      <c r="AK167" s="10" t="s">
        <v>16</v>
      </c>
      <c r="AL167" s="10" t="s">
        <v>17</v>
      </c>
      <c r="AM167" s="10" t="s">
        <v>18</v>
      </c>
      <c r="AN167" s="10" t="s">
        <v>19</v>
      </c>
      <c r="AO167" s="36"/>
      <c r="AP167" s="36"/>
      <c r="AR167" s="32"/>
      <c r="AS167" s="7" t="s">
        <v>14</v>
      </c>
      <c r="AT167" s="7" t="s">
        <v>15</v>
      </c>
      <c r="AU167" s="10" t="s">
        <v>49</v>
      </c>
      <c r="AV167" s="10" t="s">
        <v>50</v>
      </c>
      <c r="AW167" s="10" t="s">
        <v>51</v>
      </c>
      <c r="AX167" s="10" t="s">
        <v>52</v>
      </c>
      <c r="AY167" s="36"/>
    </row>
    <row r="168" spans="1:51">
      <c r="AH168" s="10">
        <v>2</v>
      </c>
      <c r="AI168" s="14">
        <f>3/SQRT(AH168)</f>
        <v>2.1213203435596424</v>
      </c>
      <c r="AJ168" s="14">
        <f>2/SQRT(AH168)</f>
        <v>1.4142135623730949</v>
      </c>
      <c r="AK168" s="10">
        <f>IF(AO168-3*AP168&gt;0,AO168-3*AP168,0)</f>
        <v>0</v>
      </c>
      <c r="AL168" s="10">
        <f>AO168+3*AP168</f>
        <v>3.6870000000000003</v>
      </c>
      <c r="AM168" s="10">
        <f>IF(AO168-2*AP168&gt;0,AO168-2*AP168,0)</f>
        <v>0</v>
      </c>
      <c r="AN168" s="10">
        <f>AO168+2*AP168</f>
        <v>2.8339999999999996</v>
      </c>
      <c r="AO168" s="14">
        <v>1.1279999999999999</v>
      </c>
      <c r="AP168" s="14">
        <v>0.85299999999999998</v>
      </c>
      <c r="AR168" s="10">
        <v>2</v>
      </c>
      <c r="AS168" s="14">
        <f>3/SQRT(AR168)</f>
        <v>2.1213203435596424</v>
      </c>
      <c r="AT168" s="14">
        <f>2/SQRT(AR168)</f>
        <v>1.4142135623730949</v>
      </c>
      <c r="AU168" s="10">
        <v>0</v>
      </c>
      <c r="AV168" s="10">
        <v>2.6059999999999999</v>
      </c>
      <c r="AW168" s="10">
        <v>0</v>
      </c>
      <c r="AX168" s="10">
        <v>2.0030000000000001</v>
      </c>
      <c r="AY168" s="14">
        <v>0.79790000000000005</v>
      </c>
    </row>
    <row r="169" spans="1:51">
      <c r="AH169" s="10">
        <v>3</v>
      </c>
      <c r="AI169" s="14">
        <f t="shared" ref="AI169:AI178" si="20">3/SQRT(AH169)</f>
        <v>1.7320508075688774</v>
      </c>
      <c r="AJ169" s="14">
        <f t="shared" ref="AJ169:AJ178" si="21">2/SQRT(AH169)</f>
        <v>1.1547005383792517</v>
      </c>
      <c r="AK169" s="10">
        <f t="shared" ref="AK169:AK178" si="22">IF(AO169-3*AP169&gt;0,AO169-3*AP169,0)</f>
        <v>0</v>
      </c>
      <c r="AL169" s="10">
        <f t="shared" ref="AL169:AL178" si="23">AO169+3*AP169</f>
        <v>4.3570000000000002</v>
      </c>
      <c r="AM169" s="10">
        <f t="shared" ref="AM169:AM178" si="24">IF(AO169-2*AP169&gt;0,AO169-2*AP169,0)</f>
        <v>0</v>
      </c>
      <c r="AN169" s="10">
        <f t="shared" ref="AN169:AN178" si="25">AO169+2*AP169</f>
        <v>3.4690000000000003</v>
      </c>
      <c r="AO169" s="14">
        <v>1.6930000000000001</v>
      </c>
      <c r="AP169" s="14">
        <v>0.88800000000000001</v>
      </c>
      <c r="AR169" s="10">
        <v>3</v>
      </c>
      <c r="AS169" s="14">
        <f t="shared" ref="AS169:AS178" si="26">3/SQRT(AR169)</f>
        <v>1.7320508075688774</v>
      </c>
      <c r="AT169" s="14">
        <f t="shared" ref="AT169:AT178" si="27">2/SQRT(AR169)</f>
        <v>1.1547005383792517</v>
      </c>
      <c r="AU169" s="10">
        <v>0</v>
      </c>
      <c r="AV169" s="10">
        <v>2.2759999999999998</v>
      </c>
      <c r="AW169" s="10">
        <v>0</v>
      </c>
      <c r="AX169" s="10">
        <v>1.8129999999999999</v>
      </c>
      <c r="AY169" s="14">
        <v>0.88619999999999999</v>
      </c>
    </row>
    <row r="170" spans="1:51">
      <c r="AH170" s="10">
        <v>4</v>
      </c>
      <c r="AI170" s="14">
        <f t="shared" si="20"/>
        <v>1.5</v>
      </c>
      <c r="AJ170" s="14">
        <f t="shared" si="21"/>
        <v>1</v>
      </c>
      <c r="AK170" s="10">
        <f t="shared" si="22"/>
        <v>0</v>
      </c>
      <c r="AL170" s="10">
        <f t="shared" si="23"/>
        <v>4.6989999999999998</v>
      </c>
      <c r="AM170" s="10">
        <f t="shared" si="24"/>
        <v>0.29900000000000015</v>
      </c>
      <c r="AN170" s="10">
        <f t="shared" si="25"/>
        <v>3.819</v>
      </c>
      <c r="AO170" s="14">
        <v>2.0590000000000002</v>
      </c>
      <c r="AP170" s="14">
        <v>0.88</v>
      </c>
      <c r="AR170" s="10">
        <v>4</v>
      </c>
      <c r="AS170" s="14">
        <f t="shared" si="26"/>
        <v>1.5</v>
      </c>
      <c r="AT170" s="14">
        <f t="shared" si="27"/>
        <v>1</v>
      </c>
      <c r="AU170" s="10">
        <v>0</v>
      </c>
      <c r="AV170" s="10">
        <v>2.0880000000000001</v>
      </c>
      <c r="AW170" s="10">
        <v>0.14399999999999999</v>
      </c>
      <c r="AX170" s="10">
        <v>1.6990000000000001</v>
      </c>
      <c r="AY170" s="14">
        <v>0.92130000000000001</v>
      </c>
    </row>
    <row r="171" spans="1:51">
      <c r="AH171" s="10">
        <v>5</v>
      </c>
      <c r="AI171" s="14">
        <f t="shared" si="20"/>
        <v>1.3416407864998738</v>
      </c>
      <c r="AJ171" s="14">
        <f t="shared" si="21"/>
        <v>0.89442719099991586</v>
      </c>
      <c r="AK171" s="10">
        <f t="shared" si="22"/>
        <v>0</v>
      </c>
      <c r="AL171" s="10">
        <f t="shared" si="23"/>
        <v>4.9180000000000001</v>
      </c>
      <c r="AM171" s="10">
        <f t="shared" si="24"/>
        <v>0.59800000000000009</v>
      </c>
      <c r="AN171" s="10">
        <f t="shared" si="25"/>
        <v>4.0540000000000003</v>
      </c>
      <c r="AO171" s="14">
        <v>2.3260000000000001</v>
      </c>
      <c r="AP171" s="14">
        <v>0.86399999999999999</v>
      </c>
      <c r="AR171" s="10">
        <v>5</v>
      </c>
      <c r="AS171" s="14">
        <f t="shared" si="26"/>
        <v>1.3416407864998738</v>
      </c>
      <c r="AT171" s="14">
        <f t="shared" si="27"/>
        <v>0.89442719099991586</v>
      </c>
      <c r="AU171" s="10">
        <v>0</v>
      </c>
      <c r="AV171" s="10">
        <v>1.964</v>
      </c>
      <c r="AW171" s="10">
        <v>0.25800000000000001</v>
      </c>
      <c r="AX171" s="10">
        <v>1.6220000000000001</v>
      </c>
      <c r="AY171" s="14">
        <v>0.94</v>
      </c>
    </row>
    <row r="172" spans="1:51">
      <c r="AH172" s="10">
        <v>6</v>
      </c>
      <c r="AI172" s="14">
        <f t="shared" si="20"/>
        <v>1.2247448713915892</v>
      </c>
      <c r="AJ172" s="14">
        <f t="shared" si="21"/>
        <v>0.81649658092772615</v>
      </c>
      <c r="AK172" s="10">
        <f t="shared" si="22"/>
        <v>0</v>
      </c>
      <c r="AL172" s="10">
        <f t="shared" si="23"/>
        <v>5.0779999999999994</v>
      </c>
      <c r="AM172" s="10">
        <f t="shared" si="24"/>
        <v>0.83799999999999986</v>
      </c>
      <c r="AN172" s="10">
        <f t="shared" si="25"/>
        <v>4.2299999999999995</v>
      </c>
      <c r="AO172" s="14">
        <v>2.5339999999999998</v>
      </c>
      <c r="AP172" s="14">
        <v>0.84799999999999998</v>
      </c>
      <c r="AR172" s="10">
        <v>6</v>
      </c>
      <c r="AS172" s="14">
        <f t="shared" si="26"/>
        <v>1.2247448713915892</v>
      </c>
      <c r="AT172" s="14">
        <f t="shared" si="27"/>
        <v>0.81649658092772615</v>
      </c>
      <c r="AU172" s="10">
        <v>2.9000000000000001E-2</v>
      </c>
      <c r="AV172" s="10">
        <v>1.8740000000000001</v>
      </c>
      <c r="AW172" s="10">
        <v>0.33600000000000002</v>
      </c>
      <c r="AX172" s="10">
        <v>1.5669999999999999</v>
      </c>
      <c r="AY172" s="14">
        <v>0.95150000000000001</v>
      </c>
    </row>
    <row r="173" spans="1:51">
      <c r="AH173" s="10">
        <v>7</v>
      </c>
      <c r="AI173" s="14">
        <f t="shared" si="20"/>
        <v>1.1338934190276817</v>
      </c>
      <c r="AJ173" s="14">
        <f t="shared" si="21"/>
        <v>0.7559289460184544</v>
      </c>
      <c r="AK173" s="10">
        <f t="shared" si="22"/>
        <v>0.20500000000000052</v>
      </c>
      <c r="AL173" s="10">
        <f t="shared" si="23"/>
        <v>5.2029999999999994</v>
      </c>
      <c r="AM173" s="10">
        <f t="shared" si="24"/>
        <v>1.0380000000000003</v>
      </c>
      <c r="AN173" s="10">
        <f t="shared" si="25"/>
        <v>4.37</v>
      </c>
      <c r="AO173" s="14">
        <v>2.7040000000000002</v>
      </c>
      <c r="AP173" s="14">
        <v>0.83299999999999996</v>
      </c>
      <c r="AR173" s="10">
        <v>7</v>
      </c>
      <c r="AS173" s="14">
        <f t="shared" si="26"/>
        <v>1.1338934190276817</v>
      </c>
      <c r="AT173" s="14">
        <f t="shared" si="27"/>
        <v>0.7559289460184544</v>
      </c>
      <c r="AU173" s="10">
        <v>0.113</v>
      </c>
      <c r="AV173" s="10">
        <v>1.806</v>
      </c>
      <c r="AW173" s="10">
        <v>0.39500000000000002</v>
      </c>
      <c r="AX173" s="10">
        <v>1.5229999999999999</v>
      </c>
      <c r="AY173" s="14">
        <v>0.95940000000000003</v>
      </c>
    </row>
    <row r="174" spans="1:51">
      <c r="AH174" s="10">
        <v>8</v>
      </c>
      <c r="AI174" s="14">
        <f t="shared" si="20"/>
        <v>1.0606601717798212</v>
      </c>
      <c r="AJ174" s="14">
        <f t="shared" si="21"/>
        <v>0.70710678118654746</v>
      </c>
      <c r="AK174" s="10">
        <f t="shared" si="22"/>
        <v>0.38700000000000001</v>
      </c>
      <c r="AL174" s="10">
        <f t="shared" si="23"/>
        <v>5.3070000000000004</v>
      </c>
      <c r="AM174" s="10">
        <f t="shared" si="24"/>
        <v>1.2070000000000001</v>
      </c>
      <c r="AN174" s="10">
        <f t="shared" si="25"/>
        <v>4.4870000000000001</v>
      </c>
      <c r="AO174" s="14">
        <v>2.847</v>
      </c>
      <c r="AP174" s="14">
        <v>0.82</v>
      </c>
      <c r="AR174" s="10">
        <v>8</v>
      </c>
      <c r="AS174" s="14">
        <f t="shared" si="26"/>
        <v>1.0606601717798212</v>
      </c>
      <c r="AT174" s="14">
        <f t="shared" si="27"/>
        <v>0.70710678118654746</v>
      </c>
      <c r="AU174" s="10">
        <v>0.17799999999999999</v>
      </c>
      <c r="AV174" s="10">
        <v>1.752</v>
      </c>
      <c r="AW174" s="10">
        <v>0.441</v>
      </c>
      <c r="AX174" s="10">
        <v>1.4890000000000001</v>
      </c>
      <c r="AY174" s="14">
        <v>0.96499999999999997</v>
      </c>
    </row>
    <row r="175" spans="1:51">
      <c r="AH175" s="10">
        <v>9</v>
      </c>
      <c r="AI175" s="14">
        <f t="shared" si="20"/>
        <v>1</v>
      </c>
      <c r="AJ175" s="14">
        <f t="shared" si="21"/>
        <v>0.66666666666666663</v>
      </c>
      <c r="AK175" s="10">
        <f t="shared" si="22"/>
        <v>0.54599999999999982</v>
      </c>
      <c r="AL175" s="10">
        <f t="shared" si="23"/>
        <v>5.3940000000000001</v>
      </c>
      <c r="AM175" s="10">
        <f t="shared" si="24"/>
        <v>1.3540000000000001</v>
      </c>
      <c r="AN175" s="10">
        <f t="shared" si="25"/>
        <v>4.5860000000000003</v>
      </c>
      <c r="AO175" s="14">
        <v>2.97</v>
      </c>
      <c r="AP175" s="14">
        <v>0.80800000000000005</v>
      </c>
      <c r="AR175" s="10">
        <v>9</v>
      </c>
      <c r="AS175" s="14">
        <f t="shared" si="26"/>
        <v>1</v>
      </c>
      <c r="AT175" s="14">
        <f t="shared" si="27"/>
        <v>0.66666666666666663</v>
      </c>
      <c r="AU175" s="10">
        <v>0.23200000000000001</v>
      </c>
      <c r="AV175" s="10">
        <v>1.7070000000000001</v>
      </c>
      <c r="AW175" s="10">
        <v>0.47799999999999998</v>
      </c>
      <c r="AX175" s="10">
        <v>1.4610000000000001</v>
      </c>
      <c r="AY175" s="14">
        <v>0.96930000000000005</v>
      </c>
    </row>
    <row r="176" spans="1:51">
      <c r="AH176" s="10">
        <v>10</v>
      </c>
      <c r="AI176" s="14">
        <f t="shared" si="20"/>
        <v>0.94868329805051377</v>
      </c>
      <c r="AJ176" s="14">
        <f t="shared" si="21"/>
        <v>0.63245553203367588</v>
      </c>
      <c r="AK176" s="10">
        <f t="shared" si="22"/>
        <v>0.68699999999999983</v>
      </c>
      <c r="AL176" s="10">
        <f t="shared" si="23"/>
        <v>5.4689999999999994</v>
      </c>
      <c r="AM176" s="10">
        <f t="shared" si="24"/>
        <v>1.4839999999999998</v>
      </c>
      <c r="AN176" s="10">
        <f t="shared" si="25"/>
        <v>4.6719999999999997</v>
      </c>
      <c r="AO176" s="14">
        <v>3.0779999999999998</v>
      </c>
      <c r="AP176" s="14">
        <v>0.79700000000000004</v>
      </c>
      <c r="AR176" s="10">
        <v>10</v>
      </c>
      <c r="AS176" s="14">
        <f t="shared" si="26"/>
        <v>0.94868329805051377</v>
      </c>
      <c r="AT176" s="14">
        <f t="shared" si="27"/>
        <v>0.63245553203367588</v>
      </c>
      <c r="AU176" s="10">
        <v>0.27700000000000002</v>
      </c>
      <c r="AV176" s="10">
        <v>1.669</v>
      </c>
      <c r="AW176" s="10">
        <v>0.50900000000000001</v>
      </c>
      <c r="AX176" s="10">
        <v>1.4370000000000001</v>
      </c>
      <c r="AY176" s="14">
        <v>0.97270000000000001</v>
      </c>
    </row>
    <row r="177" spans="34:51">
      <c r="AH177" s="10">
        <v>11</v>
      </c>
      <c r="AI177" s="14">
        <f t="shared" si="20"/>
        <v>0.90453403373329089</v>
      </c>
      <c r="AJ177" s="14">
        <f t="shared" si="21"/>
        <v>0.60302268915552726</v>
      </c>
      <c r="AK177" s="10">
        <f t="shared" si="22"/>
        <v>0.81199999999999983</v>
      </c>
      <c r="AL177" s="10">
        <f t="shared" si="23"/>
        <v>5.5340000000000007</v>
      </c>
      <c r="AM177" s="10">
        <f t="shared" si="24"/>
        <v>1.599</v>
      </c>
      <c r="AN177" s="10">
        <f t="shared" si="25"/>
        <v>4.7469999999999999</v>
      </c>
      <c r="AO177" s="14">
        <v>3.173</v>
      </c>
      <c r="AP177" s="14">
        <v>0.78700000000000003</v>
      </c>
      <c r="AR177" s="10">
        <v>11</v>
      </c>
      <c r="AS177" s="14">
        <f t="shared" si="26"/>
        <v>0.90453403373329089</v>
      </c>
      <c r="AT177" s="14">
        <f t="shared" si="27"/>
        <v>0.60302268915552726</v>
      </c>
      <c r="AU177" s="10">
        <v>0.314</v>
      </c>
      <c r="AV177" s="10">
        <v>1.637</v>
      </c>
      <c r="AW177" s="10">
        <v>0.53500000000000003</v>
      </c>
      <c r="AX177" s="10">
        <v>1.4159999999999999</v>
      </c>
      <c r="AY177" s="14">
        <v>0.97540000000000004</v>
      </c>
    </row>
    <row r="178" spans="34:51">
      <c r="AH178" s="10">
        <v>12</v>
      </c>
      <c r="AI178" s="14">
        <f t="shared" si="20"/>
        <v>0.86602540378443871</v>
      </c>
      <c r="AJ178" s="14">
        <f t="shared" si="21"/>
        <v>0.57735026918962584</v>
      </c>
      <c r="AK178" s="10">
        <f t="shared" si="22"/>
        <v>0.92399999999999993</v>
      </c>
      <c r="AL178" s="10">
        <f t="shared" si="23"/>
        <v>5.5920000000000005</v>
      </c>
      <c r="AM178" s="10">
        <f t="shared" si="24"/>
        <v>1.702</v>
      </c>
      <c r="AN178" s="10">
        <f t="shared" si="25"/>
        <v>4.8140000000000001</v>
      </c>
      <c r="AO178" s="14">
        <v>3.258</v>
      </c>
      <c r="AP178" s="14">
        <v>0.77800000000000002</v>
      </c>
      <c r="AR178" s="10">
        <v>12</v>
      </c>
      <c r="AS178" s="14">
        <f t="shared" si="26"/>
        <v>0.86602540378443871</v>
      </c>
      <c r="AT178" s="14">
        <f t="shared" si="27"/>
        <v>0.57735026918962584</v>
      </c>
      <c r="AU178" s="10">
        <v>0.34599999999999997</v>
      </c>
      <c r="AV178" s="10">
        <v>1.609</v>
      </c>
      <c r="AW178" s="10">
        <v>0.55700000000000005</v>
      </c>
      <c r="AX178" s="10">
        <v>1.399</v>
      </c>
      <c r="AY178" s="14">
        <v>0.97760000000000002</v>
      </c>
    </row>
  </sheetData>
  <mergeCells count="62">
    <mergeCell ref="Z167:AC167"/>
    <mergeCell ref="AD167:AF167"/>
    <mergeCell ref="B167:E167"/>
    <mergeCell ref="F167:I167"/>
    <mergeCell ref="J167:M167"/>
    <mergeCell ref="N167:Q167"/>
    <mergeCell ref="R167:U167"/>
    <mergeCell ref="V167:Y167"/>
    <mergeCell ref="AH165:AH167"/>
    <mergeCell ref="AI165:AJ165"/>
    <mergeCell ref="AK165:AN165"/>
    <mergeCell ref="AO165:AO167"/>
    <mergeCell ref="AP165:AP167"/>
    <mergeCell ref="AU165:AX165"/>
    <mergeCell ref="AY165:AY167"/>
    <mergeCell ref="AK166:AL166"/>
    <mergeCell ref="AM166:AN166"/>
    <mergeCell ref="AU166:AV166"/>
    <mergeCell ref="AW166:AX166"/>
    <mergeCell ref="AR165:AR167"/>
    <mergeCell ref="AS165:AT165"/>
    <mergeCell ref="E95:F95"/>
    <mergeCell ref="G95:H95"/>
    <mergeCell ref="L95:M95"/>
    <mergeCell ref="N95:O95"/>
    <mergeCell ref="E92:F92"/>
    <mergeCell ref="G92:H92"/>
    <mergeCell ref="L92:M92"/>
    <mergeCell ref="N92:O92"/>
    <mergeCell ref="E93:F93"/>
    <mergeCell ref="G93:H93"/>
    <mergeCell ref="L93:M93"/>
    <mergeCell ref="N93:O93"/>
    <mergeCell ref="E23:F23"/>
    <mergeCell ref="G23:H23"/>
    <mergeCell ref="L23:M23"/>
    <mergeCell ref="N23:O23"/>
    <mergeCell ref="E94:F94"/>
    <mergeCell ref="G94:H94"/>
    <mergeCell ref="L94:M94"/>
    <mergeCell ref="N94:O94"/>
    <mergeCell ref="E21:F21"/>
    <mergeCell ref="G21:H21"/>
    <mergeCell ref="L21:M21"/>
    <mergeCell ref="N21:O21"/>
    <mergeCell ref="E22:F22"/>
    <mergeCell ref="G22:H22"/>
    <mergeCell ref="L22:M22"/>
    <mergeCell ref="N22:O22"/>
    <mergeCell ref="AO6:AO8"/>
    <mergeCell ref="E9:G9"/>
    <mergeCell ref="AP6:AP8"/>
    <mergeCell ref="I7:J7"/>
    <mergeCell ref="N7:O7"/>
    <mergeCell ref="V7:W7"/>
    <mergeCell ref="AK7:AL7"/>
    <mergeCell ref="AM7:AN7"/>
    <mergeCell ref="A2:AF2"/>
    <mergeCell ref="A4:AF4"/>
    <mergeCell ref="AH6:AH8"/>
    <mergeCell ref="AI6:AJ6"/>
    <mergeCell ref="AK6:AN6"/>
  </mergeCells>
  <pageMargins left="0.14000000000000001" right="0.21" top="0.23622047244094491" bottom="0.23622047244094491" header="0.15748031496062992" footer="0.15748031496062992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Cartes de controle</vt:lpstr>
      <vt:lpstr>'Cartes de controle'!Zone_d_impression</vt:lpstr>
    </vt:vector>
  </TitlesOfParts>
  <Company>SUPii Mecavenir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g.saintemarie</dc:creator>
  <cp:lastModifiedBy>y.zhang</cp:lastModifiedBy>
  <dcterms:created xsi:type="dcterms:W3CDTF">2014-07-09T11:45:08Z</dcterms:created>
  <dcterms:modified xsi:type="dcterms:W3CDTF">2014-07-23T13:15:29Z</dcterms:modified>
</cp:coreProperties>
</file>