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theme/themeOverride1.xml" ContentType="application/vnd.openxmlformats-officedocument.themeOverride+xml"/>
  <Override PartName="/xl/theme/themeOverride2.xml" ContentType="application/vnd.openxmlformats-officedocument.themeOverrid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35" tabRatio="500" firstSheet="2" activeTab="5"/>
  </bookViews>
  <sheets>
    <sheet name="instructions" sheetId="1" r:id="rId1"/>
    <sheet name="Training Set" sheetId="2" r:id="rId2"/>
    <sheet name="Training Set-WORK" sheetId="3" r:id="rId3"/>
    <sheet name="Applicant" sheetId="4" r:id="rId4"/>
    <sheet name="Binary Performance Metrics" sheetId="6" r:id="rId5"/>
    <sheet name="Information Gain Calculator" sheetId="7" r:id="rId6"/>
    <sheet name="Test Set-Corrected 11.4.16" sheetId="8" r:id="rId7"/>
    <sheet name="Test Set-Corrected-WORK" sheetId="9" r:id="rId8"/>
  </sheets>
  <calcPr calcId="144525" concurrentCalc="0"/>
</workbook>
</file>

<file path=xl/sharedStrings.xml><?xml version="1.0" encoding="utf-8"?>
<sst xmlns="http://schemas.openxmlformats.org/spreadsheetml/2006/main" count="579" uniqueCount="282">
  <si>
    <t>Instructions</t>
  </si>
  <si>
    <t>The President of the bank asks you to design and implement a predictive model to determine which future applicants should be approved for a credit card and which rejected.</t>
  </si>
  <si>
    <t>Your new goal is to develop a binary classification process for “approve” or “reject” designed to maximize total bank profits. (Put another way, you want to maximize average profits per applicant, including in the total number of applicants those that are rejected).</t>
  </si>
  <si>
    <t xml:space="preserve">Step-By-Step Assignment Instructionsless </t>
  </si>
  <si>
    <t>Assignment Details:</t>
  </si>
  <si>
    <t>Assume you have available to you the six standardized data inputs only (no Eggertopia scores). Design your model on the Training Set only.</t>
  </si>
  <si>
    <t>You may adapt your own previous binary classification model for default, the example binary classification model for default given in the Learning Points for quiz 1 and 2,</t>
  </si>
  <si>
    <t>You may also use the linear regression model for profitability, or create a new model for this purpose.</t>
  </si>
  <si>
    <t>No methods outside the scope of what has already been taught in this course need to be, or should be, used.</t>
  </si>
  <si>
    <t>Note an important change in the bank’s assumptions:</t>
  </si>
  <si>
    <t>The bank has learned that not all defaulters are unprofitable and not all non-defaulters are profitable. Therefore you should no longer use the bank’s “old” estimates for rate of default (25%), average losses per defaulter (-$5,000) average profits per non-defaulter ($2,500), and average profits per applicant when using no model ($625).</t>
  </si>
  <si>
    <t>Instead, the new relevant profitability metrics assumptions the bank gives you to use are:</t>
  </si>
  <si>
    <t>The proportion of applicants that are unprofitable (again 25%, but a different 25%), average losses per unprofitable customer (-$4,900), average profits per profitable customer ($4,000), and average profits per applicant when using no model ($1,775).</t>
  </si>
  <si>
    <t>A “perfect” model that excluded all unprofitable and included all profitable customers would have an estimated profitability per applicant of ($4,000)*.75 = $3,000</t>
  </si>
  <si>
    <t>Directions:</t>
  </si>
  <si>
    <t>You will submit a summary of your model and its performance to the Bank President. The summary will address the following questions:</t>
  </si>
  <si>
    <t>What is your predictive model?</t>
  </si>
  <si>
    <t>a. Describe the arithmetic clearly so that another learner could implement your model on new standardized input data if they wished.</t>
  </si>
  <si>
    <t>b. Give an example of the score you would assign the following applicant, whether they would be approved or rejected for a credit card and why.</t>
  </si>
  <si>
    <t>Age: -0.06</t>
  </si>
  <si>
    <t>Years at employer: 0.23</t>
  </si>
  <si>
    <t>Years at address: -0.58</t>
  </si>
  <si>
    <t>Income: -0.38</t>
  </si>
  <si>
    <t>Credit card debt: 0.14</t>
  </si>
  <si>
    <t>Auto debt: -0.06</t>
  </si>
  <si>
    <t>2. What would the bank’s average profit per applicant be (net profits divided by 200) when using your predictive model on the Training Set?</t>
  </si>
  <si>
    <t>3. What is the incremental financial value per applicant of your model over no model on the Training Set?</t>
  </si>
  <si>
    <t>4. Evaluate your model on the Test Set data. How confident are you that your model does not over-fit the Training Set data?</t>
  </si>
  <si>
    <t>a. Choose between three broad degrees of confidence: “very” “somewhat” or “not at all.” (Note that “not at all” is still an acceptable answer if you give persuasive reasons for why you chose this answer).</t>
  </si>
  <si>
    <t>b. Explain the evidence your degree of confidence is based upon.</t>
  </si>
  <si>
    <t xml:space="preserve">How to submit your assignmetless </t>
  </si>
  <si>
    <t>Submitting your assignment:</t>
  </si>
  <si>
    <t>Once you understand the instructions, you will click on the "My Submission" tab.</t>
  </si>
  <si>
    <t>Make sure to include a title for your assignment</t>
  </si>
  <si>
    <t>This assignment requires you to design your model on the training set, and compare those results to the test set. You will be asked to provide written, specific results from your design model. You can type your answers directly in the space provided under the question prompt, or you can also compose your answers using a text editor and can then copy and paste it into the space provided.</t>
  </si>
  <si>
    <t>Make sure you click on the "Preview" button at the bottom of the page so you can see your responses and make sure all required elements are present. If additional changes are necessary, you can go back and edit your submission.</t>
  </si>
  <si>
    <t>Once you are satisfied with your submission, click on the blue button "Submit for review" which is found at the bottom of the page.</t>
  </si>
  <si>
    <t>Reviewing Others:</t>
  </si>
  <si>
    <t>Once you submit your assignment, you can begin reviewing other submissions. You cannot get full credit if you do not complete three evaluations. Feel free to complete more to help peers who are waiting.</t>
  </si>
  <si>
    <t xml:space="preserve">Training Set of First 200 Applicants </t>
  </si>
  <si>
    <t xml:space="preserve">Raw Data </t>
  </si>
  <si>
    <t xml:space="preserve">Standardized Data </t>
  </si>
  <si>
    <t xml:space="preserve">Unique Applicant ID </t>
  </si>
  <si>
    <t xml:space="preserve"> Age</t>
  </si>
  <si>
    <t xml:space="preserve"> Years at Employer</t>
  </si>
  <si>
    <t>Years at Address</t>
  </si>
  <si>
    <t>Income</t>
  </si>
  <si>
    <t xml:space="preserve">Credit Card Debt </t>
  </si>
  <si>
    <t>Automobile Debt</t>
  </si>
  <si>
    <t>Outcomes: Default = 1</t>
  </si>
  <si>
    <t>mean</t>
  </si>
  <si>
    <t xml:space="preserve">standard deviation </t>
  </si>
  <si>
    <t>average profits per applicant when using no model</t>
  </si>
  <si>
    <t>+</t>
  </si>
  <si>
    <t>-</t>
  </si>
  <si>
    <t>tp - didn’t , unprofitable</t>
  </si>
  <si>
    <t>fn - did unprofitable</t>
  </si>
  <si>
    <t>loss per defaulter</t>
  </si>
  <si>
    <t>profit per non defaulter</t>
  </si>
  <si>
    <t>_</t>
  </si>
  <si>
    <t>fp - didn’t profitable</t>
  </si>
  <si>
    <t>tn - did profitable</t>
  </si>
  <si>
    <t xml:space="preserve">max overall </t>
  </si>
  <si>
    <t>max  profit per event</t>
  </si>
  <si>
    <t>Threshold for max</t>
  </si>
  <si>
    <t>Sum</t>
  </si>
  <si>
    <t>so give card to ppl with score less than 0.34</t>
  </si>
  <si>
    <t>at each threshold</t>
  </si>
  <si>
    <t>connector</t>
  </si>
  <si>
    <t>Pred. scores</t>
  </si>
  <si>
    <t>binary output</t>
  </si>
  <si>
    <t>reversed binary output</t>
  </si>
  <si>
    <t>True positive</t>
  </si>
  <si>
    <t>False positive</t>
  </si>
  <si>
    <t>True negetive</t>
  </si>
  <si>
    <t>False negetive</t>
  </si>
  <si>
    <t xml:space="preserve">False '+' rate </t>
  </si>
  <si>
    <t xml:space="preserve">True '+' rate </t>
  </si>
  <si>
    <t>X - axis</t>
  </si>
  <si>
    <t>Y - axis</t>
  </si>
  <si>
    <t>Rectangle</t>
  </si>
  <si>
    <t>TN</t>
  </si>
  <si>
    <t>FN</t>
  </si>
  <si>
    <t>Loss from defaulters</t>
  </si>
  <si>
    <t>profit from non defaulters</t>
  </si>
  <si>
    <t>Total profit</t>
  </si>
  <si>
    <t>profit per applicant</t>
  </si>
  <si>
    <t>max profit threshold</t>
  </si>
  <si>
    <t>defaulters</t>
  </si>
  <si>
    <t>non-defaulters</t>
  </si>
  <si>
    <t>unprofitable</t>
  </si>
  <si>
    <t>profitable</t>
  </si>
  <si>
    <t>Default = 1 | un-profitable</t>
  </si>
  <si>
    <t>Default = 0 | profitable</t>
  </si>
  <si>
    <t>Linest</t>
  </si>
  <si>
    <t>Function</t>
  </si>
  <si>
    <t>beta(6)*x(6)</t>
  </si>
  <si>
    <t>beta(5)*x(5)</t>
  </si>
  <si>
    <t>beta4*x4</t>
  </si>
  <si>
    <t>beta(3)*x(3)</t>
  </si>
  <si>
    <t>beta(2)*x(2)</t>
  </si>
  <si>
    <t>beta(1)*x(1)</t>
  </si>
  <si>
    <t>alpha</t>
  </si>
  <si>
    <t xml:space="preserve">SDev of error </t>
  </si>
  <si>
    <t>R^2</t>
  </si>
  <si>
    <t>SDev(y)</t>
  </si>
  <si>
    <r>
      <rPr>
        <sz val="12"/>
        <color theme="1"/>
        <rFont val="Calibri"/>
        <charset val="134"/>
      </rPr>
      <t xml:space="preserve">F-statistic - </t>
    </r>
    <r>
      <rPr>
        <i/>
        <sz val="12"/>
        <color theme="1"/>
        <rFont val="Calibri"/>
        <charset val="134"/>
      </rPr>
      <t xml:space="preserve">not applicable </t>
    </r>
  </si>
  <si>
    <r>
      <rPr>
        <sz val="12"/>
        <color theme="1"/>
        <rFont val="Calibri"/>
        <charset val="134"/>
      </rPr>
      <t>Degrees of Freedom  -</t>
    </r>
    <r>
      <rPr>
        <i/>
        <sz val="12"/>
        <color theme="1"/>
        <rFont val="Calibri"/>
        <charset val="134"/>
      </rPr>
      <t xml:space="preserve"> not applicable</t>
    </r>
  </si>
  <si>
    <t>"Regression Sum of Squares"</t>
  </si>
  <si>
    <t>"Residual Sum of Squares"</t>
  </si>
  <si>
    <t>Y( ln F) =</t>
  </si>
  <si>
    <t>=R218+ L214*automobile_debt + M214*credit_card_debt + N214*income + O214*years_at_address + P214*years_at_employer + Q214*age</t>
  </si>
  <si>
    <t>model predicts this applicant to be profitable</t>
  </si>
  <si>
    <t>less than 0.34</t>
  </si>
  <si>
    <t>Score using values provided in Answers</t>
  </si>
  <si>
    <t>Instructions: Enter a, c, and e</t>
  </si>
  <si>
    <t>Confusion Matrix</t>
  </si>
  <si>
    <r>
      <rPr>
        <sz val="16"/>
        <color theme="1"/>
        <rFont val="Calibri"/>
        <charset val="134"/>
        <scheme val="minor"/>
      </rPr>
      <t xml:space="preserve">Test Classification </t>
    </r>
    <r>
      <rPr>
        <b/>
        <sz val="16"/>
        <color theme="1"/>
        <rFont val="Calibri"/>
        <charset val="134"/>
        <scheme val="minor"/>
      </rPr>
      <t xml:space="preserve"> Y</t>
    </r>
  </si>
  <si>
    <t xml:space="preserve">"Positive" </t>
  </si>
  <si>
    <t>"Negative"</t>
  </si>
  <si>
    <t>c</t>
  </si>
  <si>
    <t>d</t>
  </si>
  <si>
    <r>
      <rPr>
        <sz val="16"/>
        <color theme="1"/>
        <rFont val="Calibri"/>
        <charset val="134"/>
        <scheme val="minor"/>
      </rPr>
      <t>Condition</t>
    </r>
    <r>
      <rPr>
        <b/>
        <sz val="16"/>
        <color theme="1"/>
        <rFont val="Calibri"/>
        <charset val="134"/>
        <scheme val="minor"/>
      </rPr>
      <t xml:space="preserve"> X</t>
    </r>
  </si>
  <si>
    <t>"+"</t>
  </si>
  <si>
    <t>a</t>
  </si>
  <si>
    <t>e</t>
  </si>
  <si>
    <t>f</t>
  </si>
  <si>
    <t>"-"</t>
  </si>
  <si>
    <t>b</t>
  </si>
  <si>
    <t>g</t>
  </si>
  <si>
    <t>h</t>
  </si>
  <si>
    <t>Individual Probabilities</t>
  </si>
  <si>
    <t>Name</t>
  </si>
  <si>
    <t>P("+")</t>
  </si>
  <si>
    <t>Incidence of Condition "+"</t>
  </si>
  <si>
    <t>p("-")</t>
  </si>
  <si>
    <t>Incidence of "Condition "-"</t>
  </si>
  <si>
    <t>p(Test POS)</t>
  </si>
  <si>
    <t>Classification Incidence "POS"</t>
  </si>
  <si>
    <t>p(Test NEG)</t>
  </si>
  <si>
    <t>Classification Incidence "NEG"</t>
  </si>
  <si>
    <t>p(Test POS, "+")</t>
  </si>
  <si>
    <t>True Positives</t>
  </si>
  <si>
    <t>p(Test NEG, "+")</t>
  </si>
  <si>
    <t>False Negatives</t>
  </si>
  <si>
    <t>p(Test "POS, "-")</t>
  </si>
  <si>
    <t>False Positives</t>
  </si>
  <si>
    <t>p(Test "NEG", "-")</t>
  </si>
  <si>
    <t>True Negatives</t>
  </si>
  <si>
    <t>Probability Distributions</t>
  </si>
  <si>
    <t xml:space="preserve">P(X) </t>
  </si>
  <si>
    <t xml:space="preserve">p(a,b) </t>
  </si>
  <si>
    <t>Marginal Probability of the Condition</t>
  </si>
  <si>
    <t>P(Y)</t>
  </si>
  <si>
    <t>p(c,d)</t>
  </si>
  <si>
    <t xml:space="preserve">Marginal Probability of the Classification </t>
  </si>
  <si>
    <t>p(X,Y)</t>
  </si>
  <si>
    <t>p(e,f,g,h)</t>
  </si>
  <si>
    <t>Joint Distribution of X and Y</t>
  </si>
  <si>
    <t xml:space="preserve">P(X)p(Y) </t>
  </si>
  <si>
    <t>p(ac,ad,bc,bd)</t>
  </si>
  <si>
    <t xml:space="preserve">Product Distribution of X and Y </t>
  </si>
  <si>
    <t>ac</t>
  </si>
  <si>
    <t>ad</t>
  </si>
  <si>
    <t>bc</t>
  </si>
  <si>
    <t>bd</t>
  </si>
  <si>
    <t>Definition of Independence P(X,Y) = P(X)p(Y)</t>
  </si>
  <si>
    <t>X, Y Independent or Dependent?</t>
  </si>
  <si>
    <t>Conditional Probabilities</t>
  </si>
  <si>
    <t>p(Test POS | "+")</t>
  </si>
  <si>
    <t>e/a</t>
  </si>
  <si>
    <t>True Positive Rate</t>
  </si>
  <si>
    <t>Point on ROC Curve</t>
  </si>
  <si>
    <t>FP Rate = x axis</t>
  </si>
  <si>
    <t>TP Rate = y axis</t>
  </si>
  <si>
    <t>p(Test NEG | "+")</t>
  </si>
  <si>
    <t>f/a</t>
  </si>
  <si>
    <t>False Negative Rate</t>
  </si>
  <si>
    <t>p(Test POS | "-")</t>
  </si>
  <si>
    <t>g/b</t>
  </si>
  <si>
    <t>False Positive Rate</t>
  </si>
  <si>
    <t xml:space="preserve">p(Test NEG | "-") </t>
  </si>
  <si>
    <t>h/b</t>
  </si>
  <si>
    <t>True Negative Rate</t>
  </si>
  <si>
    <t>p("+" | Test POS)</t>
  </si>
  <si>
    <t>e/c</t>
  </si>
  <si>
    <t>Positive Predictive Value (PPV)</t>
  </si>
  <si>
    <t>p( "-" | Test POS)</t>
  </si>
  <si>
    <t>g/c</t>
  </si>
  <si>
    <t>1- PPV</t>
  </si>
  <si>
    <t>p("+" | Test NEG)</t>
  </si>
  <si>
    <t>f/d</t>
  </si>
  <si>
    <t>1- NPV</t>
  </si>
  <si>
    <t>p("-" | Test NEG)</t>
  </si>
  <si>
    <t>h/d</t>
  </si>
  <si>
    <t>Negative Predictive Value (NPV)</t>
  </si>
  <si>
    <t>Copyright Daniel Egger/ Attribution 4.0 International (CC BY 4.0)</t>
  </si>
  <si>
    <t>Instructions: Create any confusion matrix by inputting values for cells labelled a, c, and e.</t>
  </si>
  <si>
    <t xml:space="preserve">The spreadsheet outputs entropy (information)  measures for all relevant distributions. </t>
  </si>
  <si>
    <t xml:space="preserve">Percentage Information Gain (P.I.G.) </t>
  </si>
  <si>
    <t>my model bases on Linest</t>
  </si>
  <si>
    <r>
      <rPr>
        <sz val="16"/>
        <color theme="1"/>
        <rFont val="Calibri"/>
        <charset val="134"/>
        <scheme val="minor"/>
      </rPr>
      <t xml:space="preserve">A correlation measure defined as mutual information between </t>
    </r>
    <r>
      <rPr>
        <b/>
        <sz val="16"/>
        <color theme="1"/>
        <rFont val="Calibri"/>
        <charset val="134"/>
        <scheme val="minor"/>
      </rPr>
      <t>X</t>
    </r>
    <r>
      <rPr>
        <sz val="16"/>
        <color theme="1"/>
        <rFont val="Calibri"/>
        <charset val="134"/>
        <scheme val="minor"/>
      </rPr>
      <t xml:space="preserve"> and </t>
    </r>
    <r>
      <rPr>
        <b/>
        <sz val="16"/>
        <color theme="1"/>
        <rFont val="Calibri"/>
        <charset val="134"/>
        <scheme val="minor"/>
      </rPr>
      <t>Y</t>
    </r>
  </si>
  <si>
    <r>
      <rPr>
        <sz val="16"/>
        <color theme="1"/>
        <rFont val="Calibri"/>
        <charset val="134"/>
        <scheme val="minor"/>
      </rPr>
      <t>divided by the entropy of the Condition</t>
    </r>
    <r>
      <rPr>
        <b/>
        <sz val="16"/>
        <color theme="1"/>
        <rFont val="Calibri"/>
        <charset val="134"/>
        <scheme val="minor"/>
      </rPr>
      <t xml:space="preserve"> X</t>
    </r>
  </si>
  <si>
    <t xml:space="preserve">I(X;Y) </t>
  </si>
  <si>
    <t>bits</t>
  </si>
  <si>
    <t>divided by</t>
  </si>
  <si>
    <t xml:space="preserve">H(X) </t>
  </si>
  <si>
    <t>real condition</t>
  </si>
  <si>
    <t xml:space="preserve">equals </t>
  </si>
  <si>
    <r>
      <rPr>
        <sz val="16"/>
        <color theme="1"/>
        <rFont val="Calibri"/>
        <charset val="134"/>
        <scheme val="minor"/>
      </rPr>
      <t xml:space="preserve">Average reduction in uncertainty of one outcome in </t>
    </r>
    <r>
      <rPr>
        <b/>
        <sz val="16"/>
        <color theme="1"/>
        <rFont val="Calibri"/>
        <charset val="134"/>
        <scheme val="minor"/>
      </rPr>
      <t>X</t>
    </r>
    <r>
      <rPr>
        <sz val="16"/>
        <color theme="1"/>
        <rFont val="Calibri"/>
        <charset val="134"/>
        <scheme val="minor"/>
      </rPr>
      <t xml:space="preserve"> upon learning one outcome in </t>
    </r>
    <r>
      <rPr>
        <b/>
        <sz val="16"/>
        <color theme="1"/>
        <rFont val="Calibri"/>
        <charset val="134"/>
        <scheme val="minor"/>
      </rPr>
      <t>Y</t>
    </r>
    <r>
      <rPr>
        <sz val="16"/>
        <color theme="1"/>
        <rFont val="Calibri"/>
        <charset val="134"/>
        <scheme val="minor"/>
      </rPr>
      <t xml:space="preserve"> </t>
    </r>
  </si>
  <si>
    <t>= a*log(1/a)</t>
  </si>
  <si>
    <t>+ b*log(1/b)</t>
  </si>
  <si>
    <t xml:space="preserve">I(X;Y) =  </t>
  </si>
  <si>
    <t xml:space="preserve">- H(X|Y) </t>
  </si>
  <si>
    <t xml:space="preserve">I(X;Y) = </t>
  </si>
  <si>
    <t xml:space="preserve">H(Y) </t>
  </si>
  <si>
    <t xml:space="preserve"> - H(Y|X)</t>
  </si>
  <si>
    <t>= c*log(1/c)</t>
  </si>
  <si>
    <t xml:space="preserve"> + d*log(1/d)</t>
  </si>
  <si>
    <t xml:space="preserve">+ H(Y) </t>
  </si>
  <si>
    <t xml:space="preserve"> - H(X,Y)</t>
  </si>
  <si>
    <t>H(X,Y)</t>
  </si>
  <si>
    <t>= e*log(1/e)</t>
  </si>
  <si>
    <t>+ f*log(1/f)</t>
  </si>
  <si>
    <t>+ g*Log(1/g)</t>
  </si>
  <si>
    <t>+ h*log(1/h)</t>
  </si>
  <si>
    <t>Probability of the Condition</t>
  </si>
  <si>
    <t xml:space="preserve">Probability of the Classification </t>
  </si>
  <si>
    <t>Mutual Information I(X:Y) = Relative Entropy of Joint and Product Distributions --- D(p(X,Y||p(X)p(Y))</t>
  </si>
  <si>
    <t xml:space="preserve"> = e*log(e/ac) </t>
  </si>
  <si>
    <t>+ f*log(f/ad)</t>
  </si>
  <si>
    <t>+ g*log(g/bc)</t>
  </si>
  <si>
    <t>+ h*log(h/bd)</t>
  </si>
  <si>
    <t>H(Y|X)</t>
  </si>
  <si>
    <t>=                  (a</t>
  </si>
  <si>
    <t xml:space="preserve">*H(e/a, f/a)) </t>
  </si>
  <si>
    <t xml:space="preserve">                   (b</t>
  </si>
  <si>
    <t>*H(g/b, h/b)</t>
  </si>
  <si>
    <t>Venn diagram courtesy of Konrad Voelkel -  Wikipedia:  https://en.wikipedia.org/wiki/Information_diagram</t>
  </si>
  <si>
    <t>H(X|Y)</t>
  </si>
  <si>
    <t>=                  (c</t>
  </si>
  <si>
    <t>*H(e/c, g/c)</t>
  </si>
  <si>
    <t xml:space="preserve">+ </t>
  </si>
  <si>
    <t xml:space="preserve">                  (d</t>
  </si>
  <si>
    <t>*H(f/d, h/d)</t>
  </si>
  <si>
    <t>"Relative Entropy" of p and q, written D(p||q)</t>
  </si>
  <si>
    <t>is the summation of all  p(i)*log(p(i)/qIi)</t>
  </si>
  <si>
    <t xml:space="preserve">It is also called "Kullback-Leibler Divergence" (or "KL Divergence" for short) </t>
  </si>
  <si>
    <t>The Relative Entropy of the Joint distribution p [row 28] and the product distribution q [row 29] is the mutual information [cell L35]</t>
  </si>
  <si>
    <t>[Note that this definition is not required for Course - advanced topic]</t>
  </si>
  <si>
    <t xml:space="preserve">Test Set of Second 200 Applicants </t>
  </si>
  <si>
    <t>At Training Set (1st) Threshold = 0.3429</t>
  </si>
  <si>
    <t>From Training Set (1st)</t>
  </si>
  <si>
    <t>average profits per applicant when using No model</t>
  </si>
  <si>
    <t>Overall profit</t>
  </si>
  <si>
    <t>Profit per event</t>
  </si>
  <si>
    <t>Used Threshold</t>
  </si>
  <si>
    <t>Class +</t>
  </si>
  <si>
    <t>Class -</t>
  </si>
  <si>
    <t>Therefore % change is</t>
  </si>
  <si>
    <t>Real +</t>
  </si>
  <si>
    <t>tp</t>
  </si>
  <si>
    <t>fn</t>
  </si>
  <si>
    <t>(2035 -</t>
  </si>
  <si>
    <t xml:space="preserve">2157) * 100 / </t>
  </si>
  <si>
    <t xml:space="preserve">2157 = </t>
  </si>
  <si>
    <t>Real -</t>
  </si>
  <si>
    <t>fp</t>
  </si>
  <si>
    <t>tn</t>
  </si>
  <si>
    <t>using Beta of !st</t>
  </si>
  <si>
    <t>Pred. Score</t>
  </si>
  <si>
    <t xml:space="preserve">False '+' rate  - X </t>
  </si>
  <si>
    <t>True '+' rate - Y</t>
  </si>
  <si>
    <t>X - axis movements</t>
  </si>
  <si>
    <t>Y - axis movements</t>
  </si>
  <si>
    <t>Real Total '+'</t>
  </si>
  <si>
    <t>Real Total '-'</t>
  </si>
  <si>
    <t>Total Events</t>
  </si>
  <si>
    <t>TO USE</t>
  </si>
  <si>
    <t>for predicting scores from</t>
  </si>
  <si>
    <t>Linest Function</t>
  </si>
  <si>
    <t>of First 200 applicants</t>
  </si>
</sst>
</file>

<file path=xl/styles.xml><?xml version="1.0" encoding="utf-8"?>
<styleSheet xmlns="http://schemas.openxmlformats.org/spreadsheetml/2006/main">
  <numFmts count="6">
    <numFmt numFmtId="176" formatCode="0.0000"/>
    <numFmt numFmtId="177" formatCode="_ * #,##0.00_ ;_ * \-#,##0.00_ ;_ * &quot;-&quot;??_ ;_ @_ "/>
    <numFmt numFmtId="178" formatCode="&quot;$&quot;#,##0"/>
    <numFmt numFmtId="179" formatCode="_ * #,##0_ ;_ * \-#,##0_ ;_ * &quot;-&quot;_ ;_ @_ "/>
    <numFmt numFmtId="44" formatCode="_(&quot;$&quot;* #,##0.00_);_(&quot;$&quot;* \(#,##0.00\);_(&quot;$&quot;* &quot;-&quot;??_);_(@_)"/>
    <numFmt numFmtId="42" formatCode="_(&quot;$&quot;* #,##0_);_(&quot;$&quot;* \(#,##0\);_(&quot;$&quot;* &quot;-&quot;_);_(@_)"/>
  </numFmts>
  <fonts count="43">
    <font>
      <sz val="12"/>
      <color theme="1"/>
      <name val="Calibri"/>
      <charset val="134"/>
      <scheme val="minor"/>
    </font>
    <font>
      <sz val="16"/>
      <color theme="1"/>
      <name val="Calibri"/>
      <charset val="134"/>
      <scheme val="minor"/>
    </font>
    <font>
      <sz val="12"/>
      <color rgb="FF9C6500"/>
      <name val="Calibri"/>
      <charset val="134"/>
      <scheme val="minor"/>
    </font>
    <font>
      <b/>
      <sz val="16"/>
      <color theme="1"/>
      <name val="Calibri"/>
      <charset val="134"/>
      <scheme val="minor"/>
    </font>
    <font>
      <sz val="12"/>
      <color indexed="8"/>
      <name val="Calibri"/>
      <charset val="134"/>
    </font>
    <font>
      <sz val="12"/>
      <color theme="0"/>
      <name val="Calibri"/>
      <charset val="134"/>
      <scheme val="minor"/>
    </font>
    <font>
      <sz val="12"/>
      <name val="Calibri"/>
      <charset val="134"/>
      <scheme val="minor"/>
    </font>
    <font>
      <strike/>
      <sz val="16"/>
      <color theme="1"/>
      <name val="Calibri"/>
      <charset val="134"/>
      <scheme val="minor"/>
    </font>
    <font>
      <strike/>
      <sz val="12"/>
      <color theme="1"/>
      <name val="Calibri"/>
      <charset val="134"/>
      <scheme val="minor"/>
    </font>
    <font>
      <sz val="12"/>
      <color theme="1"/>
      <name val="Calibri"/>
      <charset val="134"/>
    </font>
    <font>
      <sz val="16"/>
      <color rgb="FFFF0000"/>
      <name val="Calibri"/>
      <charset val="134"/>
      <scheme val="minor"/>
    </font>
    <font>
      <sz val="16"/>
      <color rgb="FF0000FF"/>
      <name val="Calibri"/>
      <charset val="134"/>
      <scheme val="minor"/>
    </font>
    <font>
      <sz val="16"/>
      <color rgb="FF008000"/>
      <name val="Calibri"/>
      <charset val="134"/>
      <scheme val="minor"/>
    </font>
    <font>
      <sz val="16"/>
      <color rgb="FF000000"/>
      <name val="Calibri"/>
      <charset val="134"/>
      <scheme val="minor"/>
    </font>
    <font>
      <sz val="12"/>
      <color rgb="FF000000"/>
      <name val="Calibri"/>
      <charset val="134"/>
      <scheme val="minor"/>
    </font>
    <font>
      <b/>
      <sz val="16"/>
      <color rgb="FF008000"/>
      <name val="Calibri"/>
      <charset val="134"/>
      <scheme val="minor"/>
    </font>
    <font>
      <b/>
      <sz val="16"/>
      <color rgb="FF0000FF"/>
      <name val="Calibri"/>
      <charset val="134"/>
      <scheme val="minor"/>
    </font>
    <font>
      <sz val="24"/>
      <color theme="1"/>
      <name val="Calibri"/>
      <charset val="134"/>
    </font>
    <font>
      <sz val="18"/>
      <color theme="1"/>
      <name val="Calibri"/>
      <charset val="134"/>
      <scheme val="minor"/>
    </font>
    <font>
      <sz val="16"/>
      <color rgb="FF9C6500"/>
      <name val="Calibri"/>
      <charset val="134"/>
      <scheme val="minor"/>
    </font>
    <font>
      <sz val="12"/>
      <color theme="4" tint="-0.499984740745262"/>
      <name val="Calibri"/>
      <charset val="134"/>
      <scheme val="minor"/>
    </font>
    <font>
      <sz val="12"/>
      <color theme="0" tint="-0.149998474074526"/>
      <name val="Calibri"/>
      <charset val="134"/>
      <scheme val="minor"/>
    </font>
    <font>
      <strike/>
      <sz val="12"/>
      <color theme="0"/>
      <name val="Calibri"/>
      <charset val="134"/>
      <scheme val="minor"/>
    </font>
    <font>
      <sz val="12"/>
      <color rgb="FFFF0000"/>
      <name val="Calibri"/>
      <charset val="134"/>
      <scheme val="minor"/>
    </font>
    <font>
      <sz val="14"/>
      <color theme="1"/>
      <name val="Calibri"/>
      <charset val="134"/>
      <scheme val="minor"/>
    </font>
    <font>
      <sz val="11"/>
      <color theme="1"/>
      <name val="Calibri"/>
      <charset val="134"/>
      <scheme val="minor"/>
    </font>
    <font>
      <sz val="11"/>
      <color theme="1"/>
      <name val="Calibri"/>
      <charset val="0"/>
      <scheme val="minor"/>
    </font>
    <font>
      <b/>
      <sz val="11"/>
      <color rgb="FF3F3F3F"/>
      <name val="Calibri"/>
      <charset val="0"/>
      <scheme val="minor"/>
    </font>
    <font>
      <b/>
      <sz val="13"/>
      <color theme="3"/>
      <name val="Calibri"/>
      <charset val="134"/>
      <scheme val="minor"/>
    </font>
    <font>
      <sz val="11"/>
      <color theme="0"/>
      <name val="Calibri"/>
      <charset val="0"/>
      <scheme val="minor"/>
    </font>
    <font>
      <sz val="11"/>
      <color rgb="FF9C0006"/>
      <name val="Calibri"/>
      <charset val="0"/>
      <scheme val="minor"/>
    </font>
    <font>
      <b/>
      <sz val="11"/>
      <color rgb="FFFFFFFF"/>
      <name val="Calibri"/>
      <charset val="0"/>
      <scheme val="minor"/>
    </font>
    <font>
      <b/>
      <sz val="18"/>
      <color theme="3"/>
      <name val="Calibri"/>
      <charset val="134"/>
      <scheme val="minor"/>
    </font>
    <font>
      <i/>
      <sz val="11"/>
      <color rgb="FF7F7F7F"/>
      <name val="Calibri"/>
      <charset val="0"/>
      <scheme val="minor"/>
    </font>
    <font>
      <b/>
      <sz val="11"/>
      <color theme="3"/>
      <name val="Calibri"/>
      <charset val="134"/>
      <scheme val="minor"/>
    </font>
    <font>
      <b/>
      <sz val="15"/>
      <color theme="3"/>
      <name val="Calibri"/>
      <charset val="134"/>
      <scheme val="minor"/>
    </font>
    <font>
      <sz val="11"/>
      <color rgb="FFFF0000"/>
      <name val="Calibri"/>
      <charset val="0"/>
      <scheme val="minor"/>
    </font>
    <font>
      <sz val="11"/>
      <color rgb="FF3F3F76"/>
      <name val="Calibri"/>
      <charset val="0"/>
      <scheme val="minor"/>
    </font>
    <font>
      <sz val="11"/>
      <color rgb="FF006100"/>
      <name val="Calibri"/>
      <charset val="0"/>
      <scheme val="minor"/>
    </font>
    <font>
      <b/>
      <sz val="11"/>
      <color rgb="FFFA7D00"/>
      <name val="Calibri"/>
      <charset val="0"/>
      <scheme val="minor"/>
    </font>
    <font>
      <sz val="11"/>
      <color rgb="FFFA7D00"/>
      <name val="Calibri"/>
      <charset val="0"/>
      <scheme val="minor"/>
    </font>
    <font>
      <b/>
      <sz val="11"/>
      <color theme="1"/>
      <name val="Calibri"/>
      <charset val="0"/>
      <scheme val="minor"/>
    </font>
    <font>
      <i/>
      <sz val="12"/>
      <color theme="1"/>
      <name val="Calibri"/>
      <charset val="134"/>
    </font>
  </fonts>
  <fills count="52">
    <fill>
      <patternFill patternType="none"/>
    </fill>
    <fill>
      <patternFill patternType="gray125"/>
    </fill>
    <fill>
      <patternFill patternType="solid">
        <fgColor rgb="FFFFEB9C"/>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0" tint="-0.149998474074526"/>
        <bgColor indexed="64"/>
      </patternFill>
    </fill>
    <fill>
      <patternFill patternType="solid">
        <fgColor theme="0" tint="-0.249977111117893"/>
        <bgColor indexed="64"/>
      </patternFill>
    </fill>
    <fill>
      <patternFill patternType="solid">
        <fgColor theme="1"/>
        <bgColor indexed="64"/>
      </patternFill>
    </fill>
    <fill>
      <patternFill patternType="solid">
        <fgColor theme="4" tint="0.599993896298105"/>
        <bgColor indexed="64"/>
      </patternFill>
    </fill>
    <fill>
      <patternFill patternType="solid">
        <fgColor theme="7" tint="-0.249977111117893"/>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7" tint="-0.499984740745262"/>
        <bgColor indexed="64"/>
      </patternFill>
    </fill>
    <fill>
      <patternFill patternType="solid">
        <fgColor theme="0" tint="-0.0499893185216834"/>
        <bgColor indexed="64"/>
      </patternFill>
    </fill>
    <fill>
      <patternFill patternType="solid">
        <fgColor theme="5" tint="0.799981688894314"/>
        <bgColor indexed="64"/>
      </patternFill>
    </fill>
    <fill>
      <patternFill patternType="solid">
        <fgColor theme="8" tint="-0.499984740745262"/>
        <bgColor indexed="64"/>
      </patternFill>
    </fill>
    <fill>
      <patternFill patternType="solid">
        <fgColor theme="4" tint="-0.249977111117893"/>
        <bgColor indexed="64"/>
      </patternFill>
    </fill>
    <fill>
      <patternFill patternType="solid">
        <fgColor theme="2"/>
        <bgColor indexed="64"/>
      </patternFill>
    </fill>
    <fill>
      <patternFill patternType="solid">
        <fgColor theme="3" tint="0.799981688894314"/>
        <bgColor indexed="64"/>
      </patternFill>
    </fill>
    <fill>
      <patternFill patternType="solid">
        <fgColor theme="7" tint="0.599993896298105"/>
        <bgColor indexed="64"/>
      </patternFill>
    </fill>
    <fill>
      <patternFill patternType="solid">
        <fgColor theme="0"/>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5"/>
        <bgColor indexed="64"/>
      </patternFill>
    </fill>
    <fill>
      <patternFill patternType="solid">
        <fgColor rgb="FFFFC7CE"/>
        <bgColor indexed="64"/>
      </patternFill>
    </fill>
    <fill>
      <patternFill patternType="solid">
        <fgColor rgb="FFA5A5A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9"/>
        <bgColor indexed="64"/>
      </patternFill>
    </fill>
    <fill>
      <patternFill patternType="solid">
        <fgColor theme="5"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FFFFCC"/>
        <bgColor indexed="64"/>
      </patternFill>
    </fill>
    <fill>
      <patternFill patternType="solid">
        <fgColor rgb="FFFFFFCC"/>
        <bgColor indexed="64"/>
      </patternFill>
    </fill>
    <fill>
      <patternFill patternType="solid">
        <fgColor theme="7"/>
        <bgColor indexed="64"/>
      </patternFill>
    </fill>
    <fill>
      <patternFill patternType="solid">
        <fgColor theme="6"/>
        <bgColor indexed="64"/>
      </patternFill>
    </fill>
    <fill>
      <patternFill patternType="solid">
        <fgColor rgb="FFFFCC99"/>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rgb="FFC6EFCE"/>
        <bgColor indexed="64"/>
      </patternFill>
    </fill>
    <fill>
      <patternFill patternType="solid">
        <fgColor theme="6" tint="0.399975585192419"/>
        <bgColor indexed="64"/>
      </patternFill>
    </fill>
  </fills>
  <borders count="2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top/>
      <bottom/>
      <diagonal/>
    </border>
    <border>
      <left/>
      <right style="thin">
        <color auto="1"/>
      </right>
      <top style="thin">
        <color auto="1"/>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s>
  <cellStyleXfs count="48">
    <xf numFmtId="0" fontId="0" fillId="0" borderId="0"/>
    <xf numFmtId="0" fontId="26" fillId="39" borderId="0" applyNumberFormat="0" applyBorder="0" applyAlignment="0" applyProtection="0">
      <alignment vertical="center"/>
    </xf>
    <xf numFmtId="177" fontId="25" fillId="0" borderId="0" applyFont="0" applyFill="0" applyBorder="0" applyAlignment="0" applyProtection="0">
      <alignment vertical="center"/>
    </xf>
    <xf numFmtId="179" fontId="25" fillId="0" borderId="0" applyFont="0" applyFill="0" applyBorder="0" applyAlignment="0" applyProtection="0">
      <alignment vertical="center"/>
    </xf>
    <xf numFmtId="42" fontId="25" fillId="0" borderId="0" applyFont="0" applyFill="0" applyBorder="0" applyAlignment="0" applyProtection="0">
      <alignment vertical="center"/>
    </xf>
    <xf numFmtId="44" fontId="25" fillId="0" borderId="0" applyFont="0" applyFill="0" applyBorder="0" applyAlignment="0" applyProtection="0">
      <alignment vertical="center"/>
    </xf>
    <xf numFmtId="9" fontId="25" fillId="0" borderId="0" applyFont="0" applyFill="0" applyBorder="0" applyAlignment="0" applyProtection="0">
      <alignment vertical="center"/>
    </xf>
    <xf numFmtId="0" fontId="31" fillId="29" borderId="17" applyNumberFormat="0" applyAlignment="0" applyProtection="0">
      <alignment vertical="center"/>
    </xf>
    <xf numFmtId="0" fontId="28" fillId="0" borderId="16" applyNumberFormat="0" applyFill="0" applyAlignment="0" applyProtection="0">
      <alignment vertical="center"/>
    </xf>
    <xf numFmtId="0" fontId="25" fillId="43" borderId="18" applyNumberFormat="0" applyFont="0" applyAlignment="0" applyProtection="0">
      <alignment vertical="center"/>
    </xf>
    <xf numFmtId="0" fontId="29" fillId="33" borderId="0" applyNumberFormat="0" applyBorder="0" applyAlignment="0" applyProtection="0">
      <alignment vertical="center"/>
    </xf>
    <xf numFmtId="0" fontId="26" fillId="24" borderId="0" applyNumberFormat="0" applyBorder="0" applyAlignment="0" applyProtection="0">
      <alignment vertical="center"/>
    </xf>
    <xf numFmtId="0" fontId="36" fillId="0" borderId="0" applyNumberFormat="0" applyFill="0" applyBorder="0" applyAlignment="0" applyProtection="0">
      <alignment vertical="center"/>
    </xf>
    <xf numFmtId="0" fontId="26" fillId="36" borderId="0" applyNumberFormat="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5" fillId="0" borderId="16" applyNumberFormat="0" applyFill="0" applyAlignment="0" applyProtection="0">
      <alignment vertical="center"/>
    </xf>
    <xf numFmtId="0" fontId="34" fillId="0" borderId="19" applyNumberFormat="0" applyFill="0" applyAlignment="0" applyProtection="0">
      <alignment vertical="center"/>
    </xf>
    <xf numFmtId="0" fontId="34" fillId="0" borderId="0" applyNumberFormat="0" applyFill="0" applyBorder="0" applyAlignment="0" applyProtection="0">
      <alignment vertical="center"/>
    </xf>
    <xf numFmtId="0" fontId="37" fillId="47" borderId="20" applyNumberFormat="0" applyAlignment="0" applyProtection="0">
      <alignment vertical="center"/>
    </xf>
    <xf numFmtId="0" fontId="29" fillId="51" borderId="0" applyNumberFormat="0" applyBorder="0" applyAlignment="0" applyProtection="0">
      <alignment vertical="center"/>
    </xf>
    <xf numFmtId="0" fontId="38" fillId="50" borderId="0" applyNumberFormat="0" applyBorder="0" applyAlignment="0" applyProtection="0">
      <alignment vertical="center"/>
    </xf>
    <xf numFmtId="0" fontId="27" fillId="23" borderId="15" applyNumberFormat="0" applyAlignment="0" applyProtection="0">
      <alignment vertical="center"/>
    </xf>
    <xf numFmtId="0" fontId="26" fillId="42" borderId="0" applyNumberFormat="0" applyBorder="0" applyAlignment="0" applyProtection="0">
      <alignment vertical="center"/>
    </xf>
    <xf numFmtId="0" fontId="39" fillId="23" borderId="20" applyNumberFormat="0" applyAlignment="0" applyProtection="0">
      <alignment vertical="center"/>
    </xf>
    <xf numFmtId="0" fontId="40" fillId="0" borderId="21" applyNumberFormat="0" applyFill="0" applyAlignment="0" applyProtection="0">
      <alignment vertical="center"/>
    </xf>
    <xf numFmtId="0" fontId="41" fillId="0" borderId="22" applyNumberFormat="0" applyFill="0" applyAlignment="0" applyProtection="0">
      <alignment vertical="center"/>
    </xf>
    <xf numFmtId="0" fontId="30" fillId="28" borderId="0" applyNumberFormat="0" applyBorder="0" applyAlignment="0" applyProtection="0">
      <alignment vertical="center"/>
    </xf>
    <xf numFmtId="0" fontId="2" fillId="2" borderId="0" applyNumberFormat="0" applyBorder="0" applyAlignment="0" applyProtection="0"/>
    <xf numFmtId="0" fontId="29" fillId="32" borderId="0" applyNumberFormat="0" applyBorder="0" applyAlignment="0" applyProtection="0">
      <alignment vertical="center"/>
    </xf>
    <xf numFmtId="0" fontId="26" fillId="49" borderId="0" applyNumberFormat="0" applyBorder="0" applyAlignment="0" applyProtection="0">
      <alignment vertical="center"/>
    </xf>
    <xf numFmtId="0" fontId="29" fillId="41" borderId="0" applyNumberFormat="0" applyBorder="0" applyAlignment="0" applyProtection="0">
      <alignment vertical="center"/>
    </xf>
    <xf numFmtId="0" fontId="29" fillId="27" borderId="0" applyNumberFormat="0" applyBorder="0" applyAlignment="0" applyProtection="0">
      <alignment vertical="center"/>
    </xf>
    <xf numFmtId="0" fontId="26" fillId="22" borderId="0" applyNumberFormat="0" applyBorder="0" applyAlignment="0" applyProtection="0">
      <alignment vertical="center"/>
    </xf>
    <xf numFmtId="0" fontId="26" fillId="31" borderId="0" applyNumberFormat="0" applyBorder="0" applyAlignment="0" applyProtection="0">
      <alignment vertical="center"/>
    </xf>
    <xf numFmtId="0" fontId="29" fillId="48" borderId="0" applyNumberFormat="0" applyBorder="0" applyAlignment="0" applyProtection="0">
      <alignment vertical="center"/>
    </xf>
    <xf numFmtId="0" fontId="29" fillId="46" borderId="0" applyNumberFormat="0" applyBorder="0" applyAlignment="0" applyProtection="0">
      <alignment vertical="center"/>
    </xf>
    <xf numFmtId="0" fontId="26" fillId="21" borderId="0" applyNumberFormat="0" applyBorder="0" applyAlignment="0" applyProtection="0">
      <alignment vertical="center"/>
    </xf>
    <xf numFmtId="0" fontId="29" fillId="45" borderId="0" applyNumberFormat="0" applyBorder="0" applyAlignment="0" applyProtection="0">
      <alignment vertical="center"/>
    </xf>
    <xf numFmtId="0" fontId="26" fillId="26" borderId="0" applyNumberFormat="0" applyBorder="0" applyAlignment="0" applyProtection="0">
      <alignment vertical="center"/>
    </xf>
    <xf numFmtId="0" fontId="26" fillId="38" borderId="0" applyNumberFormat="0" applyBorder="0" applyAlignment="0" applyProtection="0">
      <alignment vertical="center"/>
    </xf>
    <xf numFmtId="0" fontId="29" fillId="37" borderId="0" applyNumberFormat="0" applyBorder="0" applyAlignment="0" applyProtection="0">
      <alignment vertical="center"/>
    </xf>
    <xf numFmtId="0" fontId="26" fillId="25" borderId="0" applyNumberFormat="0" applyBorder="0" applyAlignment="0" applyProtection="0">
      <alignment vertical="center"/>
    </xf>
    <xf numFmtId="0" fontId="29" fillId="30" borderId="0" applyNumberFormat="0" applyBorder="0" applyAlignment="0" applyProtection="0">
      <alignment vertical="center"/>
    </xf>
    <xf numFmtId="0" fontId="29" fillId="35" borderId="0" applyNumberFormat="0" applyBorder="0" applyAlignment="0" applyProtection="0">
      <alignment vertical="center"/>
    </xf>
    <xf numFmtId="0" fontId="26" fillId="40" borderId="0" applyNumberFormat="0" applyBorder="0" applyAlignment="0" applyProtection="0">
      <alignment vertical="center"/>
    </xf>
    <xf numFmtId="0" fontId="29" fillId="34" borderId="0" applyNumberFormat="0" applyBorder="0" applyAlignment="0" applyProtection="0">
      <alignment vertical="center"/>
    </xf>
    <xf numFmtId="0" fontId="0" fillId="44" borderId="18" applyNumberFormat="0" applyFont="0" applyAlignment="0" applyProtection="0"/>
  </cellStyleXfs>
  <cellXfs count="182">
    <xf numFmtId="0" fontId="0" fillId="0" borderId="0" xfId="0"/>
    <xf numFmtId="0" fontId="1" fillId="0" borderId="1" xfId="0" applyFont="1" applyFill="1" applyBorder="1"/>
    <xf numFmtId="0" fontId="0" fillId="0" borderId="2" xfId="0" applyFill="1" applyBorder="1"/>
    <xf numFmtId="0" fontId="0" fillId="0" borderId="3" xfId="0" applyFill="1" applyBorder="1"/>
    <xf numFmtId="0" fontId="2" fillId="2" borderId="0" xfId="28"/>
    <xf numFmtId="0" fontId="3" fillId="0" borderId="4" xfId="0" applyFont="1" applyFill="1" applyBorder="1"/>
    <xf numFmtId="0" fontId="1" fillId="0" borderId="5" xfId="0" applyFont="1" applyBorder="1"/>
    <xf numFmtId="0" fontId="4" fillId="0" borderId="6" xfId="0" applyFont="1" applyBorder="1"/>
    <xf numFmtId="2" fontId="4" fillId="0" borderId="0" xfId="0" applyNumberFormat="1" applyFont="1"/>
    <xf numFmtId="178" fontId="4" fillId="0" borderId="0" xfId="0" applyNumberFormat="1" applyFont="1"/>
    <xf numFmtId="0" fontId="4" fillId="0" borderId="7" xfId="0" applyFont="1" applyBorder="1"/>
    <xf numFmtId="0" fontId="3" fillId="0" borderId="5" xfId="0" applyFont="1" applyFill="1" applyBorder="1"/>
    <xf numFmtId="0" fontId="4" fillId="0" borderId="8" xfId="0" applyFont="1" applyBorder="1"/>
    <xf numFmtId="2" fontId="0" fillId="0" borderId="9" xfId="0" applyNumberFormat="1" applyBorder="1"/>
    <xf numFmtId="0" fontId="4" fillId="0" borderId="10" xfId="0" applyFont="1" applyBorder="1"/>
    <xf numFmtId="2" fontId="0" fillId="0" borderId="0" xfId="0" applyNumberFormat="1" applyBorder="1"/>
    <xf numFmtId="0" fontId="0" fillId="3" borderId="0" xfId="0" applyFont="1" applyFill="1"/>
    <xf numFmtId="0" fontId="2" fillId="0" borderId="0" xfId="28" applyFill="1"/>
    <xf numFmtId="0" fontId="0" fillId="4" borderId="0" xfId="0" applyFill="1" applyBorder="1"/>
    <xf numFmtId="0" fontId="0" fillId="5" borderId="0" xfId="0" applyFill="1" applyBorder="1"/>
    <xf numFmtId="0" fontId="2" fillId="4" borderId="0" xfId="28" applyFill="1" applyBorder="1"/>
    <xf numFmtId="0" fontId="1" fillId="5" borderId="0" xfId="0" applyFont="1" applyFill="1" applyBorder="1" applyAlignment="1">
      <alignment wrapText="1"/>
    </xf>
    <xf numFmtId="0" fontId="0" fillId="6" borderId="0" xfId="0" applyFill="1" applyBorder="1"/>
    <xf numFmtId="0" fontId="5" fillId="7" borderId="0" xfId="0" applyFont="1" applyFill="1"/>
    <xf numFmtId="0" fontId="0" fillId="0" borderId="0" xfId="0" applyFill="1"/>
    <xf numFmtId="0" fontId="0" fillId="6" borderId="0" xfId="0" applyFill="1" applyBorder="1" applyAlignment="1">
      <alignment wrapText="1"/>
    </xf>
    <xf numFmtId="0" fontId="0" fillId="6" borderId="0" xfId="0" applyFill="1" applyAlignment="1">
      <alignment wrapText="1"/>
    </xf>
    <xf numFmtId="0" fontId="0" fillId="8" borderId="0" xfId="0" applyFill="1"/>
    <xf numFmtId="0" fontId="5" fillId="9" borderId="0" xfId="0" applyFont="1" applyFill="1"/>
    <xf numFmtId="0" fontId="0" fillId="5" borderId="0" xfId="0" applyFill="1"/>
    <xf numFmtId="0" fontId="5" fillId="9" borderId="0" xfId="0" applyFont="1" applyFill="1" applyAlignment="1">
      <alignment wrapText="1"/>
    </xf>
    <xf numFmtId="0" fontId="0" fillId="10" borderId="0" xfId="0" applyFont="1" applyFill="1"/>
    <xf numFmtId="0" fontId="6" fillId="11" borderId="0" xfId="0" applyFont="1" applyFill="1"/>
    <xf numFmtId="0" fontId="0" fillId="8" borderId="5" xfId="0" applyFill="1" applyBorder="1"/>
    <xf numFmtId="0" fontId="0" fillId="11" borderId="0" xfId="0" applyFill="1"/>
    <xf numFmtId="0" fontId="5" fillId="12" borderId="0" xfId="0" applyFont="1" applyFill="1" applyAlignment="1">
      <alignment wrapText="1"/>
    </xf>
    <xf numFmtId="0" fontId="0" fillId="13" borderId="0" xfId="0" applyFill="1"/>
    <xf numFmtId="0" fontId="0" fillId="13" borderId="0" xfId="0" applyFill="1" applyAlignment="1">
      <alignment wrapText="1"/>
    </xf>
    <xf numFmtId="0" fontId="0" fillId="14" borderId="0" xfId="0" applyFill="1"/>
    <xf numFmtId="0" fontId="5" fillId="0" borderId="0" xfId="0" applyFont="1" applyFill="1" applyAlignment="1">
      <alignment wrapText="1"/>
    </xf>
    <xf numFmtId="0" fontId="5" fillId="15" borderId="0" xfId="0" applyFont="1" applyFill="1"/>
    <xf numFmtId="0" fontId="5" fillId="15" borderId="0" xfId="0" applyFont="1" applyFill="1" applyAlignment="1">
      <alignment horizontal="right"/>
    </xf>
    <xf numFmtId="0" fontId="5" fillId="15" borderId="0" xfId="0" applyFont="1" applyFill="1" applyAlignment="1">
      <alignment horizontal="left"/>
    </xf>
    <xf numFmtId="2" fontId="4" fillId="0" borderId="0" xfId="0" applyNumberFormat="1" applyFont="1" applyBorder="1"/>
    <xf numFmtId="178" fontId="4" fillId="0" borderId="0" xfId="0" applyNumberFormat="1" applyFont="1" applyBorder="1"/>
    <xf numFmtId="0" fontId="5" fillId="16" borderId="0" xfId="28" applyFont="1" applyFill="1"/>
    <xf numFmtId="0" fontId="4" fillId="0" borderId="11" xfId="0" applyFont="1" applyBorder="1"/>
    <xf numFmtId="2" fontId="4" fillId="0" borderId="12" xfId="0" applyNumberFormat="1" applyFont="1" applyBorder="1"/>
    <xf numFmtId="178" fontId="4" fillId="0" borderId="12" xfId="0" applyNumberFormat="1" applyFont="1" applyBorder="1"/>
    <xf numFmtId="0" fontId="0" fillId="0" borderId="5" xfId="0" applyBorder="1"/>
    <xf numFmtId="2" fontId="0" fillId="0" borderId="5" xfId="0" applyNumberFormat="1" applyBorder="1"/>
    <xf numFmtId="2" fontId="2" fillId="2" borderId="0" xfId="28" applyNumberFormat="1"/>
    <xf numFmtId="0" fontId="4" fillId="0" borderId="13" xfId="0" applyFont="1" applyBorder="1"/>
    <xf numFmtId="2" fontId="0" fillId="0" borderId="12" xfId="0" applyNumberFormat="1" applyBorder="1"/>
    <xf numFmtId="0" fontId="1" fillId="0" borderId="0" xfId="0" applyFont="1" applyFill="1" applyBorder="1"/>
    <xf numFmtId="0" fontId="7" fillId="13" borderId="4" xfId="0" applyFont="1" applyFill="1" applyBorder="1"/>
    <xf numFmtId="0" fontId="8" fillId="0" borderId="0" xfId="0" applyFont="1"/>
    <xf numFmtId="0" fontId="8" fillId="13" borderId="0" xfId="0" applyFont="1" applyFill="1"/>
    <xf numFmtId="0" fontId="9" fillId="13" borderId="0" xfId="0" applyFont="1" applyFill="1" applyBorder="1"/>
    <xf numFmtId="0" fontId="9" fillId="0" borderId="0" xfId="0" applyFont="1" applyFill="1" applyBorder="1"/>
    <xf numFmtId="0" fontId="2" fillId="13" borderId="0" xfId="28" applyFill="1" applyBorder="1"/>
    <xf numFmtId="0" fontId="2" fillId="0" borderId="0" xfId="28" applyFill="1" applyBorder="1"/>
    <xf numFmtId="0" fontId="2" fillId="0" borderId="0" xfId="28" applyFill="1" applyBorder="1" applyAlignment="1">
      <alignment horizontal="center"/>
    </xf>
    <xf numFmtId="0" fontId="2" fillId="0" borderId="0" xfId="28" applyFill="1" applyBorder="1" applyAlignment="1"/>
    <xf numFmtId="0" fontId="0" fillId="0" borderId="0" xfId="0" applyAlignment="1"/>
    <xf numFmtId="0" fontId="8" fillId="11" borderId="0" xfId="0" applyFont="1" applyFill="1"/>
    <xf numFmtId="2" fontId="0" fillId="0" borderId="0" xfId="0" applyNumberFormat="1"/>
    <xf numFmtId="0" fontId="0" fillId="17" borderId="0" xfId="0" applyFill="1"/>
    <xf numFmtId="0" fontId="0" fillId="0" borderId="0" xfId="0" applyFill="1" applyBorder="1"/>
    <xf numFmtId="0" fontId="1" fillId="0" borderId="1" xfId="0" applyFont="1" applyBorder="1"/>
    <xf numFmtId="0" fontId="0" fillId="0" borderId="2" xfId="0" applyBorder="1"/>
    <xf numFmtId="0" fontId="0" fillId="0" borderId="3" xfId="0" applyBorder="1"/>
    <xf numFmtId="0" fontId="3" fillId="0" borderId="4" xfId="0" applyFont="1" applyBorder="1"/>
    <xf numFmtId="0" fontId="3" fillId="0" borderId="5" xfId="0" applyFont="1" applyBorder="1"/>
    <xf numFmtId="0" fontId="1" fillId="0" borderId="0" xfId="0" applyFont="1"/>
    <xf numFmtId="0" fontId="2" fillId="2" borderId="6" xfId="28" applyBorder="1"/>
    <xf numFmtId="0" fontId="2" fillId="2" borderId="9" xfId="28" applyBorder="1"/>
    <xf numFmtId="0" fontId="2" fillId="2" borderId="7" xfId="28" applyBorder="1"/>
    <xf numFmtId="0" fontId="1" fillId="0" borderId="6" xfId="0" applyFont="1" applyBorder="1"/>
    <xf numFmtId="0" fontId="1" fillId="0" borderId="9" xfId="0" applyFont="1" applyBorder="1"/>
    <xf numFmtId="0" fontId="1" fillId="0" borderId="7" xfId="0" applyFont="1" applyBorder="1"/>
    <xf numFmtId="0" fontId="1" fillId="0" borderId="0" xfId="0" applyFont="1" applyBorder="1"/>
    <xf numFmtId="0" fontId="10" fillId="0" borderId="0" xfId="0" applyFont="1"/>
    <xf numFmtId="176" fontId="1" fillId="0" borderId="0" xfId="0" applyNumberFormat="1" applyFont="1" applyBorder="1"/>
    <xf numFmtId="0" fontId="11" fillId="0" borderId="5" xfId="0" applyFont="1" applyBorder="1"/>
    <xf numFmtId="0" fontId="10" fillId="0" borderId="7" xfId="0" applyFont="1" applyBorder="1"/>
    <xf numFmtId="0" fontId="12" fillId="0" borderId="5" xfId="0" applyFont="1" applyBorder="1"/>
    <xf numFmtId="0" fontId="1" fillId="0" borderId="11" xfId="0" applyFont="1" applyBorder="1"/>
    <xf numFmtId="0" fontId="1" fillId="0" borderId="12" xfId="0" applyFont="1" applyBorder="1"/>
    <xf numFmtId="0" fontId="2" fillId="2" borderId="11" xfId="28" applyBorder="1"/>
    <xf numFmtId="0" fontId="2" fillId="2" borderId="12" xfId="28" applyBorder="1"/>
    <xf numFmtId="0" fontId="13" fillId="0" borderId="0" xfId="0" applyFont="1"/>
    <xf numFmtId="0" fontId="14" fillId="0" borderId="0" xfId="0" applyFont="1"/>
    <xf numFmtId="2" fontId="1" fillId="0" borderId="3" xfId="0" applyNumberFormat="1" applyFont="1" applyBorder="1"/>
    <xf numFmtId="0" fontId="2" fillId="2" borderId="8" xfId="28" applyBorder="1"/>
    <xf numFmtId="0" fontId="1" fillId="0" borderId="8" xfId="0" applyFont="1" applyBorder="1"/>
    <xf numFmtId="0" fontId="2" fillId="2" borderId="10" xfId="28" applyBorder="1"/>
    <xf numFmtId="0" fontId="3" fillId="0" borderId="6" xfId="0" applyFont="1" applyBorder="1"/>
    <xf numFmtId="0" fontId="1" fillId="0" borderId="10" xfId="0" applyFont="1" applyBorder="1"/>
    <xf numFmtId="176" fontId="12" fillId="0" borderId="5" xfId="0" applyNumberFormat="1" applyFont="1" applyBorder="1"/>
    <xf numFmtId="10" fontId="15" fillId="0" borderId="5" xfId="0" applyNumberFormat="1" applyFont="1" applyBorder="1"/>
    <xf numFmtId="0" fontId="1" fillId="0" borderId="13" xfId="0" applyFont="1" applyBorder="1"/>
    <xf numFmtId="0" fontId="2" fillId="2" borderId="13" xfId="28" applyBorder="1"/>
    <xf numFmtId="0" fontId="1" fillId="0" borderId="4" xfId="0" applyFont="1" applyBorder="1"/>
    <xf numFmtId="0" fontId="2" fillId="2" borderId="0" xfId="28" applyBorder="1"/>
    <xf numFmtId="176" fontId="16" fillId="0" borderId="14" xfId="0" applyNumberFormat="1" applyFont="1" applyBorder="1"/>
    <xf numFmtId="176" fontId="1" fillId="0" borderId="12" xfId="0" applyNumberFormat="1" applyFont="1" applyBorder="1"/>
    <xf numFmtId="176" fontId="1" fillId="0" borderId="13" xfId="0" applyNumberFormat="1" applyFont="1" applyBorder="1"/>
    <xf numFmtId="176" fontId="1" fillId="0" borderId="11" xfId="0" applyNumberFormat="1" applyFont="1" applyBorder="1"/>
    <xf numFmtId="176" fontId="2" fillId="2" borderId="0" xfId="28" applyNumberFormat="1" applyBorder="1"/>
    <xf numFmtId="176" fontId="1" fillId="0" borderId="6" xfId="0" applyNumberFormat="1" applyFont="1" applyBorder="1"/>
    <xf numFmtId="176" fontId="1" fillId="0" borderId="9" xfId="0" applyNumberFormat="1" applyFont="1" applyBorder="1"/>
    <xf numFmtId="176" fontId="1" fillId="0" borderId="8" xfId="0" applyNumberFormat="1" applyFont="1" applyBorder="1"/>
    <xf numFmtId="0" fontId="1" fillId="0" borderId="3" xfId="0" applyFont="1" applyBorder="1"/>
    <xf numFmtId="2" fontId="1" fillId="0" borderId="1" xfId="0" applyNumberFormat="1" applyFont="1" applyBorder="1"/>
    <xf numFmtId="176" fontId="16" fillId="0" borderId="5" xfId="0" applyNumberFormat="1" applyFont="1" applyBorder="1"/>
    <xf numFmtId="176" fontId="1" fillId="0" borderId="12" xfId="0" applyNumberFormat="1" applyFont="1" applyFill="1" applyBorder="1"/>
    <xf numFmtId="176" fontId="1" fillId="0" borderId="13" xfId="0" applyNumberFormat="1" applyFont="1" applyFill="1" applyBorder="1"/>
    <xf numFmtId="0" fontId="0" fillId="0" borderId="8" xfId="0" applyBorder="1"/>
    <xf numFmtId="176" fontId="0" fillId="0" borderId="13" xfId="0" applyNumberFormat="1" applyBorder="1"/>
    <xf numFmtId="0" fontId="17" fillId="0" borderId="0" xfId="0" applyFont="1"/>
    <xf numFmtId="0" fontId="18" fillId="0" borderId="1" xfId="0" applyFont="1" applyBorder="1"/>
    <xf numFmtId="0" fontId="18" fillId="0" borderId="2" xfId="0" applyFont="1" applyBorder="1"/>
    <xf numFmtId="0" fontId="3" fillId="0" borderId="7" xfId="0" applyFont="1" applyBorder="1"/>
    <xf numFmtId="0" fontId="0" fillId="0" borderId="9" xfId="0" applyBorder="1"/>
    <xf numFmtId="0" fontId="0" fillId="0" borderId="0" xfId="0" applyBorder="1"/>
    <xf numFmtId="0" fontId="0" fillId="0" borderId="7" xfId="0" applyBorder="1"/>
    <xf numFmtId="0" fontId="13" fillId="0" borderId="7" xfId="0" applyFont="1" applyBorder="1"/>
    <xf numFmtId="0" fontId="13" fillId="0" borderId="0" xfId="0" applyFont="1" applyBorder="1"/>
    <xf numFmtId="0" fontId="14" fillId="0" borderId="0" xfId="0" applyFont="1" applyBorder="1"/>
    <xf numFmtId="0" fontId="0" fillId="0" borderId="12" xfId="0" applyBorder="1"/>
    <xf numFmtId="0" fontId="0" fillId="0" borderId="10" xfId="0" applyBorder="1"/>
    <xf numFmtId="2" fontId="1" fillId="0" borderId="12" xfId="0" applyNumberFormat="1" applyFont="1" applyBorder="1"/>
    <xf numFmtId="0" fontId="0" fillId="0" borderId="13" xfId="0" applyBorder="1"/>
    <xf numFmtId="0" fontId="3" fillId="0" borderId="0" xfId="0" applyFont="1" applyFill="1" applyBorder="1"/>
    <xf numFmtId="0" fontId="0" fillId="18" borderId="0" xfId="0" applyFill="1"/>
    <xf numFmtId="0" fontId="1" fillId="0" borderId="5" xfId="0" applyFont="1" applyFill="1" applyBorder="1"/>
    <xf numFmtId="0" fontId="19" fillId="0" borderId="5" xfId="28" applyFont="1" applyFill="1" applyBorder="1"/>
    <xf numFmtId="0" fontId="19" fillId="13" borderId="5" xfId="28" applyFont="1" applyFill="1" applyBorder="1"/>
    <xf numFmtId="0" fontId="0" fillId="0" borderId="5" xfId="0" applyBorder="1" applyAlignment="1">
      <alignment wrapText="1"/>
    </xf>
    <xf numFmtId="0" fontId="20" fillId="5" borderId="0" xfId="0" applyFont="1" applyFill="1"/>
    <xf numFmtId="0" fontId="4" fillId="0" borderId="7" xfId="0" applyFont="1" applyFill="1" applyBorder="1"/>
    <xf numFmtId="2" fontId="4" fillId="0" borderId="0" xfId="0" applyNumberFormat="1" applyFont="1" applyFill="1" applyBorder="1"/>
    <xf numFmtId="178" fontId="4" fillId="0" borderId="0" xfId="0" applyNumberFormat="1" applyFont="1" applyFill="1" applyBorder="1"/>
    <xf numFmtId="0" fontId="21" fillId="0" borderId="0" xfId="28" applyFont="1" applyFill="1"/>
    <xf numFmtId="0" fontId="4" fillId="0" borderId="10" xfId="0" applyFont="1" applyFill="1" applyBorder="1"/>
    <xf numFmtId="0" fontId="4" fillId="0" borderId="6" xfId="0" applyFont="1" applyFill="1" applyBorder="1"/>
    <xf numFmtId="2" fontId="0" fillId="0" borderId="9" xfId="0" applyNumberFormat="1" applyFill="1" applyBorder="1"/>
    <xf numFmtId="2" fontId="0" fillId="0" borderId="0" xfId="0" applyNumberFormat="1" applyFill="1" applyBorder="1"/>
    <xf numFmtId="0" fontId="0" fillId="5" borderId="6" xfId="0" applyFill="1" applyBorder="1"/>
    <xf numFmtId="0" fontId="0" fillId="5" borderId="9" xfId="0" applyFill="1" applyBorder="1"/>
    <xf numFmtId="0" fontId="2" fillId="13" borderId="5" xfId="28" applyFill="1" applyBorder="1"/>
    <xf numFmtId="0" fontId="1" fillId="5" borderId="14" xfId="0" applyFont="1" applyFill="1" applyBorder="1" applyAlignment="1">
      <alignment wrapText="1"/>
    </xf>
    <xf numFmtId="0" fontId="0" fillId="6" borderId="14" xfId="0" applyFill="1" applyBorder="1"/>
    <xf numFmtId="0" fontId="4" fillId="0" borderId="8" xfId="0" applyFont="1" applyFill="1" applyBorder="1"/>
    <xf numFmtId="0" fontId="0" fillId="5" borderId="8" xfId="0" applyFill="1" applyBorder="1"/>
    <xf numFmtId="0" fontId="22" fillId="0" borderId="0" xfId="0" applyFont="1" applyFill="1" applyAlignment="1">
      <alignment wrapText="1"/>
    </xf>
    <xf numFmtId="0" fontId="8" fillId="0" borderId="0" xfId="0" applyFont="1" applyFill="1"/>
    <xf numFmtId="0" fontId="8" fillId="0" borderId="0" xfId="0" applyFont="1" applyFill="1" applyBorder="1" applyAlignment="1">
      <alignment wrapText="1"/>
    </xf>
    <xf numFmtId="0" fontId="6" fillId="19" borderId="0" xfId="0" applyFont="1" applyFill="1"/>
    <xf numFmtId="0" fontId="5" fillId="15" borderId="0" xfId="0" applyFont="1" applyFill="1" applyAlignment="1">
      <alignment wrapText="1"/>
    </xf>
    <xf numFmtId="0" fontId="5" fillId="15" borderId="0" xfId="0" applyNumberFormat="1" applyFont="1" applyFill="1" applyAlignment="1">
      <alignment wrapText="1"/>
    </xf>
    <xf numFmtId="0" fontId="0" fillId="11" borderId="5" xfId="0" applyFill="1" applyBorder="1"/>
    <xf numFmtId="0" fontId="0" fillId="19" borderId="0" xfId="0" applyFill="1"/>
    <xf numFmtId="0" fontId="2" fillId="14" borderId="0" xfId="28" applyFill="1"/>
    <xf numFmtId="0" fontId="4" fillId="0" borderId="11" xfId="0" applyFont="1" applyFill="1" applyBorder="1"/>
    <xf numFmtId="2" fontId="4" fillId="0" borderId="12" xfId="0" applyNumberFormat="1" applyFont="1" applyFill="1" applyBorder="1"/>
    <xf numFmtId="178" fontId="4" fillId="0" borderId="12" xfId="0" applyNumberFormat="1" applyFont="1" applyFill="1" applyBorder="1"/>
    <xf numFmtId="0" fontId="0" fillId="0" borderId="5" xfId="0" applyFill="1" applyBorder="1"/>
    <xf numFmtId="2" fontId="0" fillId="0" borderId="5" xfId="0" applyNumberFormat="1" applyFill="1" applyBorder="1"/>
    <xf numFmtId="2" fontId="2" fillId="0" borderId="0" xfId="28" applyNumberFormat="1" applyFill="1"/>
    <xf numFmtId="0" fontId="4" fillId="0" borderId="13" xfId="0" applyFont="1" applyFill="1" applyBorder="1"/>
    <xf numFmtId="2" fontId="0" fillId="0" borderId="12" xfId="0" applyNumberFormat="1" applyFill="1" applyBorder="1"/>
    <xf numFmtId="0" fontId="0" fillId="13" borderId="5" xfId="0" applyFill="1" applyBorder="1"/>
    <xf numFmtId="2" fontId="0" fillId="13" borderId="5" xfId="0" applyNumberFormat="1" applyFill="1" applyBorder="1"/>
    <xf numFmtId="0" fontId="1" fillId="13" borderId="4" xfId="0" applyFont="1" applyFill="1" applyBorder="1"/>
    <xf numFmtId="0" fontId="0" fillId="13" borderId="9" xfId="0" applyFill="1" applyBorder="1"/>
    <xf numFmtId="0" fontId="0" fillId="13" borderId="0" xfId="0" applyFill="1" applyBorder="1"/>
    <xf numFmtId="0" fontId="2" fillId="13" borderId="0" xfId="28" applyFill="1"/>
    <xf numFmtId="0" fontId="23" fillId="0" borderId="0" xfId="0" applyFont="1" applyFill="1"/>
    <xf numFmtId="0" fontId="2" fillId="5" borderId="0" xfId="28" applyFill="1"/>
    <xf numFmtId="0" fontId="24" fillId="20" borderId="0" xfId="0" applyFont="1" applyFill="1"/>
    <xf numFmtId="0" fontId="2" fillId="0" borderId="0" xfId="28" applyFill="1" applyBorder="1" applyAlignment="1" quotePrefix="1"/>
    <xf numFmtId="0" fontId="1" fillId="0" borderId="9" xfId="0" applyFont="1" applyBorder="1" quotePrefix="1"/>
    <xf numFmtId="0" fontId="1" fillId="0" borderId="8" xfId="0" applyFont="1" applyBorder="1" quotePrefix="1"/>
    <xf numFmtId="0" fontId="1" fillId="0" borderId="6" xfId="0" applyFont="1" applyBorder="1" quotePrefix="1"/>
    <xf numFmtId="176" fontId="1" fillId="0" borderId="6" xfId="0" applyNumberFormat="1" applyFont="1" applyBorder="1" quotePrefix="1"/>
    <xf numFmtId="176" fontId="1" fillId="0" borderId="9" xfId="0" applyNumberFormat="1" applyFont="1" applyBorder="1" quotePrefix="1"/>
    <xf numFmtId="176" fontId="1" fillId="0" borderId="8" xfId="0" applyNumberFormat="1" applyFont="1" applyBorder="1" quotePrefix="1"/>
    <xf numFmtId="0" fontId="1" fillId="0" borderId="11" xfId="0" applyFont="1" applyBorder="1" quotePrefix="1"/>
    <xf numFmtId="0" fontId="1" fillId="0" borderId="12" xfId="0" applyFont="1" applyBorder="1" quotePrefix="1"/>
    <xf numFmtId="0" fontId="1" fillId="0" borderId="0" xfId="0" applyFont="1" quotePrefix="1"/>
    <xf numFmtId="0" fontId="5" fillId="15" borderId="0" xfId="0" applyFont="1" applyFill="1" applyAlignment="1" quotePrefix="1">
      <alignment horizontal="right"/>
    </xf>
  </cellXfs>
  <cellStyles count="48">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60% - Accent4" xfId="10" builtinId="44"/>
    <cellStyle name="40% - Accent3" xfId="11" builtinId="39"/>
    <cellStyle name="Warning Text" xfId="12" builtinId="11"/>
    <cellStyle name="40% - Accent2" xfId="13" builtinId="35"/>
    <cellStyle name="Title" xfId="14" builtinId="15"/>
    <cellStyle name="CExplanatory Text" xfId="15" builtinId="53"/>
    <cellStyle name="Heading 1" xfId="16" builtinId="16"/>
    <cellStyle name="Heading 3" xfId="17" builtinId="18"/>
    <cellStyle name="Heading 4" xfId="18" builtinId="19"/>
    <cellStyle name="Input" xfId="19" builtinId="20"/>
    <cellStyle name="60% - Accent3" xfId="20" builtinId="40"/>
    <cellStyle name="Good" xfId="21" builtinId="26"/>
    <cellStyle name="Output" xfId="22" builtinId="21"/>
    <cellStyle name="20% - Accent1" xfId="23" builtinId="30"/>
    <cellStyle name="Calculation" xfId="24" builtinId="22"/>
    <cellStyle name="Linked Cell" xfId="25" builtinId="24"/>
    <cellStyle name="Total" xfId="26" builtinId="25"/>
    <cellStyle name="Bad" xfId="27" builtinId="27"/>
    <cellStyle name="Neutral" xfId="28" builtinId="28"/>
    <cellStyle name="Accent1" xfId="29" builtinId="29"/>
    <cellStyle name="20% - Accent5" xfId="30" builtinId="46"/>
    <cellStyle name="60% - Accent1" xfId="31" builtinId="32"/>
    <cellStyle name="Accent2" xfId="32" builtinId="33"/>
    <cellStyle name="20% - Accent2" xfId="33" builtinId="34"/>
    <cellStyle name="20% - Accent6" xfId="34" builtinId="50"/>
    <cellStyle name="60% - Accent2" xfId="35" builtinId="36"/>
    <cellStyle name="Accent3" xfId="36" builtinId="37"/>
    <cellStyle name="20% - Accent3" xfId="37" builtinId="38"/>
    <cellStyle name="Accent4" xfId="38" builtinId="41"/>
    <cellStyle name="20% - Accent4" xfId="39" builtinId="42"/>
    <cellStyle name="40% - Accent4" xfId="40" builtinId="43"/>
    <cellStyle name="Accent5" xfId="41" builtinId="45"/>
    <cellStyle name="40% - Accent5" xfId="42" builtinId="47"/>
    <cellStyle name="60% - Accent5" xfId="43" builtinId="48"/>
    <cellStyle name="Accent6" xfId="44" builtinId="49"/>
    <cellStyle name="40% - Accent6" xfId="45" builtinId="51"/>
    <cellStyle name="60% - Accent6" xfId="46" builtinId="52"/>
    <cellStyle name="Note 2" xfId="47"/>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rot="0" spcFirstLastPara="0" vertOverflow="ellipsis" vert="horz" wrap="square" anchor="ctr" anchorCtr="1"/>
          <a:lstStyle/>
          <a:p>
            <a:pPr>
              <a:defRPr lang="en-IN" sz="1800" b="1" i="0" u="none" strike="noStrike" kern="1200" baseline="0">
                <a:solidFill>
                  <a:schemeClr val="tx1"/>
                </a:solidFill>
                <a:latin typeface="+mn-lt"/>
                <a:ea typeface="+mn-ea"/>
                <a:cs typeface="+mn-cs"/>
              </a:defRPr>
            </a:pPr>
            <a:r>
              <a:rPr lang="en-US"/>
              <a:t>AUC</a:t>
            </a:r>
            <a:endParaRPr lang="en-US"/>
          </a:p>
        </c:rich>
      </c:tx>
      <c:layout>
        <c:manualLayout>
          <c:xMode val="edge"/>
          <c:yMode val="edge"/>
          <c:x val="0.771242298293615"/>
          <c:y val="0.0376175548589342"/>
        </c:manualLayout>
      </c:layout>
      <c:overlay val="0"/>
    </c:title>
    <c:autoTitleDeleted val="0"/>
    <c:plotArea>
      <c:layout>
        <c:manualLayout>
          <c:layoutTarget val="inner"/>
          <c:xMode val="edge"/>
          <c:yMode val="edge"/>
          <c:x val="0.0952106299212599"/>
          <c:y val="0.0416666666666667"/>
          <c:w val="0.653194663167105"/>
          <c:h val="0.822469378827646"/>
        </c:manualLayout>
      </c:layout>
      <c:scatterChart>
        <c:scatterStyle val="lineMarker"/>
        <c:varyColors val="0"/>
        <c:ser>
          <c:idx val="0"/>
          <c:order val="0"/>
          <c:tx>
            <c:strRef>
              <c:f>"AUC"</c:f>
              <c:strCache>
                <c:ptCount val="1"/>
                <c:pt idx="0">
                  <c:v>AUC</c:v>
                </c:pt>
              </c:strCache>
            </c:strRef>
          </c:tx>
          <c:marker>
            <c:symbol val="circle"/>
            <c:size val="7"/>
          </c:marker>
          <c:dLbls>
            <c:delete val="1"/>
          </c:dLbls>
          <c:trendline>
            <c:trendlineType val="power"/>
            <c:dispRSqr val="0"/>
            <c:dispEq val="0"/>
          </c:trendline>
          <c:trendline>
            <c:trendlineType val="linear"/>
            <c:dispRSqr val="1"/>
            <c:dispEq val="1"/>
            <c:trendlineLbl>
              <c:layout>
                <c:manualLayout>
                  <c:x val="-0.157894663621826"/>
                  <c:y val="0.246836684382578"/>
                </c:manualLayout>
              </c:layout>
              <c:numFmt formatCode="General" sourceLinked="0"/>
              <c:spPr>
                <a:solidFill>
                  <a:srgbClr val="FFFF00"/>
                </a:solidFill>
              </c:spPr>
              <c:txPr>
                <a:bodyPr rot="0" spcFirstLastPara="0" vertOverflow="ellipsis" vert="horz" wrap="square" anchor="ctr" anchorCtr="1"/>
                <a:lstStyle/>
                <a:p>
                  <a:pPr>
                    <a:defRPr lang="en-IN" sz="1000" b="0" i="0" u="none" strike="noStrike" kern="1200" baseline="0">
                      <a:solidFill>
                        <a:schemeClr val="tx1"/>
                      </a:solidFill>
                      <a:latin typeface="+mn-lt"/>
                      <a:ea typeface="+mn-ea"/>
                      <a:cs typeface="+mn-cs"/>
                    </a:defRPr>
                  </a:pPr>
                </a:p>
              </c:txPr>
            </c:trendlineLbl>
          </c:trendline>
          <c:xVal>
            <c:numRef>
              <c:f>'Training Set-WORK'!$AB$20:$AB$219</c:f>
              <c:numCache>
                <c:formatCode>General</c:formatCode>
                <c:ptCount val="200"/>
                <c:pt idx="0">
                  <c:v>0</c:v>
                </c:pt>
                <c:pt idx="1">
                  <c:v>0</c:v>
                </c:pt>
                <c:pt idx="2">
                  <c:v>0</c:v>
                </c:pt>
                <c:pt idx="3">
                  <c:v>0</c:v>
                </c:pt>
                <c:pt idx="4">
                  <c:v>0</c:v>
                </c:pt>
                <c:pt idx="5">
                  <c:v>0</c:v>
                </c:pt>
                <c:pt idx="6">
                  <c:v>0</c:v>
                </c:pt>
                <c:pt idx="7">
                  <c:v>0</c:v>
                </c:pt>
                <c:pt idx="8">
                  <c:v>0</c:v>
                </c:pt>
                <c:pt idx="9">
                  <c:v>0.00666666666666667</c:v>
                </c:pt>
                <c:pt idx="10">
                  <c:v>0.0133333333333333</c:v>
                </c:pt>
                <c:pt idx="11">
                  <c:v>0.0133333333333333</c:v>
                </c:pt>
                <c:pt idx="12">
                  <c:v>0.0133333333333333</c:v>
                </c:pt>
                <c:pt idx="13">
                  <c:v>0.0133333333333333</c:v>
                </c:pt>
                <c:pt idx="14">
                  <c:v>0.02</c:v>
                </c:pt>
                <c:pt idx="15">
                  <c:v>0.02</c:v>
                </c:pt>
                <c:pt idx="16">
                  <c:v>0.02</c:v>
                </c:pt>
                <c:pt idx="17">
                  <c:v>0.0266666666666667</c:v>
                </c:pt>
                <c:pt idx="18">
                  <c:v>0.0266666666666667</c:v>
                </c:pt>
                <c:pt idx="19">
                  <c:v>0.0266666666666667</c:v>
                </c:pt>
                <c:pt idx="20">
                  <c:v>0.0333333333333333</c:v>
                </c:pt>
                <c:pt idx="21">
                  <c:v>0.04</c:v>
                </c:pt>
                <c:pt idx="22">
                  <c:v>0.04</c:v>
                </c:pt>
                <c:pt idx="23">
                  <c:v>0.04</c:v>
                </c:pt>
                <c:pt idx="24">
                  <c:v>0.0466666666666667</c:v>
                </c:pt>
                <c:pt idx="25">
                  <c:v>0.0533333333333333</c:v>
                </c:pt>
                <c:pt idx="26">
                  <c:v>0.06</c:v>
                </c:pt>
                <c:pt idx="27">
                  <c:v>0.06</c:v>
                </c:pt>
                <c:pt idx="28">
                  <c:v>0.06</c:v>
                </c:pt>
                <c:pt idx="29">
                  <c:v>0.0666666666666667</c:v>
                </c:pt>
                <c:pt idx="30">
                  <c:v>0.0666666666666667</c:v>
                </c:pt>
                <c:pt idx="31">
                  <c:v>0.0733333333333333</c:v>
                </c:pt>
                <c:pt idx="32">
                  <c:v>0.08</c:v>
                </c:pt>
                <c:pt idx="33">
                  <c:v>0.08</c:v>
                </c:pt>
                <c:pt idx="34">
                  <c:v>0.08</c:v>
                </c:pt>
                <c:pt idx="35">
                  <c:v>0.0866666666666667</c:v>
                </c:pt>
                <c:pt idx="36">
                  <c:v>0.0866666666666667</c:v>
                </c:pt>
                <c:pt idx="37">
                  <c:v>0.0866666666666667</c:v>
                </c:pt>
                <c:pt idx="38">
                  <c:v>0.0933333333333333</c:v>
                </c:pt>
                <c:pt idx="39">
                  <c:v>0.0933333333333333</c:v>
                </c:pt>
                <c:pt idx="40">
                  <c:v>0.0933333333333333</c:v>
                </c:pt>
                <c:pt idx="41">
                  <c:v>0.1</c:v>
                </c:pt>
                <c:pt idx="42">
                  <c:v>0.106666666666667</c:v>
                </c:pt>
                <c:pt idx="43">
                  <c:v>0.113333333333333</c:v>
                </c:pt>
                <c:pt idx="44">
                  <c:v>0.12</c:v>
                </c:pt>
                <c:pt idx="45">
                  <c:v>0.12</c:v>
                </c:pt>
                <c:pt idx="46">
                  <c:v>0.12</c:v>
                </c:pt>
                <c:pt idx="47">
                  <c:v>0.126666666666667</c:v>
                </c:pt>
                <c:pt idx="48">
                  <c:v>0.126666666666667</c:v>
                </c:pt>
                <c:pt idx="49">
                  <c:v>0.133333333333333</c:v>
                </c:pt>
                <c:pt idx="50">
                  <c:v>0.133333333333333</c:v>
                </c:pt>
                <c:pt idx="51">
                  <c:v>0.14</c:v>
                </c:pt>
                <c:pt idx="52">
                  <c:v>0.146666666666667</c:v>
                </c:pt>
                <c:pt idx="53">
                  <c:v>0.153333333333333</c:v>
                </c:pt>
                <c:pt idx="54">
                  <c:v>0.16</c:v>
                </c:pt>
                <c:pt idx="55">
                  <c:v>0.16</c:v>
                </c:pt>
                <c:pt idx="56">
                  <c:v>0.16</c:v>
                </c:pt>
                <c:pt idx="57">
                  <c:v>0.166666666666667</c:v>
                </c:pt>
                <c:pt idx="58">
                  <c:v>0.166666666666667</c:v>
                </c:pt>
                <c:pt idx="59">
                  <c:v>0.166666666666667</c:v>
                </c:pt>
                <c:pt idx="60">
                  <c:v>0.166666666666667</c:v>
                </c:pt>
                <c:pt idx="61">
                  <c:v>0.173333333333333</c:v>
                </c:pt>
                <c:pt idx="62">
                  <c:v>0.18</c:v>
                </c:pt>
                <c:pt idx="63">
                  <c:v>0.186666666666667</c:v>
                </c:pt>
                <c:pt idx="64">
                  <c:v>0.193333333333333</c:v>
                </c:pt>
                <c:pt idx="65">
                  <c:v>0.2</c:v>
                </c:pt>
                <c:pt idx="66">
                  <c:v>0.206666666666667</c:v>
                </c:pt>
                <c:pt idx="67">
                  <c:v>0.213333333333333</c:v>
                </c:pt>
                <c:pt idx="68">
                  <c:v>0.213333333333333</c:v>
                </c:pt>
                <c:pt idx="69">
                  <c:v>0.22</c:v>
                </c:pt>
                <c:pt idx="70">
                  <c:v>0.226666666666667</c:v>
                </c:pt>
                <c:pt idx="71">
                  <c:v>0.233333333333333</c:v>
                </c:pt>
                <c:pt idx="72">
                  <c:v>0.24</c:v>
                </c:pt>
                <c:pt idx="73">
                  <c:v>0.24</c:v>
                </c:pt>
                <c:pt idx="74">
                  <c:v>0.24</c:v>
                </c:pt>
                <c:pt idx="75">
                  <c:v>0.246666666666667</c:v>
                </c:pt>
                <c:pt idx="76">
                  <c:v>0.253333333333333</c:v>
                </c:pt>
                <c:pt idx="77">
                  <c:v>0.253333333333333</c:v>
                </c:pt>
                <c:pt idx="78">
                  <c:v>0.26</c:v>
                </c:pt>
                <c:pt idx="79">
                  <c:v>0.266666666666667</c:v>
                </c:pt>
                <c:pt idx="80">
                  <c:v>0.266666666666667</c:v>
                </c:pt>
                <c:pt idx="81">
                  <c:v>0.273333333333333</c:v>
                </c:pt>
                <c:pt idx="82">
                  <c:v>0.28</c:v>
                </c:pt>
                <c:pt idx="83">
                  <c:v>0.286666666666667</c:v>
                </c:pt>
                <c:pt idx="84">
                  <c:v>0.293333333333333</c:v>
                </c:pt>
                <c:pt idx="85">
                  <c:v>0.3</c:v>
                </c:pt>
                <c:pt idx="86">
                  <c:v>0.3</c:v>
                </c:pt>
                <c:pt idx="87">
                  <c:v>0.3</c:v>
                </c:pt>
                <c:pt idx="88">
                  <c:v>0.306666666666667</c:v>
                </c:pt>
                <c:pt idx="89">
                  <c:v>0.313333333333333</c:v>
                </c:pt>
                <c:pt idx="90">
                  <c:v>0.32</c:v>
                </c:pt>
                <c:pt idx="91">
                  <c:v>0.326666666666667</c:v>
                </c:pt>
                <c:pt idx="92">
                  <c:v>0.333333333333333</c:v>
                </c:pt>
                <c:pt idx="93">
                  <c:v>0.34</c:v>
                </c:pt>
                <c:pt idx="94">
                  <c:v>0.346666666666667</c:v>
                </c:pt>
                <c:pt idx="95">
                  <c:v>0.353333333333333</c:v>
                </c:pt>
                <c:pt idx="96">
                  <c:v>0.36</c:v>
                </c:pt>
                <c:pt idx="97">
                  <c:v>0.366666666666667</c:v>
                </c:pt>
                <c:pt idx="98">
                  <c:v>0.373333333333333</c:v>
                </c:pt>
                <c:pt idx="99">
                  <c:v>0.38</c:v>
                </c:pt>
                <c:pt idx="100">
                  <c:v>0.38</c:v>
                </c:pt>
                <c:pt idx="101">
                  <c:v>0.386666666666667</c:v>
                </c:pt>
                <c:pt idx="102">
                  <c:v>0.393333333333333</c:v>
                </c:pt>
                <c:pt idx="103">
                  <c:v>0.4</c:v>
                </c:pt>
                <c:pt idx="104">
                  <c:v>0.406666666666667</c:v>
                </c:pt>
                <c:pt idx="105">
                  <c:v>0.406666666666667</c:v>
                </c:pt>
                <c:pt idx="106">
                  <c:v>0.413333333333333</c:v>
                </c:pt>
                <c:pt idx="107">
                  <c:v>0.42</c:v>
                </c:pt>
                <c:pt idx="108">
                  <c:v>0.426666666666667</c:v>
                </c:pt>
                <c:pt idx="109">
                  <c:v>0.426666666666667</c:v>
                </c:pt>
                <c:pt idx="110">
                  <c:v>0.433333333333333</c:v>
                </c:pt>
                <c:pt idx="111">
                  <c:v>0.44</c:v>
                </c:pt>
                <c:pt idx="112">
                  <c:v>0.446666666666667</c:v>
                </c:pt>
                <c:pt idx="113">
                  <c:v>0.453333333333333</c:v>
                </c:pt>
                <c:pt idx="114">
                  <c:v>0.46</c:v>
                </c:pt>
                <c:pt idx="115">
                  <c:v>0.466666666666667</c:v>
                </c:pt>
                <c:pt idx="116">
                  <c:v>0.473333333333333</c:v>
                </c:pt>
                <c:pt idx="117">
                  <c:v>0.48</c:v>
                </c:pt>
                <c:pt idx="118">
                  <c:v>0.486666666666667</c:v>
                </c:pt>
                <c:pt idx="119">
                  <c:v>0.493333333333333</c:v>
                </c:pt>
                <c:pt idx="120">
                  <c:v>0.5</c:v>
                </c:pt>
                <c:pt idx="121">
                  <c:v>0.506666666666667</c:v>
                </c:pt>
                <c:pt idx="122">
                  <c:v>0.513333333333333</c:v>
                </c:pt>
                <c:pt idx="123">
                  <c:v>0.52</c:v>
                </c:pt>
                <c:pt idx="124">
                  <c:v>0.526666666666667</c:v>
                </c:pt>
                <c:pt idx="125">
                  <c:v>0.526666666666667</c:v>
                </c:pt>
                <c:pt idx="126">
                  <c:v>0.533333333333333</c:v>
                </c:pt>
                <c:pt idx="127">
                  <c:v>0.54</c:v>
                </c:pt>
                <c:pt idx="128">
                  <c:v>0.546666666666667</c:v>
                </c:pt>
                <c:pt idx="129">
                  <c:v>0.553333333333333</c:v>
                </c:pt>
                <c:pt idx="130">
                  <c:v>0.553333333333333</c:v>
                </c:pt>
                <c:pt idx="131">
                  <c:v>0.56</c:v>
                </c:pt>
                <c:pt idx="132">
                  <c:v>0.566666666666667</c:v>
                </c:pt>
                <c:pt idx="133">
                  <c:v>0.573333333333333</c:v>
                </c:pt>
                <c:pt idx="134">
                  <c:v>0.58</c:v>
                </c:pt>
                <c:pt idx="135">
                  <c:v>0.586666666666667</c:v>
                </c:pt>
                <c:pt idx="136">
                  <c:v>0.593333333333333</c:v>
                </c:pt>
                <c:pt idx="137">
                  <c:v>0.6</c:v>
                </c:pt>
                <c:pt idx="138">
                  <c:v>0.606666666666667</c:v>
                </c:pt>
                <c:pt idx="139">
                  <c:v>0.613333333333333</c:v>
                </c:pt>
                <c:pt idx="140">
                  <c:v>0.62</c:v>
                </c:pt>
                <c:pt idx="141">
                  <c:v>0.626666666666667</c:v>
                </c:pt>
                <c:pt idx="142">
                  <c:v>0.633333333333333</c:v>
                </c:pt>
                <c:pt idx="143">
                  <c:v>0.64</c:v>
                </c:pt>
                <c:pt idx="144">
                  <c:v>0.646666666666667</c:v>
                </c:pt>
                <c:pt idx="145">
                  <c:v>0.653333333333333</c:v>
                </c:pt>
                <c:pt idx="146">
                  <c:v>0.66</c:v>
                </c:pt>
                <c:pt idx="147">
                  <c:v>0.666666666666667</c:v>
                </c:pt>
                <c:pt idx="148">
                  <c:v>0.673333333333333</c:v>
                </c:pt>
                <c:pt idx="149">
                  <c:v>0.68</c:v>
                </c:pt>
                <c:pt idx="150">
                  <c:v>0.686666666666667</c:v>
                </c:pt>
                <c:pt idx="151">
                  <c:v>0.693333333333333</c:v>
                </c:pt>
                <c:pt idx="152">
                  <c:v>0.7</c:v>
                </c:pt>
                <c:pt idx="153">
                  <c:v>0.706666666666667</c:v>
                </c:pt>
                <c:pt idx="154">
                  <c:v>0.713333333333333</c:v>
                </c:pt>
                <c:pt idx="155">
                  <c:v>0.72</c:v>
                </c:pt>
                <c:pt idx="156">
                  <c:v>0.726666666666667</c:v>
                </c:pt>
                <c:pt idx="157">
                  <c:v>0.733333333333333</c:v>
                </c:pt>
                <c:pt idx="158">
                  <c:v>0.74</c:v>
                </c:pt>
                <c:pt idx="159">
                  <c:v>0.74</c:v>
                </c:pt>
                <c:pt idx="160">
                  <c:v>0.746666666666667</c:v>
                </c:pt>
                <c:pt idx="161">
                  <c:v>0.753333333333333</c:v>
                </c:pt>
                <c:pt idx="162">
                  <c:v>0.753333333333333</c:v>
                </c:pt>
                <c:pt idx="163">
                  <c:v>0.76</c:v>
                </c:pt>
                <c:pt idx="164">
                  <c:v>0.766666666666667</c:v>
                </c:pt>
                <c:pt idx="165">
                  <c:v>0.773333333333333</c:v>
                </c:pt>
                <c:pt idx="166">
                  <c:v>0.78</c:v>
                </c:pt>
                <c:pt idx="167">
                  <c:v>0.786666666666667</c:v>
                </c:pt>
                <c:pt idx="168">
                  <c:v>0.793333333333333</c:v>
                </c:pt>
                <c:pt idx="169">
                  <c:v>0.8</c:v>
                </c:pt>
                <c:pt idx="170">
                  <c:v>0.806666666666667</c:v>
                </c:pt>
                <c:pt idx="171">
                  <c:v>0.813333333333333</c:v>
                </c:pt>
                <c:pt idx="172">
                  <c:v>0.82</c:v>
                </c:pt>
                <c:pt idx="173">
                  <c:v>0.826666666666667</c:v>
                </c:pt>
                <c:pt idx="174">
                  <c:v>0.833333333333333</c:v>
                </c:pt>
                <c:pt idx="175">
                  <c:v>0.84</c:v>
                </c:pt>
                <c:pt idx="176">
                  <c:v>0.846666666666667</c:v>
                </c:pt>
                <c:pt idx="177">
                  <c:v>0.853333333333333</c:v>
                </c:pt>
                <c:pt idx="178">
                  <c:v>0.86</c:v>
                </c:pt>
                <c:pt idx="179">
                  <c:v>0.866666666666667</c:v>
                </c:pt>
                <c:pt idx="180">
                  <c:v>0.873333333333333</c:v>
                </c:pt>
                <c:pt idx="181">
                  <c:v>0.88</c:v>
                </c:pt>
                <c:pt idx="182">
                  <c:v>0.886666666666667</c:v>
                </c:pt>
                <c:pt idx="183">
                  <c:v>0.893333333333333</c:v>
                </c:pt>
                <c:pt idx="184">
                  <c:v>0.9</c:v>
                </c:pt>
                <c:pt idx="185">
                  <c:v>0.906666666666667</c:v>
                </c:pt>
                <c:pt idx="186">
                  <c:v>0.913333333333333</c:v>
                </c:pt>
                <c:pt idx="187">
                  <c:v>0.92</c:v>
                </c:pt>
                <c:pt idx="188">
                  <c:v>0.926666666666667</c:v>
                </c:pt>
                <c:pt idx="189">
                  <c:v>0.933333333333333</c:v>
                </c:pt>
                <c:pt idx="190">
                  <c:v>0.94</c:v>
                </c:pt>
                <c:pt idx="191">
                  <c:v>0.946666666666667</c:v>
                </c:pt>
                <c:pt idx="192">
                  <c:v>0.953333333333333</c:v>
                </c:pt>
                <c:pt idx="193">
                  <c:v>0.96</c:v>
                </c:pt>
                <c:pt idx="194">
                  <c:v>0.966666666666667</c:v>
                </c:pt>
                <c:pt idx="195">
                  <c:v>0.973333333333333</c:v>
                </c:pt>
                <c:pt idx="196">
                  <c:v>0.98</c:v>
                </c:pt>
                <c:pt idx="197">
                  <c:v>0.986666666666667</c:v>
                </c:pt>
                <c:pt idx="198">
                  <c:v>0.993333333333333</c:v>
                </c:pt>
                <c:pt idx="199">
                  <c:v>1</c:v>
                </c:pt>
              </c:numCache>
            </c:numRef>
          </c:xVal>
          <c:yVal>
            <c:numRef>
              <c:f>'Training Set-WORK'!$AC$20:$AC$219</c:f>
              <c:numCache>
                <c:formatCode>General</c:formatCode>
                <c:ptCount val="200"/>
                <c:pt idx="0">
                  <c:v>0.02</c:v>
                </c:pt>
                <c:pt idx="1">
                  <c:v>0.04</c:v>
                </c:pt>
                <c:pt idx="2">
                  <c:v>0.06</c:v>
                </c:pt>
                <c:pt idx="3">
                  <c:v>0.08</c:v>
                </c:pt>
                <c:pt idx="4">
                  <c:v>0.1</c:v>
                </c:pt>
                <c:pt idx="5">
                  <c:v>0.12</c:v>
                </c:pt>
                <c:pt idx="6">
                  <c:v>0.14</c:v>
                </c:pt>
                <c:pt idx="7">
                  <c:v>0.16</c:v>
                </c:pt>
                <c:pt idx="8">
                  <c:v>0.18</c:v>
                </c:pt>
                <c:pt idx="9">
                  <c:v>0.18</c:v>
                </c:pt>
                <c:pt idx="10">
                  <c:v>0.18</c:v>
                </c:pt>
                <c:pt idx="11">
                  <c:v>0.2</c:v>
                </c:pt>
                <c:pt idx="12">
                  <c:v>0.22</c:v>
                </c:pt>
                <c:pt idx="13">
                  <c:v>0.24</c:v>
                </c:pt>
                <c:pt idx="14">
                  <c:v>0.24</c:v>
                </c:pt>
                <c:pt idx="15">
                  <c:v>0.26</c:v>
                </c:pt>
                <c:pt idx="16">
                  <c:v>0.28</c:v>
                </c:pt>
                <c:pt idx="17">
                  <c:v>0.28</c:v>
                </c:pt>
                <c:pt idx="18">
                  <c:v>0.3</c:v>
                </c:pt>
                <c:pt idx="19">
                  <c:v>0.32</c:v>
                </c:pt>
                <c:pt idx="20">
                  <c:v>0.32</c:v>
                </c:pt>
                <c:pt idx="21">
                  <c:v>0.32</c:v>
                </c:pt>
                <c:pt idx="22">
                  <c:v>0.34</c:v>
                </c:pt>
                <c:pt idx="23">
                  <c:v>0.36</c:v>
                </c:pt>
                <c:pt idx="24">
                  <c:v>0.36</c:v>
                </c:pt>
                <c:pt idx="25">
                  <c:v>0.36</c:v>
                </c:pt>
                <c:pt idx="26">
                  <c:v>0.36</c:v>
                </c:pt>
                <c:pt idx="27">
                  <c:v>0.38</c:v>
                </c:pt>
                <c:pt idx="28">
                  <c:v>0.4</c:v>
                </c:pt>
                <c:pt idx="29">
                  <c:v>0.4</c:v>
                </c:pt>
                <c:pt idx="30">
                  <c:v>0.42</c:v>
                </c:pt>
                <c:pt idx="31">
                  <c:v>0.42</c:v>
                </c:pt>
                <c:pt idx="32">
                  <c:v>0.42</c:v>
                </c:pt>
                <c:pt idx="33">
                  <c:v>0.44</c:v>
                </c:pt>
                <c:pt idx="34">
                  <c:v>0.46</c:v>
                </c:pt>
                <c:pt idx="35">
                  <c:v>0.46</c:v>
                </c:pt>
                <c:pt idx="36">
                  <c:v>0.48</c:v>
                </c:pt>
                <c:pt idx="37">
                  <c:v>0.5</c:v>
                </c:pt>
                <c:pt idx="38">
                  <c:v>0.5</c:v>
                </c:pt>
                <c:pt idx="39">
                  <c:v>0.52</c:v>
                </c:pt>
                <c:pt idx="40">
                  <c:v>0.54</c:v>
                </c:pt>
                <c:pt idx="41">
                  <c:v>0.54</c:v>
                </c:pt>
                <c:pt idx="42">
                  <c:v>0.54</c:v>
                </c:pt>
                <c:pt idx="43">
                  <c:v>0.54</c:v>
                </c:pt>
                <c:pt idx="44">
                  <c:v>0.54</c:v>
                </c:pt>
                <c:pt idx="45">
                  <c:v>0.56</c:v>
                </c:pt>
                <c:pt idx="46">
                  <c:v>0.58</c:v>
                </c:pt>
                <c:pt idx="47">
                  <c:v>0.58</c:v>
                </c:pt>
                <c:pt idx="48">
                  <c:v>0.6</c:v>
                </c:pt>
                <c:pt idx="49">
                  <c:v>0.6</c:v>
                </c:pt>
                <c:pt idx="50">
                  <c:v>0.62</c:v>
                </c:pt>
                <c:pt idx="51">
                  <c:v>0.62</c:v>
                </c:pt>
                <c:pt idx="52">
                  <c:v>0.62</c:v>
                </c:pt>
                <c:pt idx="53">
                  <c:v>0.62</c:v>
                </c:pt>
                <c:pt idx="54">
                  <c:v>0.62</c:v>
                </c:pt>
                <c:pt idx="55">
                  <c:v>0.64</c:v>
                </c:pt>
                <c:pt idx="56">
                  <c:v>0.66</c:v>
                </c:pt>
                <c:pt idx="57">
                  <c:v>0.66</c:v>
                </c:pt>
                <c:pt idx="58">
                  <c:v>0.68</c:v>
                </c:pt>
                <c:pt idx="59">
                  <c:v>0.7</c:v>
                </c:pt>
                <c:pt idx="60">
                  <c:v>0.72</c:v>
                </c:pt>
                <c:pt idx="61">
                  <c:v>0.72</c:v>
                </c:pt>
                <c:pt idx="62">
                  <c:v>0.72</c:v>
                </c:pt>
                <c:pt idx="63">
                  <c:v>0.72</c:v>
                </c:pt>
                <c:pt idx="64">
                  <c:v>0.72</c:v>
                </c:pt>
                <c:pt idx="65">
                  <c:v>0.72</c:v>
                </c:pt>
                <c:pt idx="66">
                  <c:v>0.72</c:v>
                </c:pt>
                <c:pt idx="67">
                  <c:v>0.72</c:v>
                </c:pt>
                <c:pt idx="68">
                  <c:v>0.74</c:v>
                </c:pt>
                <c:pt idx="69">
                  <c:v>0.74</c:v>
                </c:pt>
                <c:pt idx="70">
                  <c:v>0.74</c:v>
                </c:pt>
                <c:pt idx="71">
                  <c:v>0.74</c:v>
                </c:pt>
                <c:pt idx="72">
                  <c:v>0.74</c:v>
                </c:pt>
                <c:pt idx="73">
                  <c:v>0.76</c:v>
                </c:pt>
                <c:pt idx="74">
                  <c:v>0.78</c:v>
                </c:pt>
                <c:pt idx="75">
                  <c:v>0.78</c:v>
                </c:pt>
                <c:pt idx="76">
                  <c:v>0.78</c:v>
                </c:pt>
                <c:pt idx="77">
                  <c:v>0.8</c:v>
                </c:pt>
                <c:pt idx="78">
                  <c:v>0.8</c:v>
                </c:pt>
                <c:pt idx="79">
                  <c:v>0.8</c:v>
                </c:pt>
                <c:pt idx="80">
                  <c:v>0.82</c:v>
                </c:pt>
                <c:pt idx="81">
                  <c:v>0.82</c:v>
                </c:pt>
                <c:pt idx="82">
                  <c:v>0.82</c:v>
                </c:pt>
                <c:pt idx="83">
                  <c:v>0.82</c:v>
                </c:pt>
                <c:pt idx="84">
                  <c:v>0.82</c:v>
                </c:pt>
                <c:pt idx="85">
                  <c:v>0.82</c:v>
                </c:pt>
                <c:pt idx="86">
                  <c:v>0.84</c:v>
                </c:pt>
                <c:pt idx="87">
                  <c:v>0.86</c:v>
                </c:pt>
                <c:pt idx="88">
                  <c:v>0.86</c:v>
                </c:pt>
                <c:pt idx="89">
                  <c:v>0.86</c:v>
                </c:pt>
                <c:pt idx="90">
                  <c:v>0.86</c:v>
                </c:pt>
                <c:pt idx="91">
                  <c:v>0.86</c:v>
                </c:pt>
                <c:pt idx="92">
                  <c:v>0.86</c:v>
                </c:pt>
                <c:pt idx="93">
                  <c:v>0.86</c:v>
                </c:pt>
                <c:pt idx="94">
                  <c:v>0.86</c:v>
                </c:pt>
                <c:pt idx="95">
                  <c:v>0.86</c:v>
                </c:pt>
                <c:pt idx="96">
                  <c:v>0.86</c:v>
                </c:pt>
                <c:pt idx="97">
                  <c:v>0.86</c:v>
                </c:pt>
                <c:pt idx="98">
                  <c:v>0.86</c:v>
                </c:pt>
                <c:pt idx="99">
                  <c:v>0.86</c:v>
                </c:pt>
                <c:pt idx="100">
                  <c:v>0.88</c:v>
                </c:pt>
                <c:pt idx="101">
                  <c:v>0.88</c:v>
                </c:pt>
                <c:pt idx="102">
                  <c:v>0.88</c:v>
                </c:pt>
                <c:pt idx="103">
                  <c:v>0.88</c:v>
                </c:pt>
                <c:pt idx="104">
                  <c:v>0.88</c:v>
                </c:pt>
                <c:pt idx="105">
                  <c:v>0.9</c:v>
                </c:pt>
                <c:pt idx="106">
                  <c:v>0.9</c:v>
                </c:pt>
                <c:pt idx="107">
                  <c:v>0.9</c:v>
                </c:pt>
                <c:pt idx="108">
                  <c:v>0.9</c:v>
                </c:pt>
                <c:pt idx="109">
                  <c:v>0.92</c:v>
                </c:pt>
                <c:pt idx="110">
                  <c:v>0.92</c:v>
                </c:pt>
                <c:pt idx="111">
                  <c:v>0.92</c:v>
                </c:pt>
                <c:pt idx="112">
                  <c:v>0.92</c:v>
                </c:pt>
                <c:pt idx="113">
                  <c:v>0.92</c:v>
                </c:pt>
                <c:pt idx="114">
                  <c:v>0.92</c:v>
                </c:pt>
                <c:pt idx="115">
                  <c:v>0.92</c:v>
                </c:pt>
                <c:pt idx="116">
                  <c:v>0.92</c:v>
                </c:pt>
                <c:pt idx="117">
                  <c:v>0.92</c:v>
                </c:pt>
                <c:pt idx="118">
                  <c:v>0.92</c:v>
                </c:pt>
                <c:pt idx="119">
                  <c:v>0.92</c:v>
                </c:pt>
                <c:pt idx="120">
                  <c:v>0.92</c:v>
                </c:pt>
                <c:pt idx="121">
                  <c:v>0.92</c:v>
                </c:pt>
                <c:pt idx="122">
                  <c:v>0.92</c:v>
                </c:pt>
                <c:pt idx="123">
                  <c:v>0.92</c:v>
                </c:pt>
                <c:pt idx="124">
                  <c:v>0.92</c:v>
                </c:pt>
                <c:pt idx="125">
                  <c:v>0.94</c:v>
                </c:pt>
                <c:pt idx="126">
                  <c:v>0.94</c:v>
                </c:pt>
                <c:pt idx="127">
                  <c:v>0.94</c:v>
                </c:pt>
                <c:pt idx="128">
                  <c:v>0.94</c:v>
                </c:pt>
                <c:pt idx="129">
                  <c:v>0.94</c:v>
                </c:pt>
                <c:pt idx="130">
                  <c:v>0.96</c:v>
                </c:pt>
                <c:pt idx="131">
                  <c:v>0.96</c:v>
                </c:pt>
                <c:pt idx="132">
                  <c:v>0.96</c:v>
                </c:pt>
                <c:pt idx="133">
                  <c:v>0.96</c:v>
                </c:pt>
                <c:pt idx="134">
                  <c:v>0.96</c:v>
                </c:pt>
                <c:pt idx="135">
                  <c:v>0.96</c:v>
                </c:pt>
                <c:pt idx="136">
                  <c:v>0.96</c:v>
                </c:pt>
                <c:pt idx="137">
                  <c:v>0.96</c:v>
                </c:pt>
                <c:pt idx="138">
                  <c:v>0.96</c:v>
                </c:pt>
                <c:pt idx="139">
                  <c:v>0.96</c:v>
                </c:pt>
                <c:pt idx="140">
                  <c:v>0.96</c:v>
                </c:pt>
                <c:pt idx="141">
                  <c:v>0.96</c:v>
                </c:pt>
                <c:pt idx="142">
                  <c:v>0.96</c:v>
                </c:pt>
                <c:pt idx="143">
                  <c:v>0.96</c:v>
                </c:pt>
                <c:pt idx="144">
                  <c:v>0.96</c:v>
                </c:pt>
                <c:pt idx="145">
                  <c:v>0.96</c:v>
                </c:pt>
                <c:pt idx="146">
                  <c:v>0.96</c:v>
                </c:pt>
                <c:pt idx="147">
                  <c:v>0.96</c:v>
                </c:pt>
                <c:pt idx="148">
                  <c:v>0.96</c:v>
                </c:pt>
                <c:pt idx="149">
                  <c:v>0.96</c:v>
                </c:pt>
                <c:pt idx="150">
                  <c:v>0.96</c:v>
                </c:pt>
                <c:pt idx="151">
                  <c:v>0.96</c:v>
                </c:pt>
                <c:pt idx="152">
                  <c:v>0.96</c:v>
                </c:pt>
                <c:pt idx="153">
                  <c:v>0.96</c:v>
                </c:pt>
                <c:pt idx="154">
                  <c:v>0.96</c:v>
                </c:pt>
                <c:pt idx="155">
                  <c:v>0.96</c:v>
                </c:pt>
                <c:pt idx="156">
                  <c:v>0.96</c:v>
                </c:pt>
                <c:pt idx="157">
                  <c:v>0.96</c:v>
                </c:pt>
                <c:pt idx="158">
                  <c:v>0.96</c:v>
                </c:pt>
                <c:pt idx="159">
                  <c:v>0.98</c:v>
                </c:pt>
                <c:pt idx="160">
                  <c:v>0.98</c:v>
                </c:pt>
                <c:pt idx="161">
                  <c:v>0.98</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numCache>
            </c:numRef>
          </c:yVal>
          <c:smooth val="0"/>
        </c:ser>
        <c:dLbls>
          <c:showLegendKey val="0"/>
          <c:showVal val="0"/>
          <c:showCatName val="0"/>
          <c:showSerName val="0"/>
          <c:showPercent val="0"/>
          <c:showBubbleSize val="0"/>
        </c:dLbls>
        <c:axId val="169101568"/>
        <c:axId val="169140224"/>
      </c:scatterChart>
      <c:valAx>
        <c:axId val="169101568"/>
        <c:scaling>
          <c:orientation val="minMax"/>
          <c:max val="1"/>
        </c:scaling>
        <c:delete val="0"/>
        <c:axPos val="b"/>
        <c:majorGridlines/>
        <c:numFmt formatCode="General" sourceLinked="1"/>
        <c:majorTickMark val="out"/>
        <c:minorTickMark val="none"/>
        <c:tickLblPos val="nextTo"/>
        <c:txPr>
          <a:bodyPr rot="-60000000" spcFirstLastPara="0" vertOverflow="ellipsis" vert="horz" wrap="square" anchor="ctr" anchorCtr="1"/>
          <a:lstStyle/>
          <a:p>
            <a:pPr>
              <a:defRPr lang="en-IN" sz="1000" b="0" i="0" u="none" strike="noStrike" kern="1200" baseline="0">
                <a:solidFill>
                  <a:schemeClr val="tx1"/>
                </a:solidFill>
                <a:latin typeface="+mn-lt"/>
                <a:ea typeface="+mn-ea"/>
                <a:cs typeface="+mn-cs"/>
              </a:defRPr>
            </a:pPr>
          </a:p>
        </c:txPr>
        <c:crossAx val="169140224"/>
        <c:crosses val="autoZero"/>
        <c:crossBetween val="midCat"/>
      </c:valAx>
      <c:valAx>
        <c:axId val="169140224"/>
        <c:scaling>
          <c:orientation val="minMax"/>
          <c:max val="1"/>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en-IN" sz="1000" b="0" i="0" u="none" strike="noStrike" kern="1200" baseline="0">
                <a:solidFill>
                  <a:schemeClr val="tx1"/>
                </a:solidFill>
                <a:latin typeface="+mn-lt"/>
                <a:ea typeface="+mn-ea"/>
                <a:cs typeface="+mn-cs"/>
              </a:defRPr>
            </a:pPr>
          </a:p>
        </c:txPr>
        <c:crossAx val="169101568"/>
        <c:crosses val="autoZero"/>
        <c:crossBetween val="midCat"/>
      </c:valAx>
    </c:plotArea>
    <c:legend>
      <c:legendPos val="r"/>
      <c:legendEntry>
        <c:idx val="1"/>
        <c:delete val="1"/>
      </c:legendEntry>
      <c:layout/>
      <c:overlay val="0"/>
      <c:txPr>
        <a:bodyPr rot="0" spcFirstLastPara="0" vertOverflow="ellipsis" vert="horz" wrap="square" anchor="ctr" anchorCtr="1"/>
        <a:lstStyle/>
        <a:p>
          <a:pPr>
            <a:defRPr lang="en-IN" sz="1000" b="0" i="0" u="none" strike="noStrike" kern="1200" baseline="0">
              <a:solidFill>
                <a:schemeClr val="tx1"/>
              </a:solidFill>
              <a:latin typeface="+mn-lt"/>
              <a:ea typeface="+mn-ea"/>
              <a:cs typeface="+mn-cs"/>
            </a:defRPr>
          </a:pPr>
        </a:p>
      </c:txPr>
    </c:legend>
    <c:plotVisOnly val="1"/>
    <c:dispBlanksAs val="span"/>
    <c:showDLblsOverMax val="0"/>
  </c:chart>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rot="0" spcFirstLastPara="0" vertOverflow="ellipsis" vert="horz" wrap="square" anchor="ctr" anchorCtr="1"/>
          <a:lstStyle/>
          <a:p>
            <a:pPr>
              <a:defRPr lang="en-IN" sz="1800" b="1" i="0" u="none" strike="noStrike" kern="1200" baseline="0">
                <a:solidFill>
                  <a:schemeClr val="tx1"/>
                </a:solidFill>
                <a:latin typeface="+mn-lt"/>
                <a:ea typeface="+mn-ea"/>
                <a:cs typeface="+mn-cs"/>
              </a:defRPr>
            </a:pPr>
            <a:r>
              <a:rPr lang="en-US"/>
              <a:t>Title</a:t>
            </a:r>
            <a:endParaRPr lang="en-US"/>
          </a:p>
        </c:rich>
      </c:tx>
      <c:layout>
        <c:manualLayout>
          <c:xMode val="edge"/>
          <c:yMode val="edge"/>
          <c:x val="0.771242298293615"/>
          <c:y val="0.0376175548589342"/>
        </c:manualLayout>
      </c:layout>
      <c:overlay val="0"/>
    </c:title>
    <c:autoTitleDeleted val="0"/>
    <c:plotArea>
      <c:layout>
        <c:manualLayout>
          <c:layoutTarget val="inner"/>
          <c:xMode val="edge"/>
          <c:yMode val="edge"/>
          <c:x val="0.0952106299212599"/>
          <c:y val="0.0416666666666667"/>
          <c:w val="0.653194663167105"/>
          <c:h val="0.822469378827646"/>
        </c:manualLayout>
      </c:layout>
      <c:scatterChart>
        <c:scatterStyle val="lineMarker"/>
        <c:varyColors val="0"/>
        <c:ser>
          <c:idx val="0"/>
          <c:order val="0"/>
          <c:tx>
            <c:strRef>
              <c:f>"AUC"</c:f>
              <c:strCache>
                <c:ptCount val="1"/>
                <c:pt idx="0">
                  <c:v>AUC</c:v>
                </c:pt>
              </c:strCache>
            </c:strRef>
          </c:tx>
          <c:marker>
            <c:symbol val="circle"/>
            <c:size val="7"/>
          </c:marker>
          <c:dLbls>
            <c:delete val="1"/>
          </c:dLbls>
          <c:trendline>
            <c:trendlineType val="linear"/>
            <c:dispRSqr val="1"/>
            <c:dispEq val="1"/>
            <c:trendlineLbl>
              <c:layout>
                <c:manualLayout>
                  <c:x val="-0.161697889205091"/>
                  <c:y val="0.181329803286784"/>
                </c:manualLayout>
              </c:layout>
              <c:numFmt formatCode="General" sourceLinked="0"/>
              <c:spPr>
                <a:solidFill>
                  <a:srgbClr val="FFFF00"/>
                </a:solidFill>
              </c:spPr>
              <c:txPr>
                <a:bodyPr rot="0" spcFirstLastPara="0" vertOverflow="ellipsis" vert="horz" wrap="square" anchor="ctr" anchorCtr="1"/>
                <a:lstStyle/>
                <a:p>
                  <a:pPr>
                    <a:defRPr lang="en-IN" sz="1000" b="0" i="0" u="none" strike="noStrike" kern="1200" baseline="0">
                      <a:solidFill>
                        <a:schemeClr val="tx1"/>
                      </a:solidFill>
                      <a:latin typeface="+mn-lt"/>
                      <a:ea typeface="+mn-ea"/>
                      <a:cs typeface="+mn-cs"/>
                    </a:defRPr>
                  </a:pPr>
                </a:p>
              </c:txPr>
            </c:trendlineLbl>
          </c:trendline>
          <c:xVal>
            <c:numRef>
              <c:f>'Test Set-Corrected-WORK'!$AB$20:$AB$219</c:f>
              <c:numCache>
                <c:formatCode>General</c:formatCode>
                <c:ptCount val="200"/>
                <c:pt idx="0">
                  <c:v>0</c:v>
                </c:pt>
                <c:pt idx="1">
                  <c:v>0</c:v>
                </c:pt>
                <c:pt idx="2">
                  <c:v>0</c:v>
                </c:pt>
                <c:pt idx="3">
                  <c:v>0</c:v>
                </c:pt>
                <c:pt idx="4">
                  <c:v>0</c:v>
                </c:pt>
                <c:pt idx="5">
                  <c:v>0</c:v>
                </c:pt>
                <c:pt idx="6">
                  <c:v>0.00666666666666667</c:v>
                </c:pt>
                <c:pt idx="7">
                  <c:v>0.00666666666666667</c:v>
                </c:pt>
                <c:pt idx="8">
                  <c:v>0.00666666666666667</c:v>
                </c:pt>
                <c:pt idx="9">
                  <c:v>0.00666666666666667</c:v>
                </c:pt>
                <c:pt idx="10">
                  <c:v>0.00666666666666667</c:v>
                </c:pt>
                <c:pt idx="11">
                  <c:v>0.0133333333333333</c:v>
                </c:pt>
                <c:pt idx="12">
                  <c:v>0.0133333333333333</c:v>
                </c:pt>
                <c:pt idx="13">
                  <c:v>0.0133333333333333</c:v>
                </c:pt>
                <c:pt idx="14">
                  <c:v>0.0133333333333333</c:v>
                </c:pt>
                <c:pt idx="15">
                  <c:v>0.0133333333333333</c:v>
                </c:pt>
                <c:pt idx="16">
                  <c:v>0.0133333333333333</c:v>
                </c:pt>
                <c:pt idx="17">
                  <c:v>0.02</c:v>
                </c:pt>
                <c:pt idx="18">
                  <c:v>0.02</c:v>
                </c:pt>
                <c:pt idx="19">
                  <c:v>0.0266666666666667</c:v>
                </c:pt>
                <c:pt idx="20">
                  <c:v>0.0333333333333333</c:v>
                </c:pt>
                <c:pt idx="21">
                  <c:v>0.04</c:v>
                </c:pt>
                <c:pt idx="22">
                  <c:v>0.04</c:v>
                </c:pt>
                <c:pt idx="23">
                  <c:v>0.0466666666666667</c:v>
                </c:pt>
                <c:pt idx="24">
                  <c:v>0.0466666666666667</c:v>
                </c:pt>
                <c:pt idx="25">
                  <c:v>0.0466666666666667</c:v>
                </c:pt>
                <c:pt idx="26">
                  <c:v>0.0466666666666667</c:v>
                </c:pt>
                <c:pt idx="27">
                  <c:v>0.0533333333333333</c:v>
                </c:pt>
                <c:pt idx="28">
                  <c:v>0.06</c:v>
                </c:pt>
                <c:pt idx="29">
                  <c:v>0.06</c:v>
                </c:pt>
                <c:pt idx="30">
                  <c:v>0.0666666666666667</c:v>
                </c:pt>
                <c:pt idx="31">
                  <c:v>0.0733333333333333</c:v>
                </c:pt>
                <c:pt idx="32">
                  <c:v>0.0733333333333333</c:v>
                </c:pt>
                <c:pt idx="33">
                  <c:v>0.0733333333333333</c:v>
                </c:pt>
                <c:pt idx="34">
                  <c:v>0.08</c:v>
                </c:pt>
                <c:pt idx="35">
                  <c:v>0.08</c:v>
                </c:pt>
                <c:pt idx="36">
                  <c:v>0.08</c:v>
                </c:pt>
                <c:pt idx="37">
                  <c:v>0.08</c:v>
                </c:pt>
                <c:pt idx="38">
                  <c:v>0.0866666666666667</c:v>
                </c:pt>
                <c:pt idx="39">
                  <c:v>0.0866666666666667</c:v>
                </c:pt>
                <c:pt idx="40">
                  <c:v>0.0933333333333333</c:v>
                </c:pt>
                <c:pt idx="41">
                  <c:v>0.1</c:v>
                </c:pt>
                <c:pt idx="42">
                  <c:v>0.106666666666667</c:v>
                </c:pt>
                <c:pt idx="43">
                  <c:v>0.106666666666667</c:v>
                </c:pt>
                <c:pt idx="44">
                  <c:v>0.113333333333333</c:v>
                </c:pt>
                <c:pt idx="45">
                  <c:v>0.12</c:v>
                </c:pt>
                <c:pt idx="46">
                  <c:v>0.126666666666667</c:v>
                </c:pt>
                <c:pt idx="47">
                  <c:v>0.126666666666667</c:v>
                </c:pt>
                <c:pt idx="48">
                  <c:v>0.126666666666667</c:v>
                </c:pt>
                <c:pt idx="49">
                  <c:v>0.133333333333333</c:v>
                </c:pt>
                <c:pt idx="50">
                  <c:v>0.133333333333333</c:v>
                </c:pt>
                <c:pt idx="51">
                  <c:v>0.14</c:v>
                </c:pt>
                <c:pt idx="52">
                  <c:v>0.14</c:v>
                </c:pt>
                <c:pt idx="53">
                  <c:v>0.146666666666667</c:v>
                </c:pt>
                <c:pt idx="54">
                  <c:v>0.153333333333333</c:v>
                </c:pt>
                <c:pt idx="55">
                  <c:v>0.153333333333333</c:v>
                </c:pt>
                <c:pt idx="56">
                  <c:v>0.16</c:v>
                </c:pt>
                <c:pt idx="57">
                  <c:v>0.166666666666667</c:v>
                </c:pt>
                <c:pt idx="58">
                  <c:v>0.173333333333333</c:v>
                </c:pt>
                <c:pt idx="59">
                  <c:v>0.18</c:v>
                </c:pt>
                <c:pt idx="60">
                  <c:v>0.186666666666667</c:v>
                </c:pt>
                <c:pt idx="61">
                  <c:v>0.186666666666667</c:v>
                </c:pt>
                <c:pt idx="62">
                  <c:v>0.193333333333333</c:v>
                </c:pt>
                <c:pt idx="63">
                  <c:v>0.2</c:v>
                </c:pt>
                <c:pt idx="64">
                  <c:v>0.206666666666667</c:v>
                </c:pt>
                <c:pt idx="65">
                  <c:v>0.213333333333333</c:v>
                </c:pt>
                <c:pt idx="66">
                  <c:v>0.22</c:v>
                </c:pt>
                <c:pt idx="67">
                  <c:v>0.22</c:v>
                </c:pt>
                <c:pt idx="68">
                  <c:v>0.22</c:v>
                </c:pt>
                <c:pt idx="69">
                  <c:v>0.22</c:v>
                </c:pt>
                <c:pt idx="70">
                  <c:v>0.22</c:v>
                </c:pt>
                <c:pt idx="71">
                  <c:v>0.22</c:v>
                </c:pt>
                <c:pt idx="72">
                  <c:v>0.22</c:v>
                </c:pt>
                <c:pt idx="73">
                  <c:v>0.226666666666667</c:v>
                </c:pt>
                <c:pt idx="74">
                  <c:v>0.233333333333333</c:v>
                </c:pt>
                <c:pt idx="75">
                  <c:v>0.24</c:v>
                </c:pt>
                <c:pt idx="76">
                  <c:v>0.246666666666667</c:v>
                </c:pt>
                <c:pt idx="77">
                  <c:v>0.253333333333333</c:v>
                </c:pt>
                <c:pt idx="78">
                  <c:v>0.26</c:v>
                </c:pt>
                <c:pt idx="79">
                  <c:v>0.26</c:v>
                </c:pt>
                <c:pt idx="80">
                  <c:v>0.266666666666667</c:v>
                </c:pt>
                <c:pt idx="81">
                  <c:v>0.273333333333333</c:v>
                </c:pt>
                <c:pt idx="82">
                  <c:v>0.28</c:v>
                </c:pt>
                <c:pt idx="83">
                  <c:v>0.286666666666667</c:v>
                </c:pt>
                <c:pt idx="84">
                  <c:v>0.293333333333333</c:v>
                </c:pt>
                <c:pt idx="85">
                  <c:v>0.3</c:v>
                </c:pt>
                <c:pt idx="86">
                  <c:v>0.306666666666667</c:v>
                </c:pt>
                <c:pt idx="87">
                  <c:v>0.313333333333333</c:v>
                </c:pt>
                <c:pt idx="88">
                  <c:v>0.313333333333333</c:v>
                </c:pt>
                <c:pt idx="89">
                  <c:v>0.32</c:v>
                </c:pt>
                <c:pt idx="90">
                  <c:v>0.326666666666667</c:v>
                </c:pt>
                <c:pt idx="91">
                  <c:v>0.333333333333333</c:v>
                </c:pt>
                <c:pt idx="92">
                  <c:v>0.34</c:v>
                </c:pt>
                <c:pt idx="93">
                  <c:v>0.346666666666667</c:v>
                </c:pt>
                <c:pt idx="94">
                  <c:v>0.353333333333333</c:v>
                </c:pt>
                <c:pt idx="95">
                  <c:v>0.36</c:v>
                </c:pt>
                <c:pt idx="96">
                  <c:v>0.366666666666667</c:v>
                </c:pt>
                <c:pt idx="97">
                  <c:v>0.373333333333333</c:v>
                </c:pt>
                <c:pt idx="98">
                  <c:v>0.38</c:v>
                </c:pt>
                <c:pt idx="99">
                  <c:v>0.386666666666667</c:v>
                </c:pt>
                <c:pt idx="100">
                  <c:v>0.393333333333333</c:v>
                </c:pt>
                <c:pt idx="101">
                  <c:v>0.393333333333333</c:v>
                </c:pt>
                <c:pt idx="102">
                  <c:v>0.4</c:v>
                </c:pt>
                <c:pt idx="103">
                  <c:v>0.406666666666667</c:v>
                </c:pt>
                <c:pt idx="104">
                  <c:v>0.413333333333333</c:v>
                </c:pt>
                <c:pt idx="105">
                  <c:v>0.42</c:v>
                </c:pt>
                <c:pt idx="106">
                  <c:v>0.426666666666667</c:v>
                </c:pt>
                <c:pt idx="107">
                  <c:v>0.433333333333333</c:v>
                </c:pt>
                <c:pt idx="108">
                  <c:v>0.44</c:v>
                </c:pt>
                <c:pt idx="109">
                  <c:v>0.446666666666667</c:v>
                </c:pt>
                <c:pt idx="110">
                  <c:v>0.453333333333333</c:v>
                </c:pt>
                <c:pt idx="111">
                  <c:v>0.46</c:v>
                </c:pt>
                <c:pt idx="112">
                  <c:v>0.466666666666667</c:v>
                </c:pt>
                <c:pt idx="113">
                  <c:v>0.473333333333333</c:v>
                </c:pt>
                <c:pt idx="114">
                  <c:v>0.48</c:v>
                </c:pt>
                <c:pt idx="115">
                  <c:v>0.48</c:v>
                </c:pt>
                <c:pt idx="116">
                  <c:v>0.48</c:v>
                </c:pt>
                <c:pt idx="117">
                  <c:v>0.486666666666667</c:v>
                </c:pt>
                <c:pt idx="118">
                  <c:v>0.493333333333333</c:v>
                </c:pt>
                <c:pt idx="119">
                  <c:v>0.5</c:v>
                </c:pt>
                <c:pt idx="120">
                  <c:v>0.506666666666667</c:v>
                </c:pt>
                <c:pt idx="121">
                  <c:v>0.513333333333333</c:v>
                </c:pt>
                <c:pt idx="122">
                  <c:v>0.52</c:v>
                </c:pt>
                <c:pt idx="123">
                  <c:v>0.526666666666667</c:v>
                </c:pt>
                <c:pt idx="124">
                  <c:v>0.526666666666667</c:v>
                </c:pt>
                <c:pt idx="125">
                  <c:v>0.533333333333333</c:v>
                </c:pt>
                <c:pt idx="126">
                  <c:v>0.54</c:v>
                </c:pt>
                <c:pt idx="127">
                  <c:v>0.54</c:v>
                </c:pt>
                <c:pt idx="128">
                  <c:v>0.546666666666667</c:v>
                </c:pt>
                <c:pt idx="129">
                  <c:v>0.553333333333333</c:v>
                </c:pt>
                <c:pt idx="130">
                  <c:v>0.56</c:v>
                </c:pt>
                <c:pt idx="131">
                  <c:v>0.566666666666667</c:v>
                </c:pt>
                <c:pt idx="132">
                  <c:v>0.573333333333333</c:v>
                </c:pt>
                <c:pt idx="133">
                  <c:v>0.58</c:v>
                </c:pt>
                <c:pt idx="134">
                  <c:v>0.58</c:v>
                </c:pt>
                <c:pt idx="135">
                  <c:v>0.586666666666667</c:v>
                </c:pt>
                <c:pt idx="136">
                  <c:v>0.593333333333333</c:v>
                </c:pt>
                <c:pt idx="137">
                  <c:v>0.6</c:v>
                </c:pt>
                <c:pt idx="138">
                  <c:v>0.6</c:v>
                </c:pt>
                <c:pt idx="139">
                  <c:v>0.606666666666667</c:v>
                </c:pt>
                <c:pt idx="140">
                  <c:v>0.613333333333333</c:v>
                </c:pt>
                <c:pt idx="141">
                  <c:v>0.62</c:v>
                </c:pt>
                <c:pt idx="142">
                  <c:v>0.626666666666667</c:v>
                </c:pt>
                <c:pt idx="143">
                  <c:v>0.633333333333333</c:v>
                </c:pt>
                <c:pt idx="144">
                  <c:v>0.64</c:v>
                </c:pt>
                <c:pt idx="145">
                  <c:v>0.646666666666667</c:v>
                </c:pt>
                <c:pt idx="146">
                  <c:v>0.653333333333333</c:v>
                </c:pt>
                <c:pt idx="147">
                  <c:v>0.66</c:v>
                </c:pt>
                <c:pt idx="148">
                  <c:v>0.666666666666667</c:v>
                </c:pt>
                <c:pt idx="149">
                  <c:v>0.673333333333333</c:v>
                </c:pt>
                <c:pt idx="150">
                  <c:v>0.68</c:v>
                </c:pt>
                <c:pt idx="151">
                  <c:v>0.686666666666667</c:v>
                </c:pt>
                <c:pt idx="152">
                  <c:v>0.693333333333333</c:v>
                </c:pt>
                <c:pt idx="153">
                  <c:v>0.7</c:v>
                </c:pt>
                <c:pt idx="154">
                  <c:v>0.706666666666667</c:v>
                </c:pt>
                <c:pt idx="155">
                  <c:v>0.713333333333333</c:v>
                </c:pt>
                <c:pt idx="156">
                  <c:v>0.72</c:v>
                </c:pt>
                <c:pt idx="157">
                  <c:v>0.726666666666667</c:v>
                </c:pt>
                <c:pt idx="158">
                  <c:v>0.733333333333333</c:v>
                </c:pt>
                <c:pt idx="159">
                  <c:v>0.733333333333333</c:v>
                </c:pt>
                <c:pt idx="160">
                  <c:v>0.74</c:v>
                </c:pt>
                <c:pt idx="161">
                  <c:v>0.746666666666667</c:v>
                </c:pt>
                <c:pt idx="162">
                  <c:v>0.753333333333333</c:v>
                </c:pt>
                <c:pt idx="163">
                  <c:v>0.76</c:v>
                </c:pt>
                <c:pt idx="164">
                  <c:v>0.766666666666667</c:v>
                </c:pt>
                <c:pt idx="165">
                  <c:v>0.773333333333333</c:v>
                </c:pt>
                <c:pt idx="166">
                  <c:v>0.78</c:v>
                </c:pt>
                <c:pt idx="167">
                  <c:v>0.786666666666667</c:v>
                </c:pt>
                <c:pt idx="168">
                  <c:v>0.793333333333333</c:v>
                </c:pt>
                <c:pt idx="169">
                  <c:v>0.8</c:v>
                </c:pt>
                <c:pt idx="170">
                  <c:v>0.806666666666667</c:v>
                </c:pt>
                <c:pt idx="171">
                  <c:v>0.813333333333333</c:v>
                </c:pt>
                <c:pt idx="172">
                  <c:v>0.82</c:v>
                </c:pt>
                <c:pt idx="173">
                  <c:v>0.826666666666667</c:v>
                </c:pt>
                <c:pt idx="174">
                  <c:v>0.833333333333333</c:v>
                </c:pt>
                <c:pt idx="175">
                  <c:v>0.84</c:v>
                </c:pt>
                <c:pt idx="176">
                  <c:v>0.846666666666667</c:v>
                </c:pt>
                <c:pt idx="177">
                  <c:v>0.853333333333333</c:v>
                </c:pt>
                <c:pt idx="178">
                  <c:v>0.86</c:v>
                </c:pt>
                <c:pt idx="179">
                  <c:v>0.866666666666667</c:v>
                </c:pt>
                <c:pt idx="180">
                  <c:v>0.873333333333333</c:v>
                </c:pt>
                <c:pt idx="181">
                  <c:v>0.88</c:v>
                </c:pt>
                <c:pt idx="182">
                  <c:v>0.886666666666667</c:v>
                </c:pt>
                <c:pt idx="183">
                  <c:v>0.893333333333333</c:v>
                </c:pt>
                <c:pt idx="184">
                  <c:v>0.9</c:v>
                </c:pt>
                <c:pt idx="185">
                  <c:v>0.906666666666667</c:v>
                </c:pt>
                <c:pt idx="186">
                  <c:v>0.913333333333333</c:v>
                </c:pt>
                <c:pt idx="187">
                  <c:v>0.92</c:v>
                </c:pt>
                <c:pt idx="188">
                  <c:v>0.926666666666667</c:v>
                </c:pt>
                <c:pt idx="189">
                  <c:v>0.933333333333333</c:v>
                </c:pt>
                <c:pt idx="190">
                  <c:v>0.94</c:v>
                </c:pt>
                <c:pt idx="191">
                  <c:v>0.946666666666667</c:v>
                </c:pt>
                <c:pt idx="192">
                  <c:v>0.953333333333333</c:v>
                </c:pt>
                <c:pt idx="193">
                  <c:v>0.96</c:v>
                </c:pt>
                <c:pt idx="194">
                  <c:v>0.966666666666667</c:v>
                </c:pt>
                <c:pt idx="195">
                  <c:v>0.973333333333333</c:v>
                </c:pt>
                <c:pt idx="196">
                  <c:v>0.98</c:v>
                </c:pt>
                <c:pt idx="197">
                  <c:v>0.986666666666667</c:v>
                </c:pt>
                <c:pt idx="198">
                  <c:v>0.993333333333333</c:v>
                </c:pt>
                <c:pt idx="199">
                  <c:v>1</c:v>
                </c:pt>
              </c:numCache>
            </c:numRef>
          </c:xVal>
          <c:yVal>
            <c:numRef>
              <c:f>'Test Set-Corrected-WORK'!$AC$20:$AC$219</c:f>
              <c:numCache>
                <c:formatCode>General</c:formatCode>
                <c:ptCount val="200"/>
                <c:pt idx="0">
                  <c:v>0.02</c:v>
                </c:pt>
                <c:pt idx="1">
                  <c:v>0.04</c:v>
                </c:pt>
                <c:pt idx="2">
                  <c:v>0.06</c:v>
                </c:pt>
                <c:pt idx="3">
                  <c:v>0.08</c:v>
                </c:pt>
                <c:pt idx="4">
                  <c:v>0.1</c:v>
                </c:pt>
                <c:pt idx="5">
                  <c:v>0.12</c:v>
                </c:pt>
                <c:pt idx="6">
                  <c:v>0.12</c:v>
                </c:pt>
                <c:pt idx="7">
                  <c:v>0.14</c:v>
                </c:pt>
                <c:pt idx="8">
                  <c:v>0.16</c:v>
                </c:pt>
                <c:pt idx="9">
                  <c:v>0.18</c:v>
                </c:pt>
                <c:pt idx="10">
                  <c:v>0.2</c:v>
                </c:pt>
                <c:pt idx="11">
                  <c:v>0.2</c:v>
                </c:pt>
                <c:pt idx="12">
                  <c:v>0.22</c:v>
                </c:pt>
                <c:pt idx="13">
                  <c:v>0.24</c:v>
                </c:pt>
                <c:pt idx="14">
                  <c:v>0.26</c:v>
                </c:pt>
                <c:pt idx="15">
                  <c:v>0.28</c:v>
                </c:pt>
                <c:pt idx="16">
                  <c:v>0.3</c:v>
                </c:pt>
                <c:pt idx="17">
                  <c:v>0.3</c:v>
                </c:pt>
                <c:pt idx="18">
                  <c:v>0.32</c:v>
                </c:pt>
                <c:pt idx="19">
                  <c:v>0.32</c:v>
                </c:pt>
                <c:pt idx="20">
                  <c:v>0.32</c:v>
                </c:pt>
                <c:pt idx="21">
                  <c:v>0.32</c:v>
                </c:pt>
                <c:pt idx="22">
                  <c:v>0.34</c:v>
                </c:pt>
                <c:pt idx="23">
                  <c:v>0.34</c:v>
                </c:pt>
                <c:pt idx="24">
                  <c:v>0.36</c:v>
                </c:pt>
                <c:pt idx="25">
                  <c:v>0.38</c:v>
                </c:pt>
                <c:pt idx="26">
                  <c:v>0.4</c:v>
                </c:pt>
                <c:pt idx="27">
                  <c:v>0.4</c:v>
                </c:pt>
                <c:pt idx="28">
                  <c:v>0.4</c:v>
                </c:pt>
                <c:pt idx="29">
                  <c:v>0.42</c:v>
                </c:pt>
                <c:pt idx="30">
                  <c:v>0.42</c:v>
                </c:pt>
                <c:pt idx="31">
                  <c:v>0.42</c:v>
                </c:pt>
                <c:pt idx="32">
                  <c:v>0.44</c:v>
                </c:pt>
                <c:pt idx="33">
                  <c:v>0.46</c:v>
                </c:pt>
                <c:pt idx="34">
                  <c:v>0.46</c:v>
                </c:pt>
                <c:pt idx="35">
                  <c:v>0.48</c:v>
                </c:pt>
                <c:pt idx="36">
                  <c:v>0.5</c:v>
                </c:pt>
                <c:pt idx="37">
                  <c:v>0.52</c:v>
                </c:pt>
                <c:pt idx="38">
                  <c:v>0.52</c:v>
                </c:pt>
                <c:pt idx="39">
                  <c:v>0.54</c:v>
                </c:pt>
                <c:pt idx="40">
                  <c:v>0.54</c:v>
                </c:pt>
                <c:pt idx="41">
                  <c:v>0.54</c:v>
                </c:pt>
                <c:pt idx="42">
                  <c:v>0.54</c:v>
                </c:pt>
                <c:pt idx="43">
                  <c:v>0.56</c:v>
                </c:pt>
                <c:pt idx="44">
                  <c:v>0.56</c:v>
                </c:pt>
                <c:pt idx="45">
                  <c:v>0.56</c:v>
                </c:pt>
                <c:pt idx="46">
                  <c:v>0.56</c:v>
                </c:pt>
                <c:pt idx="47">
                  <c:v>0.58</c:v>
                </c:pt>
                <c:pt idx="48">
                  <c:v>0.6</c:v>
                </c:pt>
                <c:pt idx="49">
                  <c:v>0.6</c:v>
                </c:pt>
                <c:pt idx="50">
                  <c:v>0.62</c:v>
                </c:pt>
                <c:pt idx="51">
                  <c:v>0.62</c:v>
                </c:pt>
                <c:pt idx="52">
                  <c:v>0.64</c:v>
                </c:pt>
                <c:pt idx="53">
                  <c:v>0.64</c:v>
                </c:pt>
                <c:pt idx="54">
                  <c:v>0.64</c:v>
                </c:pt>
                <c:pt idx="55">
                  <c:v>0.66</c:v>
                </c:pt>
                <c:pt idx="56">
                  <c:v>0.66</c:v>
                </c:pt>
                <c:pt idx="57">
                  <c:v>0.66</c:v>
                </c:pt>
                <c:pt idx="58">
                  <c:v>0.66</c:v>
                </c:pt>
                <c:pt idx="59">
                  <c:v>0.66</c:v>
                </c:pt>
                <c:pt idx="60">
                  <c:v>0.66</c:v>
                </c:pt>
                <c:pt idx="61">
                  <c:v>0.68</c:v>
                </c:pt>
                <c:pt idx="62">
                  <c:v>0.68</c:v>
                </c:pt>
                <c:pt idx="63">
                  <c:v>0.68</c:v>
                </c:pt>
                <c:pt idx="64">
                  <c:v>0.68</c:v>
                </c:pt>
                <c:pt idx="65">
                  <c:v>0.68</c:v>
                </c:pt>
                <c:pt idx="66">
                  <c:v>0.68</c:v>
                </c:pt>
                <c:pt idx="67">
                  <c:v>0.7</c:v>
                </c:pt>
                <c:pt idx="68">
                  <c:v>0.72</c:v>
                </c:pt>
                <c:pt idx="69">
                  <c:v>0.74</c:v>
                </c:pt>
                <c:pt idx="70">
                  <c:v>0.76</c:v>
                </c:pt>
                <c:pt idx="71">
                  <c:v>0.78</c:v>
                </c:pt>
                <c:pt idx="72">
                  <c:v>0.8</c:v>
                </c:pt>
                <c:pt idx="73">
                  <c:v>0.8</c:v>
                </c:pt>
                <c:pt idx="74">
                  <c:v>0.8</c:v>
                </c:pt>
                <c:pt idx="75">
                  <c:v>0.8</c:v>
                </c:pt>
                <c:pt idx="76">
                  <c:v>0.8</c:v>
                </c:pt>
                <c:pt idx="77">
                  <c:v>0.8</c:v>
                </c:pt>
                <c:pt idx="78">
                  <c:v>0.8</c:v>
                </c:pt>
                <c:pt idx="79">
                  <c:v>0.82</c:v>
                </c:pt>
                <c:pt idx="80">
                  <c:v>0.82</c:v>
                </c:pt>
                <c:pt idx="81">
                  <c:v>0.82</c:v>
                </c:pt>
                <c:pt idx="82">
                  <c:v>0.82</c:v>
                </c:pt>
                <c:pt idx="83">
                  <c:v>0.82</c:v>
                </c:pt>
                <c:pt idx="84">
                  <c:v>0.82</c:v>
                </c:pt>
                <c:pt idx="85">
                  <c:v>0.82</c:v>
                </c:pt>
                <c:pt idx="86">
                  <c:v>0.82</c:v>
                </c:pt>
                <c:pt idx="87">
                  <c:v>0.82</c:v>
                </c:pt>
                <c:pt idx="88">
                  <c:v>0.84</c:v>
                </c:pt>
                <c:pt idx="89">
                  <c:v>0.84</c:v>
                </c:pt>
                <c:pt idx="90">
                  <c:v>0.84</c:v>
                </c:pt>
                <c:pt idx="91">
                  <c:v>0.84</c:v>
                </c:pt>
                <c:pt idx="92">
                  <c:v>0.84</c:v>
                </c:pt>
                <c:pt idx="93">
                  <c:v>0.84</c:v>
                </c:pt>
                <c:pt idx="94">
                  <c:v>0.84</c:v>
                </c:pt>
                <c:pt idx="95">
                  <c:v>0.84</c:v>
                </c:pt>
                <c:pt idx="96">
                  <c:v>0.84</c:v>
                </c:pt>
                <c:pt idx="97">
                  <c:v>0.84</c:v>
                </c:pt>
                <c:pt idx="98">
                  <c:v>0.84</c:v>
                </c:pt>
                <c:pt idx="99">
                  <c:v>0.84</c:v>
                </c:pt>
                <c:pt idx="100">
                  <c:v>0.84</c:v>
                </c:pt>
                <c:pt idx="101">
                  <c:v>0.86</c:v>
                </c:pt>
                <c:pt idx="102">
                  <c:v>0.86</c:v>
                </c:pt>
                <c:pt idx="103">
                  <c:v>0.86</c:v>
                </c:pt>
                <c:pt idx="104">
                  <c:v>0.86</c:v>
                </c:pt>
                <c:pt idx="105">
                  <c:v>0.86</c:v>
                </c:pt>
                <c:pt idx="106">
                  <c:v>0.86</c:v>
                </c:pt>
                <c:pt idx="107">
                  <c:v>0.86</c:v>
                </c:pt>
                <c:pt idx="108">
                  <c:v>0.86</c:v>
                </c:pt>
                <c:pt idx="109">
                  <c:v>0.86</c:v>
                </c:pt>
                <c:pt idx="110">
                  <c:v>0.86</c:v>
                </c:pt>
                <c:pt idx="111">
                  <c:v>0.86</c:v>
                </c:pt>
                <c:pt idx="112">
                  <c:v>0.86</c:v>
                </c:pt>
                <c:pt idx="113">
                  <c:v>0.86</c:v>
                </c:pt>
                <c:pt idx="114">
                  <c:v>0.86</c:v>
                </c:pt>
                <c:pt idx="115">
                  <c:v>0.88</c:v>
                </c:pt>
                <c:pt idx="116">
                  <c:v>0.9</c:v>
                </c:pt>
                <c:pt idx="117">
                  <c:v>0.9</c:v>
                </c:pt>
                <c:pt idx="118">
                  <c:v>0.9</c:v>
                </c:pt>
                <c:pt idx="119">
                  <c:v>0.9</c:v>
                </c:pt>
                <c:pt idx="120">
                  <c:v>0.9</c:v>
                </c:pt>
                <c:pt idx="121">
                  <c:v>0.9</c:v>
                </c:pt>
                <c:pt idx="122">
                  <c:v>0.9</c:v>
                </c:pt>
                <c:pt idx="123">
                  <c:v>0.9</c:v>
                </c:pt>
                <c:pt idx="124">
                  <c:v>0.92</c:v>
                </c:pt>
                <c:pt idx="125">
                  <c:v>0.92</c:v>
                </c:pt>
                <c:pt idx="126">
                  <c:v>0.92</c:v>
                </c:pt>
                <c:pt idx="127">
                  <c:v>0.94</c:v>
                </c:pt>
                <c:pt idx="128">
                  <c:v>0.94</c:v>
                </c:pt>
                <c:pt idx="129">
                  <c:v>0.94</c:v>
                </c:pt>
                <c:pt idx="130">
                  <c:v>0.94</c:v>
                </c:pt>
                <c:pt idx="131">
                  <c:v>0.94</c:v>
                </c:pt>
                <c:pt idx="132">
                  <c:v>0.94</c:v>
                </c:pt>
                <c:pt idx="133">
                  <c:v>0.94</c:v>
                </c:pt>
                <c:pt idx="134">
                  <c:v>0.96</c:v>
                </c:pt>
                <c:pt idx="135">
                  <c:v>0.96</c:v>
                </c:pt>
                <c:pt idx="136">
                  <c:v>0.96</c:v>
                </c:pt>
                <c:pt idx="137">
                  <c:v>0.96</c:v>
                </c:pt>
                <c:pt idx="138">
                  <c:v>0.98</c:v>
                </c:pt>
                <c:pt idx="139">
                  <c:v>0.98</c:v>
                </c:pt>
                <c:pt idx="140">
                  <c:v>0.98</c:v>
                </c:pt>
                <c:pt idx="141">
                  <c:v>0.98</c:v>
                </c:pt>
                <c:pt idx="142">
                  <c:v>0.98</c:v>
                </c:pt>
                <c:pt idx="143">
                  <c:v>0.98</c:v>
                </c:pt>
                <c:pt idx="144">
                  <c:v>0.98</c:v>
                </c:pt>
                <c:pt idx="145">
                  <c:v>0.98</c:v>
                </c:pt>
                <c:pt idx="146">
                  <c:v>0.98</c:v>
                </c:pt>
                <c:pt idx="147">
                  <c:v>0.98</c:v>
                </c:pt>
                <c:pt idx="148">
                  <c:v>0.98</c:v>
                </c:pt>
                <c:pt idx="149">
                  <c:v>0.98</c:v>
                </c:pt>
                <c:pt idx="150">
                  <c:v>0.98</c:v>
                </c:pt>
                <c:pt idx="151">
                  <c:v>0.98</c:v>
                </c:pt>
                <c:pt idx="152">
                  <c:v>0.98</c:v>
                </c:pt>
                <c:pt idx="153">
                  <c:v>0.98</c:v>
                </c:pt>
                <c:pt idx="154">
                  <c:v>0.98</c:v>
                </c:pt>
                <c:pt idx="155">
                  <c:v>0.98</c:v>
                </c:pt>
                <c:pt idx="156">
                  <c:v>0.98</c:v>
                </c:pt>
                <c:pt idx="157">
                  <c:v>0.98</c:v>
                </c:pt>
                <c:pt idx="158">
                  <c:v>0.98</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numCache>
            </c:numRef>
          </c:yVal>
          <c:smooth val="0"/>
        </c:ser>
        <c:dLbls>
          <c:showLegendKey val="0"/>
          <c:showVal val="0"/>
          <c:showCatName val="0"/>
          <c:showSerName val="0"/>
          <c:showPercent val="0"/>
          <c:showBubbleSize val="0"/>
        </c:dLbls>
        <c:axId val="201217920"/>
        <c:axId val="201219456"/>
      </c:scatterChart>
      <c:valAx>
        <c:axId val="201217920"/>
        <c:scaling>
          <c:orientation val="minMax"/>
          <c:max val="1"/>
        </c:scaling>
        <c:delete val="0"/>
        <c:axPos val="b"/>
        <c:majorGridlines/>
        <c:numFmt formatCode="General" sourceLinked="1"/>
        <c:majorTickMark val="out"/>
        <c:minorTickMark val="none"/>
        <c:tickLblPos val="nextTo"/>
        <c:txPr>
          <a:bodyPr rot="-60000000" spcFirstLastPara="0" vertOverflow="ellipsis" vert="horz" wrap="square" anchor="ctr" anchorCtr="1"/>
          <a:lstStyle/>
          <a:p>
            <a:pPr>
              <a:defRPr lang="en-IN" sz="1000" b="0" i="0" u="none" strike="noStrike" kern="1200" baseline="0">
                <a:solidFill>
                  <a:schemeClr val="tx1"/>
                </a:solidFill>
                <a:latin typeface="+mn-lt"/>
                <a:ea typeface="+mn-ea"/>
                <a:cs typeface="+mn-cs"/>
              </a:defRPr>
            </a:pPr>
          </a:p>
        </c:txPr>
        <c:crossAx val="201219456"/>
        <c:crosses val="autoZero"/>
        <c:crossBetween val="midCat"/>
      </c:valAx>
      <c:valAx>
        <c:axId val="201219456"/>
        <c:scaling>
          <c:orientation val="minMax"/>
          <c:max val="1"/>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en-IN" sz="1000" b="0" i="0" u="none" strike="noStrike" kern="1200" baseline="0">
                <a:solidFill>
                  <a:schemeClr val="tx1"/>
                </a:solidFill>
                <a:latin typeface="+mn-lt"/>
                <a:ea typeface="+mn-ea"/>
                <a:cs typeface="+mn-cs"/>
              </a:defRPr>
            </a:pPr>
          </a:p>
        </c:txPr>
        <c:crossAx val="201217920"/>
        <c:crosses val="autoZero"/>
        <c:crossBetween val="midCat"/>
      </c:valAx>
    </c:plotArea>
    <c:legend>
      <c:legendPos val="r"/>
      <c:layout/>
      <c:overlay val="0"/>
      <c:txPr>
        <a:bodyPr rot="0" spcFirstLastPara="0" vertOverflow="ellipsis" vert="horz" wrap="square" anchor="ctr" anchorCtr="1"/>
        <a:lstStyle/>
        <a:p>
          <a:pPr>
            <a:defRPr lang="en-IN" sz="1000" b="0" i="0" u="none" strike="noStrike" kern="1200" baseline="0">
              <a:solidFill>
                <a:schemeClr val="tx1"/>
              </a:solidFill>
              <a:latin typeface="+mn-lt"/>
              <a:ea typeface="+mn-ea"/>
              <a:cs typeface="+mn-cs"/>
            </a:defRPr>
          </a:pPr>
        </a:p>
      </c:txPr>
    </c:legend>
    <c:plotVisOnly val="1"/>
    <c:dispBlanksAs val="span"/>
    <c:showDLblsOverMax val="0"/>
  </c:chart>
  <c:txPr>
    <a:bodyPr/>
    <a:lstStyle/>
    <a:p>
      <a:pPr>
        <a:defRPr lang="en-US"/>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32</xdr:col>
      <xdr:colOff>472080</xdr:colOff>
      <xdr:row>18</xdr:row>
      <xdr:rowOff>185057</xdr:rowOff>
    </xdr:from>
    <xdr:to>
      <xdr:col>42</xdr:col>
      <xdr:colOff>502280</xdr:colOff>
      <xdr:row>47</xdr:row>
      <xdr:rowOff>194454</xdr:rowOff>
    </xdr:to>
    <xdr:graphicFrame>
      <xdr:nvGraphicFramePr>
        <xdr:cNvPr id="5" name="Chart 4"/>
        <xdr:cNvGraphicFramePr>
          <a:graphicFrameLocks noChangeAspect="1"/>
        </xdr:cNvGraphicFramePr>
      </xdr:nvGraphicFramePr>
      <xdr:xfrm>
        <a:off x="38952805" y="4086225"/>
        <a:ext cx="8503285" cy="635698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23</xdr:col>
      <xdr:colOff>33866</xdr:colOff>
      <xdr:row>7</xdr:row>
      <xdr:rowOff>50800</xdr:rowOff>
    </xdr:from>
    <xdr:ext cx="9448800" cy="7061200"/>
    <xdr:pic>
      <xdr:nvPicPr>
        <xdr:cNvPr id="2" name="Picture 1"/>
        <xdr:cNvPicPr>
          <a:picLocks noChangeAspect="1"/>
        </xdr:cNvPicPr>
      </xdr:nvPicPr>
      <xdr:blipFill>
        <a:blip r:embed="rId1"/>
        <a:stretch>
          <a:fillRect/>
        </a:stretch>
      </xdr:blipFill>
      <xdr:spPr>
        <a:xfrm>
          <a:off x="23899495" y="2018665"/>
          <a:ext cx="9448800" cy="7061200"/>
        </a:xfrm>
        <a:prstGeom prst="rect">
          <a:avLst/>
        </a:prstGeom>
      </xdr:spPr>
    </xdr:pic>
    <xdr:clientData/>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32</xdr:col>
      <xdr:colOff>330200</xdr:colOff>
      <xdr:row>15</xdr:row>
      <xdr:rowOff>203200</xdr:rowOff>
    </xdr:from>
    <xdr:to>
      <xdr:col>42</xdr:col>
      <xdr:colOff>177800</xdr:colOff>
      <xdr:row>44</xdr:row>
      <xdr:rowOff>63500</xdr:rowOff>
    </xdr:to>
    <xdr:graphicFrame>
      <xdr:nvGraphicFramePr>
        <xdr:cNvPr id="2" name="Chart 1"/>
        <xdr:cNvGraphicFramePr/>
      </xdr:nvGraphicFramePr>
      <xdr:xfrm>
        <a:off x="38826440" y="3571240"/>
        <a:ext cx="9570720" cy="6344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60"/>
  <sheetViews>
    <sheetView topLeftCell="A52" workbookViewId="0">
      <selection activeCell="C77" sqref="C77"/>
    </sheetView>
  </sheetViews>
  <sheetFormatPr defaultColWidth="10.8" defaultRowHeight="18"/>
  <cols>
    <col min="1" max="16384" width="10.8" style="181"/>
  </cols>
  <sheetData>
    <row r="1" spans="1:1">
      <c r="A1" s="181" t="s">
        <v>0</v>
      </c>
    </row>
    <row r="3" spans="1:1">
      <c r="A3" s="181" t="s">
        <v>1</v>
      </c>
    </row>
    <row r="5" spans="1:1">
      <c r="A5" s="181" t="s">
        <v>2</v>
      </c>
    </row>
    <row r="6" spans="1:1">
      <c r="A6" s="181" t="s">
        <v>3</v>
      </c>
    </row>
    <row r="7" spans="1:1">
      <c r="A7" s="181" t="s">
        <v>4</v>
      </c>
    </row>
    <row r="9" spans="1:1">
      <c r="A9" s="181" t="s">
        <v>5</v>
      </c>
    </row>
    <row r="10" spans="1:1">
      <c r="A10" s="181" t="s">
        <v>6</v>
      </c>
    </row>
    <row r="11" spans="1:1">
      <c r="A11" s="181" t="s">
        <v>7</v>
      </c>
    </row>
    <row r="12" spans="1:1">
      <c r="A12" s="181" t="s">
        <v>8</v>
      </c>
    </row>
    <row r="13" spans="1:1">
      <c r="A13" s="181" t="s">
        <v>9</v>
      </c>
    </row>
    <row r="15" spans="1:1">
      <c r="A15" s="181" t="s">
        <v>10</v>
      </c>
    </row>
    <row r="16" spans="1:1">
      <c r="A16" s="181" t="s">
        <v>11</v>
      </c>
    </row>
    <row r="17" spans="1:1">
      <c r="A17" s="181" t="s">
        <v>12</v>
      </c>
    </row>
    <row r="18" spans="1:1">
      <c r="A18" s="181" t="s">
        <v>13</v>
      </c>
    </row>
    <row r="19" spans="1:1">
      <c r="A19" s="181" t="s">
        <v>14</v>
      </c>
    </row>
    <row r="21" spans="1:1">
      <c r="A21" s="181" t="s">
        <v>15</v>
      </c>
    </row>
    <row r="23" spans="1:1">
      <c r="A23" s="181" t="s">
        <v>16</v>
      </c>
    </row>
    <row r="24" spans="1:1">
      <c r="A24" s="181" t="s">
        <v>17</v>
      </c>
    </row>
    <row r="26" spans="1:1">
      <c r="A26" s="181" t="s">
        <v>18</v>
      </c>
    </row>
    <row r="28" spans="1:1">
      <c r="A28" s="181" t="s">
        <v>19</v>
      </c>
    </row>
    <row r="30" spans="1:1">
      <c r="A30" s="181" t="s">
        <v>20</v>
      </c>
    </row>
    <row r="32" spans="1:1">
      <c r="A32" s="181" t="s">
        <v>21</v>
      </c>
    </row>
    <row r="34" spans="1:1">
      <c r="A34" s="181" t="s">
        <v>22</v>
      </c>
    </row>
    <row r="36" spans="1:1">
      <c r="A36" s="181" t="s">
        <v>23</v>
      </c>
    </row>
    <row r="38" spans="1:1">
      <c r="A38" s="181" t="s">
        <v>24</v>
      </c>
    </row>
    <row r="40" spans="1:1">
      <c r="A40" s="181" t="s">
        <v>25</v>
      </c>
    </row>
    <row r="42" spans="1:1">
      <c r="A42" s="181" t="s">
        <v>26</v>
      </c>
    </row>
    <row r="44" spans="1:1">
      <c r="A44" s="181" t="s">
        <v>27</v>
      </c>
    </row>
    <row r="46" spans="1:1">
      <c r="A46" s="181" t="s">
        <v>28</v>
      </c>
    </row>
    <row r="48" spans="1:1">
      <c r="A48" s="181" t="s">
        <v>29</v>
      </c>
    </row>
    <row r="49" spans="1:1">
      <c r="A49" s="181" t="s">
        <v>30</v>
      </c>
    </row>
    <row r="50" spans="1:1">
      <c r="A50" s="181" t="s">
        <v>31</v>
      </c>
    </row>
    <row r="52" spans="1:1">
      <c r="A52" s="181" t="s">
        <v>32</v>
      </c>
    </row>
    <row r="54" spans="1:1">
      <c r="A54" s="181" t="s">
        <v>33</v>
      </c>
    </row>
    <row r="55" spans="1:1">
      <c r="A55" s="181" t="s">
        <v>34</v>
      </c>
    </row>
    <row r="56" spans="1:1">
      <c r="A56" s="181" t="s">
        <v>35</v>
      </c>
    </row>
    <row r="57" spans="1:1">
      <c r="A57" s="181" t="s">
        <v>36</v>
      </c>
    </row>
    <row r="58" spans="1:1">
      <c r="A58" s="181" t="s">
        <v>37</v>
      </c>
    </row>
    <row r="60" spans="1:1">
      <c r="A60" s="181" t="s">
        <v>38</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11"/>
  <sheetViews>
    <sheetView zoomScale="50" zoomScaleNormal="50" workbookViewId="0">
      <selection activeCell="D30" sqref="D30"/>
    </sheetView>
  </sheetViews>
  <sheetFormatPr defaultColWidth="11.2" defaultRowHeight="15.6"/>
  <cols>
    <col min="2" max="2" width="23" customWidth="1"/>
    <col min="3" max="3" width="11.7" customWidth="1"/>
    <col min="4" max="4" width="23.8" customWidth="1"/>
    <col min="5" max="5" width="20.7" customWidth="1"/>
    <col min="6" max="6" width="11" customWidth="1"/>
    <col min="7" max="7" width="20.2" customWidth="1"/>
    <col min="8" max="8" width="19.7" customWidth="1"/>
    <col min="9" max="9" width="26.2" customWidth="1"/>
    <col min="11" max="11" width="24.2" customWidth="1"/>
    <col min="12" max="12" width="10" customWidth="1"/>
    <col min="13" max="13" width="22.7" customWidth="1"/>
    <col min="14" max="14" width="20.8" customWidth="1"/>
    <col min="15" max="15" width="11.2" customWidth="1"/>
    <col min="16" max="16" width="21" customWidth="1"/>
    <col min="17" max="17" width="21.7" customWidth="1"/>
    <col min="18" max="18" width="27.7" customWidth="1"/>
  </cols>
  <sheetData>
    <row r="1" spans="1:20">
      <c r="A1" s="4"/>
      <c r="B1" s="4"/>
      <c r="C1" s="4"/>
      <c r="D1" s="4"/>
      <c r="E1" s="4"/>
      <c r="F1" s="4"/>
      <c r="G1" s="4"/>
      <c r="H1" s="4"/>
      <c r="I1" s="4"/>
      <c r="J1" s="4"/>
      <c r="K1" s="4"/>
      <c r="L1" s="4"/>
      <c r="M1" s="4"/>
      <c r="N1" s="4"/>
      <c r="O1" s="4"/>
      <c r="P1" s="4"/>
      <c r="Q1" s="4"/>
      <c r="R1" s="4"/>
      <c r="S1" s="4"/>
      <c r="T1" s="4"/>
    </row>
    <row r="2" ht="21" spans="1:20">
      <c r="A2" s="4"/>
      <c r="B2" s="69" t="s">
        <v>39</v>
      </c>
      <c r="C2" s="70"/>
      <c r="D2" s="71"/>
      <c r="E2" s="4"/>
      <c r="F2" s="4"/>
      <c r="G2" s="4"/>
      <c r="H2" s="4"/>
      <c r="I2" s="4"/>
      <c r="J2" s="4"/>
      <c r="K2" s="4"/>
      <c r="L2" s="4"/>
      <c r="M2" s="4"/>
      <c r="N2" s="4"/>
      <c r="O2" s="4"/>
      <c r="P2" s="4"/>
      <c r="Q2" s="4"/>
      <c r="R2" s="4"/>
      <c r="S2" s="4"/>
      <c r="T2" s="4"/>
    </row>
    <row r="3" spans="1:20">
      <c r="A3" s="4"/>
      <c r="B3" s="4"/>
      <c r="C3" s="4"/>
      <c r="D3" s="4"/>
      <c r="E3" s="4"/>
      <c r="F3" s="4"/>
      <c r="G3" s="4"/>
      <c r="H3" s="4"/>
      <c r="I3" s="4"/>
      <c r="J3" s="4"/>
      <c r="K3" s="4"/>
      <c r="L3" s="4"/>
      <c r="M3" s="4"/>
      <c r="N3" s="4"/>
      <c r="O3" s="4"/>
      <c r="P3" s="4"/>
      <c r="Q3" s="4"/>
      <c r="R3" s="4"/>
      <c r="S3" s="4"/>
      <c r="T3" s="4"/>
    </row>
    <row r="4" ht="21" spans="1:20">
      <c r="A4" s="4"/>
      <c r="B4" s="72" t="s">
        <v>40</v>
      </c>
      <c r="C4" s="4"/>
      <c r="D4" s="4"/>
      <c r="E4" s="4"/>
      <c r="F4" s="4"/>
      <c r="G4" s="4"/>
      <c r="H4" s="4"/>
      <c r="I4" s="4"/>
      <c r="J4" s="4"/>
      <c r="K4" s="73" t="s">
        <v>41</v>
      </c>
      <c r="L4" s="4"/>
      <c r="M4" s="4"/>
      <c r="N4" s="4"/>
      <c r="O4" s="4"/>
      <c r="P4" s="4"/>
      <c r="Q4" s="4"/>
      <c r="R4" s="4"/>
      <c r="S4" s="4"/>
      <c r="T4" s="4"/>
    </row>
    <row r="5" ht="21" spans="1:20">
      <c r="A5" s="4"/>
      <c r="B5" s="6" t="s">
        <v>42</v>
      </c>
      <c r="C5" s="6" t="s">
        <v>43</v>
      </c>
      <c r="D5" s="6" t="s">
        <v>44</v>
      </c>
      <c r="E5" s="6" t="s">
        <v>45</v>
      </c>
      <c r="F5" s="6" t="s">
        <v>46</v>
      </c>
      <c r="G5" s="6" t="s">
        <v>47</v>
      </c>
      <c r="H5" s="6" t="s">
        <v>48</v>
      </c>
      <c r="I5" s="6" t="s">
        <v>49</v>
      </c>
      <c r="J5" s="4"/>
      <c r="K5" s="6" t="s">
        <v>42</v>
      </c>
      <c r="L5" s="6" t="s">
        <v>43</v>
      </c>
      <c r="M5" s="6" t="s">
        <v>44</v>
      </c>
      <c r="N5" s="6" t="s">
        <v>45</v>
      </c>
      <c r="O5" s="6" t="s">
        <v>46</v>
      </c>
      <c r="P5" s="6" t="s">
        <v>47</v>
      </c>
      <c r="Q5" s="6" t="s">
        <v>48</v>
      </c>
      <c r="R5" s="6" t="s">
        <v>49</v>
      </c>
      <c r="S5" s="4"/>
      <c r="T5" s="4"/>
    </row>
    <row r="6" spans="1:20">
      <c r="A6" s="4"/>
      <c r="B6" s="10">
        <v>1</v>
      </c>
      <c r="C6" s="43">
        <v>32.5279926953141</v>
      </c>
      <c r="D6" s="43">
        <v>9.38811247242522</v>
      </c>
      <c r="E6" s="43">
        <v>0.29758666353363</v>
      </c>
      <c r="F6" s="44">
        <v>37843.6790192792</v>
      </c>
      <c r="G6" s="44">
        <v>-3246.65651612974</v>
      </c>
      <c r="H6" s="44">
        <v>-4794.70607602094</v>
      </c>
      <c r="I6" s="14">
        <v>0</v>
      </c>
      <c r="J6" s="4"/>
      <c r="K6" s="7">
        <v>1</v>
      </c>
      <c r="L6" s="13">
        <f t="shared" ref="L6:L37" si="0">(C6-C$207)/C$209</f>
        <v>-0.260649676526017</v>
      </c>
      <c r="M6" s="13">
        <f t="shared" ref="M6:M37" si="1">(D6-D$207)/D$209</f>
        <v>0.114167126907802</v>
      </c>
      <c r="N6" s="13">
        <f t="shared" ref="N6:N37" si="2">(E6-E$207)/E$209</f>
        <v>-0.778814750030337</v>
      </c>
      <c r="O6" s="13">
        <f t="shared" ref="O6:O37" si="3">(F6-F$207)/F$209</f>
        <v>-0.221390619587406</v>
      </c>
      <c r="P6" s="13">
        <f t="shared" ref="P6:P37" si="4">(G6-G$207)/G$209</f>
        <v>-0.0114457470893922</v>
      </c>
      <c r="Q6" s="13">
        <f t="shared" ref="Q6:Q37" si="5">(H6-H$207)/H$209</f>
        <v>0.211894200459209</v>
      </c>
      <c r="R6" s="12">
        <v>0</v>
      </c>
      <c r="S6" s="4"/>
      <c r="T6" s="4"/>
    </row>
    <row r="7" spans="1:20">
      <c r="A7" s="4"/>
      <c r="B7" s="10">
        <v>2</v>
      </c>
      <c r="C7" s="43">
        <v>34.5782256349495</v>
      </c>
      <c r="D7" s="43">
        <v>11.972863627459</v>
      </c>
      <c r="E7" s="43">
        <v>1.48510323495197</v>
      </c>
      <c r="F7" s="44">
        <v>65765.2298987421</v>
      </c>
      <c r="G7" s="44">
        <v>-15597.775662325</v>
      </c>
      <c r="H7" s="44">
        <v>-17632.1685881107</v>
      </c>
      <c r="I7" s="14">
        <v>1</v>
      </c>
      <c r="J7" s="4"/>
      <c r="K7" s="10">
        <v>2</v>
      </c>
      <c r="L7" s="15">
        <f t="shared" si="0"/>
        <v>-0.0107179069020699</v>
      </c>
      <c r="M7" s="15">
        <f t="shared" si="1"/>
        <v>0.495792187490707</v>
      </c>
      <c r="N7" s="15">
        <f t="shared" si="2"/>
        <v>1.13949425387874</v>
      </c>
      <c r="O7" s="15">
        <f t="shared" si="3"/>
        <v>0.361981249988141</v>
      </c>
      <c r="P7" s="15">
        <f t="shared" si="4"/>
        <v>-3.18488782838757</v>
      </c>
      <c r="Q7" s="15">
        <f t="shared" si="5"/>
        <v>-1.50607957182936</v>
      </c>
      <c r="R7" s="14">
        <v>1</v>
      </c>
      <c r="S7" s="4"/>
      <c r="T7" s="4"/>
    </row>
    <row r="8" spans="1:20">
      <c r="A8" s="4"/>
      <c r="B8" s="10">
        <v>3</v>
      </c>
      <c r="C8" s="43">
        <v>37.6971884334881</v>
      </c>
      <c r="D8" s="43">
        <v>12.4598330041935</v>
      </c>
      <c r="E8" s="43">
        <v>0.085443861666589</v>
      </c>
      <c r="F8" s="44">
        <v>61002.2854714993</v>
      </c>
      <c r="G8" s="44">
        <v>-11401.9176181609</v>
      </c>
      <c r="H8" s="44">
        <v>-7910.24280945703</v>
      </c>
      <c r="I8" s="14">
        <v>1</v>
      </c>
      <c r="J8" s="4"/>
      <c r="K8" s="10">
        <v>3</v>
      </c>
      <c r="L8" s="15">
        <f t="shared" si="0"/>
        <v>0.36949639780452</v>
      </c>
      <c r="M8" s="15">
        <f t="shared" si="1"/>
        <v>0.567690682452741</v>
      </c>
      <c r="N8" s="15">
        <f t="shared" si="2"/>
        <v>-1.12150929150523</v>
      </c>
      <c r="O8" s="15">
        <f t="shared" si="3"/>
        <v>0.262467873843668</v>
      </c>
      <c r="P8" s="15">
        <f t="shared" si="4"/>
        <v>-2.1068225675075</v>
      </c>
      <c r="Q8" s="15">
        <f t="shared" si="5"/>
        <v>-0.205042588225013</v>
      </c>
      <c r="R8" s="14">
        <v>1</v>
      </c>
      <c r="S8" s="4"/>
      <c r="T8" s="4"/>
    </row>
    <row r="9" spans="1:20">
      <c r="A9" s="4"/>
      <c r="B9" s="10">
        <v>4</v>
      </c>
      <c r="C9" s="43">
        <v>28.6845104659999</v>
      </c>
      <c r="D9" s="43">
        <v>1.38714358121345</v>
      </c>
      <c r="E9" s="43">
        <v>1.83759805512681</v>
      </c>
      <c r="F9" s="44">
        <v>19952.7349367636</v>
      </c>
      <c r="G9" s="44">
        <v>-1233.37844977466</v>
      </c>
      <c r="H9" s="44">
        <v>-2408.09735547183</v>
      </c>
      <c r="I9" s="14">
        <v>0</v>
      </c>
      <c r="J9" s="4"/>
      <c r="K9" s="10">
        <v>4</v>
      </c>
      <c r="L9" s="15">
        <f t="shared" si="0"/>
        <v>-0.729185859181197</v>
      </c>
      <c r="M9" s="15">
        <f t="shared" si="1"/>
        <v>-1.06713430394144</v>
      </c>
      <c r="N9" s="15">
        <f t="shared" si="2"/>
        <v>1.708912823394</v>
      </c>
      <c r="O9" s="15">
        <f t="shared" si="3"/>
        <v>-0.595190540048323</v>
      </c>
      <c r="P9" s="15">
        <f t="shared" si="4"/>
        <v>0.505837040122161</v>
      </c>
      <c r="Q9" s="15">
        <f t="shared" si="5"/>
        <v>0.531282177854058</v>
      </c>
      <c r="R9" s="14">
        <v>0</v>
      </c>
      <c r="S9" s="4"/>
      <c r="T9" s="4"/>
    </row>
    <row r="10" spans="1:20">
      <c r="A10" s="4"/>
      <c r="B10" s="10">
        <v>5</v>
      </c>
      <c r="C10" s="43">
        <v>32.6146714996556</v>
      </c>
      <c r="D10" s="43">
        <v>7.48882060390984</v>
      </c>
      <c r="E10" s="43">
        <v>0.234121632582438</v>
      </c>
      <c r="F10" s="44">
        <v>24970.1281224127</v>
      </c>
      <c r="G10" s="44">
        <v>-1135.68054270107</v>
      </c>
      <c r="H10" s="44">
        <v>-397.32318864735</v>
      </c>
      <c r="I10" s="14">
        <v>0</v>
      </c>
      <c r="J10" s="4"/>
      <c r="K10" s="10">
        <v>5</v>
      </c>
      <c r="L10" s="15">
        <f t="shared" si="0"/>
        <v>-0.250083176232727</v>
      </c>
      <c r="M10" s="15">
        <f t="shared" si="1"/>
        <v>-0.166253436199492</v>
      </c>
      <c r="N10" s="15">
        <f t="shared" si="2"/>
        <v>-0.881335879618978</v>
      </c>
      <c r="O10" s="15">
        <f t="shared" si="3"/>
        <v>-0.490360903050594</v>
      </c>
      <c r="P10" s="15">
        <f t="shared" si="4"/>
        <v>0.530939109488694</v>
      </c>
      <c r="Q10" s="15">
        <f t="shared" si="5"/>
        <v>0.800374085802891</v>
      </c>
      <c r="R10" s="14">
        <v>0</v>
      </c>
      <c r="S10" s="4"/>
      <c r="T10" s="4"/>
    </row>
    <row r="11" spans="1:20">
      <c r="A11" s="4"/>
      <c r="B11" s="10">
        <v>6</v>
      </c>
      <c r="C11" s="43">
        <v>39.3187351350039</v>
      </c>
      <c r="D11" s="43">
        <v>4.57883533322398</v>
      </c>
      <c r="E11" s="43">
        <v>2.03191779230052</v>
      </c>
      <c r="F11" s="44">
        <v>222106.36405956</v>
      </c>
      <c r="G11" s="44">
        <v>-16353.3858004245</v>
      </c>
      <c r="H11" s="44">
        <v>-55418.5675346635</v>
      </c>
      <c r="I11" s="14">
        <v>1</v>
      </c>
      <c r="J11" s="4"/>
      <c r="K11" s="10">
        <v>6</v>
      </c>
      <c r="L11" s="15">
        <f t="shared" si="0"/>
        <v>0.567169564010593</v>
      </c>
      <c r="M11" s="15">
        <f t="shared" si="1"/>
        <v>-0.595897621891455</v>
      </c>
      <c r="N11" s="15">
        <f t="shared" si="2"/>
        <v>2.02281606519242</v>
      </c>
      <c r="O11" s="15">
        <f t="shared" si="3"/>
        <v>3.62845524065897</v>
      </c>
      <c r="P11" s="15">
        <f t="shared" si="4"/>
        <v>-3.37903096480443</v>
      </c>
      <c r="Q11" s="15">
        <f t="shared" si="5"/>
        <v>-6.56284544579199</v>
      </c>
      <c r="R11" s="14">
        <v>1</v>
      </c>
      <c r="S11" s="4"/>
      <c r="T11" s="4"/>
    </row>
    <row r="12" spans="1:20">
      <c r="A12" s="4"/>
      <c r="B12" s="10">
        <v>7</v>
      </c>
      <c r="C12" s="43">
        <v>46.8467493714947</v>
      </c>
      <c r="D12" s="43">
        <v>16.9007911175988</v>
      </c>
      <c r="E12" s="43">
        <v>0.997888918198922</v>
      </c>
      <c r="F12" s="44">
        <v>74282.9718810347</v>
      </c>
      <c r="G12" s="44">
        <v>-4468.47136674227</v>
      </c>
      <c r="H12" s="44">
        <v>-8517.32126540581</v>
      </c>
      <c r="I12" s="14">
        <v>0</v>
      </c>
      <c r="J12" s="4"/>
      <c r="K12" s="10">
        <v>7</v>
      </c>
      <c r="L12" s="15">
        <f t="shared" si="0"/>
        <v>1.48486524800198</v>
      </c>
      <c r="M12" s="15">
        <f t="shared" si="1"/>
        <v>1.22337504331429</v>
      </c>
      <c r="N12" s="15">
        <f t="shared" si="2"/>
        <v>0.352450406949941</v>
      </c>
      <c r="O12" s="15">
        <f t="shared" si="3"/>
        <v>0.539944540287571</v>
      </c>
      <c r="P12" s="15">
        <f t="shared" si="4"/>
        <v>-0.325373466237276</v>
      </c>
      <c r="Q12" s="15">
        <f t="shared" si="5"/>
        <v>-0.286284879219768</v>
      </c>
      <c r="R12" s="14">
        <v>0</v>
      </c>
      <c r="S12" s="4"/>
      <c r="T12" s="4"/>
    </row>
    <row r="13" spans="1:20">
      <c r="A13" s="4"/>
      <c r="B13" s="10">
        <v>8</v>
      </c>
      <c r="C13" s="43">
        <v>42.0017343092129</v>
      </c>
      <c r="D13" s="43">
        <v>15.9306147191526</v>
      </c>
      <c r="E13" s="43">
        <v>2.80205932107344</v>
      </c>
      <c r="F13" s="44">
        <v>117987.393370352</v>
      </c>
      <c r="G13" s="44">
        <v>-5313.20248148531</v>
      </c>
      <c r="H13" s="44">
        <v>-1796.65134759306</v>
      </c>
      <c r="I13" s="14">
        <v>0</v>
      </c>
      <c r="J13" s="4"/>
      <c r="K13" s="10">
        <v>8</v>
      </c>
      <c r="L13" s="15">
        <f t="shared" si="0"/>
        <v>0.894238122195441</v>
      </c>
      <c r="M13" s="15">
        <f t="shared" si="1"/>
        <v>1.08013354553524</v>
      </c>
      <c r="N13" s="15">
        <f t="shared" si="2"/>
        <v>3.26689927589225</v>
      </c>
      <c r="O13" s="15">
        <f t="shared" si="3"/>
        <v>1.45307182977828</v>
      </c>
      <c r="P13" s="15">
        <f t="shared" si="4"/>
        <v>-0.542414953342781</v>
      </c>
      <c r="Q13" s="15">
        <f t="shared" si="5"/>
        <v>0.613108956605467</v>
      </c>
      <c r="R13" s="14">
        <v>0</v>
      </c>
      <c r="S13" s="4"/>
      <c r="T13" s="4"/>
    </row>
    <row r="14" spans="1:20">
      <c r="A14" s="4"/>
      <c r="B14" s="10">
        <v>9</v>
      </c>
      <c r="C14" s="43">
        <v>46.7800671769111</v>
      </c>
      <c r="D14" s="43">
        <v>11.9624316057188</v>
      </c>
      <c r="E14" s="43">
        <v>0.669372562495934</v>
      </c>
      <c r="F14" s="44">
        <v>55248.1868106091</v>
      </c>
      <c r="G14" s="44">
        <v>-7435.19029923463</v>
      </c>
      <c r="H14" s="44">
        <v>-18232.5466627922</v>
      </c>
      <c r="I14" s="14">
        <v>0</v>
      </c>
      <c r="J14" s="4"/>
      <c r="K14" s="10">
        <v>9</v>
      </c>
      <c r="L14" s="15">
        <f t="shared" si="0"/>
        <v>1.47673641611537</v>
      </c>
      <c r="M14" s="15">
        <f t="shared" si="1"/>
        <v>0.494251953754536</v>
      </c>
      <c r="N14" s="15">
        <f t="shared" si="2"/>
        <v>-0.178233457380259</v>
      </c>
      <c r="O14" s="15">
        <f t="shared" si="3"/>
        <v>0.142246067110335</v>
      </c>
      <c r="P14" s="15">
        <f t="shared" si="4"/>
        <v>-1.08762914463509</v>
      </c>
      <c r="Q14" s="15">
        <f t="shared" si="5"/>
        <v>-1.5864251841175</v>
      </c>
      <c r="R14" s="14">
        <v>0</v>
      </c>
      <c r="S14" s="4"/>
      <c r="T14" s="4"/>
    </row>
    <row r="15" spans="1:20">
      <c r="A15" s="4"/>
      <c r="B15" s="10">
        <v>10</v>
      </c>
      <c r="C15" s="43">
        <v>27.2728324715906</v>
      </c>
      <c r="D15" s="43">
        <v>9.47322394892082</v>
      </c>
      <c r="E15" s="43">
        <v>0.478877700141037</v>
      </c>
      <c r="F15" s="44">
        <v>33039.8757676915</v>
      </c>
      <c r="G15" s="44">
        <v>-1833.33189317958</v>
      </c>
      <c r="H15" s="44">
        <v>-3631.8822481575</v>
      </c>
      <c r="I15" s="14">
        <v>0</v>
      </c>
      <c r="J15" s="4"/>
      <c r="K15" s="10">
        <v>10</v>
      </c>
      <c r="L15" s="15">
        <f t="shared" si="0"/>
        <v>-0.901275172771411</v>
      </c>
      <c r="M15" s="15">
        <f t="shared" si="1"/>
        <v>0.126733393610373</v>
      </c>
      <c r="N15" s="15">
        <f t="shared" si="2"/>
        <v>-0.485958013356231</v>
      </c>
      <c r="O15" s="15">
        <f t="shared" si="3"/>
        <v>-0.321757669256306</v>
      </c>
      <c r="P15" s="15">
        <f t="shared" si="4"/>
        <v>0.351687648347619</v>
      </c>
      <c r="Q15" s="15">
        <f t="shared" si="5"/>
        <v>0.367509131071878</v>
      </c>
      <c r="R15" s="14">
        <v>0</v>
      </c>
      <c r="S15" s="4"/>
      <c r="T15" s="4"/>
    </row>
    <row r="16" spans="1:20">
      <c r="A16" s="4"/>
      <c r="B16" s="10">
        <v>11</v>
      </c>
      <c r="C16" s="43">
        <v>35.272907632434</v>
      </c>
      <c r="D16" s="43">
        <v>1.04253090206563</v>
      </c>
      <c r="E16" s="43">
        <v>0.776183654838167</v>
      </c>
      <c r="F16" s="44">
        <v>20059.7412530968</v>
      </c>
      <c r="G16" s="44">
        <v>-3898.76780110165</v>
      </c>
      <c r="H16" s="44">
        <v>-2634.00898143886</v>
      </c>
      <c r="I16" s="14">
        <v>1</v>
      </c>
      <c r="J16" s="4"/>
      <c r="K16" s="10">
        <v>11</v>
      </c>
      <c r="L16" s="15">
        <f t="shared" si="0"/>
        <v>0.0739666660558165</v>
      </c>
      <c r="M16" s="15">
        <f t="shared" si="1"/>
        <v>-1.11801457313149</v>
      </c>
      <c r="N16" s="15">
        <f t="shared" si="2"/>
        <v>-0.00569129242104043</v>
      </c>
      <c r="O16" s="15">
        <f t="shared" si="3"/>
        <v>-0.592954830610649</v>
      </c>
      <c r="P16" s="15">
        <f t="shared" si="4"/>
        <v>-0.178996344644493</v>
      </c>
      <c r="Q16" s="15">
        <f t="shared" si="5"/>
        <v>0.501049548321476</v>
      </c>
      <c r="R16" s="14">
        <v>1</v>
      </c>
      <c r="S16" s="4"/>
      <c r="T16" s="4"/>
    </row>
    <row r="17" spans="1:20">
      <c r="A17" s="4"/>
      <c r="B17" s="10">
        <v>12</v>
      </c>
      <c r="C17" s="43">
        <v>25.9651849255334</v>
      </c>
      <c r="D17" s="43">
        <v>4.20808280986402</v>
      </c>
      <c r="E17" s="43">
        <v>0.604666421237323</v>
      </c>
      <c r="F17" s="44">
        <v>35386.9421348646</v>
      </c>
      <c r="G17" s="44">
        <v>-191.069944749818</v>
      </c>
      <c r="H17" s="44">
        <v>-1661.06684952847</v>
      </c>
      <c r="I17" s="14">
        <v>0</v>
      </c>
      <c r="J17" s="4"/>
      <c r="K17" s="10">
        <v>12</v>
      </c>
      <c r="L17" s="15">
        <f t="shared" si="0"/>
        <v>-1.06068274978976</v>
      </c>
      <c r="M17" s="15">
        <f t="shared" si="1"/>
        <v>-0.650637303083962</v>
      </c>
      <c r="N17" s="15">
        <f t="shared" si="2"/>
        <v>-0.282759471056306</v>
      </c>
      <c r="O17" s="15">
        <f t="shared" si="3"/>
        <v>-0.272719831045007</v>
      </c>
      <c r="P17" s="15">
        <f t="shared" si="4"/>
        <v>0.773643190511357</v>
      </c>
      <c r="Q17" s="15">
        <f t="shared" si="5"/>
        <v>0.631253555772515</v>
      </c>
      <c r="R17" s="14">
        <v>0</v>
      </c>
      <c r="S17" s="4"/>
      <c r="T17" s="4"/>
    </row>
    <row r="18" spans="1:20">
      <c r="A18" s="4"/>
      <c r="B18" s="10">
        <v>13</v>
      </c>
      <c r="C18" s="43">
        <v>32.3391907074982</v>
      </c>
      <c r="D18" s="43">
        <v>7.40073588356231</v>
      </c>
      <c r="E18" s="43">
        <v>2.90021494406356</v>
      </c>
      <c r="F18" s="44">
        <v>35107.894534515</v>
      </c>
      <c r="G18" s="44">
        <v>-1315.95241198918</v>
      </c>
      <c r="H18" s="44">
        <v>-1951.39275396101</v>
      </c>
      <c r="I18" s="14">
        <v>1</v>
      </c>
      <c r="J18" s="4"/>
      <c r="K18" s="10">
        <v>13</v>
      </c>
      <c r="L18" s="15">
        <f t="shared" si="0"/>
        <v>-0.283665410012241</v>
      </c>
      <c r="M18" s="15">
        <f t="shared" si="1"/>
        <v>-0.179258686888166</v>
      </c>
      <c r="N18" s="15">
        <f t="shared" si="2"/>
        <v>3.42545943403924</v>
      </c>
      <c r="O18" s="15">
        <f t="shared" si="3"/>
        <v>-0.278550041588084</v>
      </c>
      <c r="P18" s="15">
        <f t="shared" si="4"/>
        <v>0.484620850446605</v>
      </c>
      <c r="Q18" s="15">
        <f t="shared" si="5"/>
        <v>0.592400683660029</v>
      </c>
      <c r="R18" s="14">
        <v>1</v>
      </c>
      <c r="S18" s="4"/>
      <c r="T18" s="4"/>
    </row>
    <row r="19" spans="1:20">
      <c r="A19" s="4"/>
      <c r="B19" s="10">
        <v>14</v>
      </c>
      <c r="C19" s="43">
        <v>48.8181157777127</v>
      </c>
      <c r="D19" s="43">
        <v>22.3684518827669</v>
      </c>
      <c r="E19" s="43">
        <v>0.0420074892016913</v>
      </c>
      <c r="F19" s="44">
        <v>116698.374288011</v>
      </c>
      <c r="G19" s="44">
        <v>-8254.78942264952</v>
      </c>
      <c r="H19" s="44">
        <v>-9029.94278275543</v>
      </c>
      <c r="I19" s="14">
        <v>0</v>
      </c>
      <c r="J19" s="4"/>
      <c r="K19" s="10">
        <v>14</v>
      </c>
      <c r="L19" s="15">
        <f t="shared" si="0"/>
        <v>1.72518286506792</v>
      </c>
      <c r="M19" s="15">
        <f t="shared" si="1"/>
        <v>2.03064670917288</v>
      </c>
      <c r="N19" s="15">
        <f t="shared" si="2"/>
        <v>-1.19167621498406</v>
      </c>
      <c r="O19" s="15">
        <f t="shared" si="3"/>
        <v>1.4261400352218</v>
      </c>
      <c r="P19" s="15">
        <f t="shared" si="4"/>
        <v>-1.29821332872833</v>
      </c>
      <c r="Q19" s="15">
        <f t="shared" si="5"/>
        <v>-0.354886467819387</v>
      </c>
      <c r="R19" s="14">
        <v>0</v>
      </c>
      <c r="S19" s="4"/>
      <c r="T19" s="4"/>
    </row>
    <row r="20" spans="1:20">
      <c r="A20" s="4"/>
      <c r="B20" s="10">
        <v>15</v>
      </c>
      <c r="C20" s="43">
        <v>51.8061210094231</v>
      </c>
      <c r="D20" s="43">
        <v>26.6260966620038</v>
      </c>
      <c r="E20" s="43">
        <v>0.5418619260804</v>
      </c>
      <c r="F20" s="44">
        <v>165132.224894195</v>
      </c>
      <c r="G20" s="44">
        <v>-1754.27996760634</v>
      </c>
      <c r="H20" s="44">
        <v>-34032.9783855161</v>
      </c>
      <c r="I20" s="14">
        <v>0</v>
      </c>
      <c r="J20" s="4"/>
      <c r="K20" s="10">
        <v>15</v>
      </c>
      <c r="L20" s="15">
        <f t="shared" si="0"/>
        <v>2.08943290747518</v>
      </c>
      <c r="M20" s="15">
        <f t="shared" si="1"/>
        <v>2.65926580995264</v>
      </c>
      <c r="N20" s="15">
        <f t="shared" si="2"/>
        <v>-0.384213574051763</v>
      </c>
      <c r="O20" s="15">
        <f t="shared" si="3"/>
        <v>2.4380804571865</v>
      </c>
      <c r="P20" s="15">
        <f t="shared" si="4"/>
        <v>0.371998901461797</v>
      </c>
      <c r="Q20" s="15">
        <f t="shared" si="5"/>
        <v>-3.70091839217262</v>
      </c>
      <c r="R20" s="14">
        <v>0</v>
      </c>
      <c r="S20" s="4"/>
      <c r="T20" s="4"/>
    </row>
    <row r="21" spans="1:20">
      <c r="A21" s="4"/>
      <c r="B21" s="10">
        <v>16</v>
      </c>
      <c r="C21" s="43">
        <v>31.3212499573767</v>
      </c>
      <c r="D21" s="43">
        <v>7.84291919099707</v>
      </c>
      <c r="E21" s="43">
        <v>0.349809466922873</v>
      </c>
      <c r="F21" s="44">
        <v>41564.5700829063</v>
      </c>
      <c r="G21" s="44">
        <v>-341.030385240395</v>
      </c>
      <c r="H21" s="44">
        <v>-11029.7742514816</v>
      </c>
      <c r="I21" s="14">
        <v>0</v>
      </c>
      <c r="J21" s="4"/>
      <c r="K21" s="10">
        <v>16</v>
      </c>
      <c r="L21" s="15">
        <f t="shared" si="0"/>
        <v>-0.407756545283657</v>
      </c>
      <c r="M21" s="15">
        <f t="shared" si="1"/>
        <v>-0.113972622053684</v>
      </c>
      <c r="N21" s="15">
        <f t="shared" si="2"/>
        <v>-0.694454264996173</v>
      </c>
      <c r="O21" s="15">
        <f t="shared" si="3"/>
        <v>-0.143649122145311</v>
      </c>
      <c r="P21" s="15">
        <f t="shared" si="4"/>
        <v>0.73511301630205</v>
      </c>
      <c r="Q21" s="15">
        <f t="shared" si="5"/>
        <v>-0.622513968895501</v>
      </c>
      <c r="R21" s="14">
        <v>0</v>
      </c>
      <c r="S21" s="4"/>
      <c r="T21" s="4"/>
    </row>
    <row r="22" spans="1:20">
      <c r="A22" s="4"/>
      <c r="B22" s="10">
        <v>17</v>
      </c>
      <c r="C22" s="43">
        <v>27.2985617954266</v>
      </c>
      <c r="D22" s="43">
        <v>7.70351316849821</v>
      </c>
      <c r="E22" s="43">
        <v>0.26212793369732</v>
      </c>
      <c r="F22" s="44">
        <v>35830.7044379705</v>
      </c>
      <c r="G22" s="44">
        <v>-287.227411245179</v>
      </c>
      <c r="H22" s="44">
        <v>-1158.01407011662</v>
      </c>
      <c r="I22" s="14">
        <v>0</v>
      </c>
      <c r="J22" s="4"/>
      <c r="K22" s="10">
        <v>17</v>
      </c>
      <c r="L22" s="15">
        <f t="shared" si="0"/>
        <v>-0.898138663103039</v>
      </c>
      <c r="M22" s="15">
        <f t="shared" si="1"/>
        <v>-0.13455519600017</v>
      </c>
      <c r="N22" s="15">
        <f t="shared" si="2"/>
        <v>-0.836094624980569</v>
      </c>
      <c r="O22" s="15">
        <f t="shared" si="3"/>
        <v>-0.263448195471196</v>
      </c>
      <c r="P22" s="15">
        <f t="shared" si="4"/>
        <v>0.748936915153192</v>
      </c>
      <c r="Q22" s="15">
        <f t="shared" si="5"/>
        <v>0.698574607755531</v>
      </c>
      <c r="R22" s="14">
        <v>0</v>
      </c>
      <c r="S22" s="4"/>
      <c r="T22" s="4"/>
    </row>
    <row r="23" spans="1:20">
      <c r="A23" s="4"/>
      <c r="B23" s="10">
        <v>18</v>
      </c>
      <c r="C23" s="43">
        <v>25.5838021237469</v>
      </c>
      <c r="D23" s="43">
        <v>2.74770735145433</v>
      </c>
      <c r="E23" s="43">
        <v>0.461791548002942</v>
      </c>
      <c r="F23" s="44">
        <v>17830.4245398346</v>
      </c>
      <c r="G23" s="44">
        <v>-2145.18874092538</v>
      </c>
      <c r="H23" s="44">
        <v>-6227.87941818115</v>
      </c>
      <c r="I23" s="14">
        <v>1</v>
      </c>
      <c r="J23" s="4"/>
      <c r="K23" s="10">
        <v>18</v>
      </c>
      <c r="L23" s="15">
        <f t="shared" si="0"/>
        <v>-1.10717487110529</v>
      </c>
      <c r="M23" s="15">
        <f t="shared" si="1"/>
        <v>-0.866254141751009</v>
      </c>
      <c r="N23" s="15">
        <f t="shared" si="2"/>
        <v>-0.513558907758504</v>
      </c>
      <c r="O23" s="15">
        <f t="shared" si="3"/>
        <v>-0.639532496174648</v>
      </c>
      <c r="P23" s="15">
        <f t="shared" si="4"/>
        <v>0.271560525269676</v>
      </c>
      <c r="Q23" s="15">
        <f t="shared" si="5"/>
        <v>0.0200997386911106</v>
      </c>
      <c r="R23" s="14">
        <v>1</v>
      </c>
      <c r="S23" s="4"/>
      <c r="T23" s="4"/>
    </row>
    <row r="24" spans="1:20">
      <c r="A24" s="4"/>
      <c r="B24" s="10">
        <v>19</v>
      </c>
      <c r="C24" s="43">
        <v>31.4860934014796</v>
      </c>
      <c r="D24" s="43">
        <v>13.6347913636062</v>
      </c>
      <c r="E24" s="43">
        <v>1.04005929435726</v>
      </c>
      <c r="F24" s="44">
        <v>67805.5796923288</v>
      </c>
      <c r="G24" s="44">
        <v>-7509.74655273028</v>
      </c>
      <c r="H24" s="44">
        <v>-3131.71267654195</v>
      </c>
      <c r="I24" s="14">
        <v>0</v>
      </c>
      <c r="J24" s="4"/>
      <c r="K24" s="10">
        <v>19</v>
      </c>
      <c r="L24" s="15">
        <f t="shared" si="0"/>
        <v>-0.387661456135947</v>
      </c>
      <c r="M24" s="15">
        <f t="shared" si="1"/>
        <v>0.74116717136736</v>
      </c>
      <c r="N24" s="15">
        <f t="shared" si="2"/>
        <v>0.420572245608701</v>
      </c>
      <c r="O24" s="15">
        <f t="shared" si="3"/>
        <v>0.404610782953956</v>
      </c>
      <c r="P24" s="15">
        <f t="shared" si="4"/>
        <v>-1.10678529959291</v>
      </c>
      <c r="Q24" s="15">
        <f t="shared" si="5"/>
        <v>0.434444337692586</v>
      </c>
      <c r="R24" s="14">
        <v>0</v>
      </c>
      <c r="S24" s="4"/>
      <c r="T24" s="4"/>
    </row>
    <row r="25" spans="1:20">
      <c r="A25" s="4"/>
      <c r="B25" s="10">
        <v>20</v>
      </c>
      <c r="C25" s="43">
        <v>43.6956158228145</v>
      </c>
      <c r="D25" s="43">
        <v>2.57581186579007</v>
      </c>
      <c r="E25" s="43">
        <v>0.282952183868257</v>
      </c>
      <c r="F25" s="44">
        <v>20192.4373401539</v>
      </c>
      <c r="G25" s="44">
        <v>-322.920868518563</v>
      </c>
      <c r="H25" s="44">
        <v>-829.714001009769</v>
      </c>
      <c r="I25" s="14">
        <v>0</v>
      </c>
      <c r="J25" s="4"/>
      <c r="K25" s="10">
        <v>20</v>
      </c>
      <c r="L25" s="15">
        <f t="shared" si="0"/>
        <v>1.10072919745005</v>
      </c>
      <c r="M25" s="15">
        <f t="shared" si="1"/>
        <v>-0.891633615903791</v>
      </c>
      <c r="N25" s="15">
        <f t="shared" si="2"/>
        <v>-0.802455223591121</v>
      </c>
      <c r="O25" s="15">
        <f t="shared" si="3"/>
        <v>-0.590182378438274</v>
      </c>
      <c r="P25" s="15">
        <f t="shared" si="4"/>
        <v>0.739765995660179</v>
      </c>
      <c r="Q25" s="15">
        <f t="shared" si="5"/>
        <v>0.742509373495641</v>
      </c>
      <c r="R25" s="14">
        <v>0</v>
      </c>
      <c r="S25" s="4"/>
      <c r="T25" s="4"/>
    </row>
    <row r="26" spans="1:20">
      <c r="A26" s="4"/>
      <c r="B26" s="10">
        <v>21</v>
      </c>
      <c r="C26" s="43">
        <v>31.1796273978177</v>
      </c>
      <c r="D26" s="43">
        <v>3.69213048464265</v>
      </c>
      <c r="E26" s="43">
        <v>0.0245270636280878</v>
      </c>
      <c r="F26" s="44">
        <v>12517.0558314127</v>
      </c>
      <c r="G26" s="44">
        <v>34.1638172378165</v>
      </c>
      <c r="H26" s="44">
        <v>-642.147481851204</v>
      </c>
      <c r="I26" s="14">
        <v>0</v>
      </c>
      <c r="J26" s="4"/>
      <c r="K26" s="10">
        <v>21</v>
      </c>
      <c r="L26" s="15">
        <f t="shared" si="0"/>
        <v>-0.425020913758554</v>
      </c>
      <c r="M26" s="15">
        <f t="shared" si="1"/>
        <v>-0.726814979603048</v>
      </c>
      <c r="N26" s="15">
        <f t="shared" si="2"/>
        <v>-1.21991401694581</v>
      </c>
      <c r="O26" s="15">
        <f t="shared" si="3"/>
        <v>-0.750546022986161</v>
      </c>
      <c r="P26" s="15">
        <f t="shared" si="4"/>
        <v>0.831513759968283</v>
      </c>
      <c r="Q26" s="15">
        <f t="shared" si="5"/>
        <v>0.767610468059337</v>
      </c>
      <c r="R26" s="14">
        <v>0</v>
      </c>
      <c r="S26" s="4"/>
      <c r="T26" s="4"/>
    </row>
    <row r="27" spans="1:20">
      <c r="A27" s="4"/>
      <c r="B27" s="10">
        <v>22</v>
      </c>
      <c r="C27" s="43">
        <v>37.3502128731365</v>
      </c>
      <c r="D27" s="43">
        <v>20.9869998230848</v>
      </c>
      <c r="E27" s="43">
        <v>2.01947060174923</v>
      </c>
      <c r="F27" s="44">
        <v>92609.201214892</v>
      </c>
      <c r="G27" s="44">
        <v>-10895.068124762</v>
      </c>
      <c r="H27" s="44">
        <v>-18365.1878031958</v>
      </c>
      <c r="I27" s="14">
        <v>0</v>
      </c>
      <c r="J27" s="4"/>
      <c r="K27" s="10">
        <v>22</v>
      </c>
      <c r="L27" s="15">
        <f t="shared" si="0"/>
        <v>0.327198659758042</v>
      </c>
      <c r="M27" s="15">
        <f t="shared" si="1"/>
        <v>1.82668249972012</v>
      </c>
      <c r="N27" s="15">
        <f t="shared" si="2"/>
        <v>2.00270892876788</v>
      </c>
      <c r="O27" s="15">
        <f t="shared" si="3"/>
        <v>0.922838983182794</v>
      </c>
      <c r="P27" s="15">
        <f t="shared" si="4"/>
        <v>-1.97659489403128</v>
      </c>
      <c r="Q27" s="15">
        <f t="shared" si="5"/>
        <v>-1.60417588836495</v>
      </c>
      <c r="R27" s="14">
        <v>0</v>
      </c>
      <c r="S27" s="4"/>
      <c r="T27" s="4"/>
    </row>
    <row r="28" spans="1:20">
      <c r="A28" s="4"/>
      <c r="B28" s="10">
        <v>23</v>
      </c>
      <c r="C28" s="43">
        <v>41.9705383882762</v>
      </c>
      <c r="D28" s="43">
        <v>14.4533371936019</v>
      </c>
      <c r="E28" s="43">
        <v>1.98714809504471</v>
      </c>
      <c r="F28" s="44">
        <v>55837.3567611121</v>
      </c>
      <c r="G28" s="44">
        <v>-1443.22974350382</v>
      </c>
      <c r="H28" s="44">
        <v>-3773.81907140449</v>
      </c>
      <c r="I28" s="14">
        <v>0</v>
      </c>
      <c r="J28" s="4"/>
      <c r="K28" s="10">
        <v>23</v>
      </c>
      <c r="L28" s="15">
        <f t="shared" si="0"/>
        <v>0.890435212011901</v>
      </c>
      <c r="M28" s="15">
        <f t="shared" si="1"/>
        <v>0.862021204589723</v>
      </c>
      <c r="N28" s="15">
        <f t="shared" si="2"/>
        <v>1.95049529475844</v>
      </c>
      <c r="O28" s="15">
        <f t="shared" si="3"/>
        <v>0.15455574063121</v>
      </c>
      <c r="P28" s="15">
        <f t="shared" si="4"/>
        <v>0.451918774218289</v>
      </c>
      <c r="Q28" s="15">
        <f t="shared" si="5"/>
        <v>0.34851443181331</v>
      </c>
      <c r="R28" s="14">
        <v>0</v>
      </c>
      <c r="S28" s="4"/>
      <c r="T28" s="4"/>
    </row>
    <row r="29" spans="1:20">
      <c r="A29" s="4"/>
      <c r="B29" s="10">
        <v>24</v>
      </c>
      <c r="C29" s="43">
        <v>46.0932822381543</v>
      </c>
      <c r="D29" s="43">
        <v>25.7805300457396</v>
      </c>
      <c r="E29" s="43">
        <v>0.301616386956011</v>
      </c>
      <c r="F29" s="44">
        <v>63307.3378155231</v>
      </c>
      <c r="G29" s="44">
        <v>-1931.02060588601</v>
      </c>
      <c r="H29" s="44">
        <v>-21382.3431172281</v>
      </c>
      <c r="I29" s="14">
        <v>0</v>
      </c>
      <c r="J29" s="4"/>
      <c r="K29" s="10">
        <v>24</v>
      </c>
      <c r="L29" s="15">
        <f t="shared" si="0"/>
        <v>1.39301452687234</v>
      </c>
      <c r="M29" s="15">
        <f t="shared" si="1"/>
        <v>2.53442229821641</v>
      </c>
      <c r="N29" s="15">
        <f t="shared" si="2"/>
        <v>-0.772305152681994</v>
      </c>
      <c r="O29" s="15">
        <f t="shared" si="3"/>
        <v>0.310627902676153</v>
      </c>
      <c r="P29" s="15">
        <f t="shared" si="4"/>
        <v>0.326587941341235</v>
      </c>
      <c r="Q29" s="15">
        <f t="shared" si="5"/>
        <v>-2.00794678090287</v>
      </c>
      <c r="R29" s="14">
        <v>0</v>
      </c>
      <c r="S29" s="4"/>
      <c r="T29" s="4"/>
    </row>
    <row r="30" spans="1:20">
      <c r="A30" s="4"/>
      <c r="B30" s="10">
        <v>25</v>
      </c>
      <c r="C30" s="43">
        <v>49.4466271208103</v>
      </c>
      <c r="D30" s="43">
        <v>4.57011154155119</v>
      </c>
      <c r="E30" s="43">
        <v>0.669450208641251</v>
      </c>
      <c r="F30" s="44">
        <v>29488.5449156402</v>
      </c>
      <c r="G30" s="44">
        <v>-1201.602174381</v>
      </c>
      <c r="H30" s="44">
        <v>-3453.35770337421</v>
      </c>
      <c r="I30" s="14">
        <v>1</v>
      </c>
      <c r="J30" s="4"/>
      <c r="K30" s="10">
        <v>25</v>
      </c>
      <c r="L30" s="15">
        <f t="shared" si="0"/>
        <v>1.80180096497857</v>
      </c>
      <c r="M30" s="15">
        <f t="shared" si="1"/>
        <v>-0.597185644345439</v>
      </c>
      <c r="N30" s="15">
        <f t="shared" si="2"/>
        <v>-0.178108028141405</v>
      </c>
      <c r="O30" s="15">
        <f t="shared" si="3"/>
        <v>-0.395956503253251</v>
      </c>
      <c r="P30" s="15">
        <f t="shared" si="4"/>
        <v>0.514001496178942</v>
      </c>
      <c r="Q30" s="15">
        <f t="shared" si="5"/>
        <v>0.391400183167151</v>
      </c>
      <c r="R30" s="14">
        <v>1</v>
      </c>
      <c r="S30" s="4"/>
      <c r="T30" s="4"/>
    </row>
    <row r="31" spans="1:20">
      <c r="A31" s="4"/>
      <c r="B31" s="10">
        <v>26</v>
      </c>
      <c r="C31" s="43">
        <v>25.1639769712888</v>
      </c>
      <c r="D31" s="43">
        <v>9.30813860054427</v>
      </c>
      <c r="E31" s="43">
        <v>0.359315898105963</v>
      </c>
      <c r="F31" s="44">
        <v>27375.727091279</v>
      </c>
      <c r="G31" s="44">
        <v>-1144.36461941654</v>
      </c>
      <c r="H31" s="44">
        <v>-4041.62517299027</v>
      </c>
      <c r="I31" s="14">
        <v>0</v>
      </c>
      <c r="J31" s="4"/>
      <c r="K31" s="10">
        <v>26</v>
      </c>
      <c r="L31" s="15">
        <f t="shared" si="0"/>
        <v>-1.15835327198746</v>
      </c>
      <c r="M31" s="15">
        <f t="shared" si="1"/>
        <v>0.102359400797619</v>
      </c>
      <c r="N31" s="15">
        <f t="shared" si="2"/>
        <v>-0.679097618215419</v>
      </c>
      <c r="O31" s="15">
        <f t="shared" si="3"/>
        <v>-0.440100128712705</v>
      </c>
      <c r="P31" s="15">
        <f t="shared" si="4"/>
        <v>0.528707861116794</v>
      </c>
      <c r="Q31" s="15">
        <f t="shared" si="5"/>
        <v>0.312675272933591</v>
      </c>
      <c r="R31" s="14">
        <v>0</v>
      </c>
      <c r="S31" s="4"/>
      <c r="T31" s="4"/>
    </row>
    <row r="32" spans="1:20">
      <c r="A32" s="4"/>
      <c r="B32" s="10">
        <v>27</v>
      </c>
      <c r="C32" s="43">
        <v>39.6817788163702</v>
      </c>
      <c r="D32" s="43">
        <v>4.28711308829455</v>
      </c>
      <c r="E32" s="43">
        <v>1.74359939457365</v>
      </c>
      <c r="F32" s="44">
        <v>73552.827081462</v>
      </c>
      <c r="G32" s="44">
        <v>-1711.38011904762</v>
      </c>
      <c r="H32" s="44">
        <v>-1285.28221497959</v>
      </c>
      <c r="I32" s="14">
        <v>0</v>
      </c>
      <c r="J32" s="4"/>
      <c r="K32" s="10">
        <v>27</v>
      </c>
      <c r="L32" s="15">
        <f t="shared" si="0"/>
        <v>0.611426071639819</v>
      </c>
      <c r="M32" s="15">
        <f t="shared" si="1"/>
        <v>-0.638968893637582</v>
      </c>
      <c r="N32" s="15">
        <f t="shared" si="2"/>
        <v>1.55706780393533</v>
      </c>
      <c r="O32" s="15">
        <f t="shared" si="3"/>
        <v>0.524689444371646</v>
      </c>
      <c r="P32" s="15">
        <f t="shared" si="4"/>
        <v>0.383021399349329</v>
      </c>
      <c r="Q32" s="15">
        <f t="shared" si="5"/>
        <v>0.68154294478347</v>
      </c>
      <c r="R32" s="14">
        <v>0</v>
      </c>
      <c r="S32" s="4"/>
      <c r="T32" s="4"/>
    </row>
    <row r="33" spans="1:20">
      <c r="A33" s="4"/>
      <c r="B33" s="10">
        <v>28</v>
      </c>
      <c r="C33" s="43">
        <v>30.7996788520861</v>
      </c>
      <c r="D33" s="43">
        <v>0.582995388533283</v>
      </c>
      <c r="E33" s="43">
        <v>1.82228586972</v>
      </c>
      <c r="F33" s="44">
        <v>19312.6332949676</v>
      </c>
      <c r="G33" s="44">
        <v>29.9884056345685</v>
      </c>
      <c r="H33" s="44">
        <v>-495.878984045423</v>
      </c>
      <c r="I33" s="14">
        <v>0</v>
      </c>
      <c r="J33" s="4"/>
      <c r="K33" s="10">
        <v>28</v>
      </c>
      <c r="L33" s="15">
        <f t="shared" si="0"/>
        <v>-0.471338193402713</v>
      </c>
      <c r="M33" s="15">
        <f t="shared" si="1"/>
        <v>-1.18586260091949</v>
      </c>
      <c r="N33" s="15">
        <f t="shared" si="2"/>
        <v>1.6841775869835</v>
      </c>
      <c r="O33" s="15">
        <f t="shared" si="3"/>
        <v>-0.608564341994531</v>
      </c>
      <c r="P33" s="15">
        <f t="shared" si="4"/>
        <v>0.830440948125757</v>
      </c>
      <c r="Q33" s="15">
        <f t="shared" si="5"/>
        <v>0.787184853784377</v>
      </c>
      <c r="R33" s="14">
        <v>0</v>
      </c>
      <c r="S33" s="4"/>
      <c r="T33" s="4"/>
    </row>
    <row r="34" spans="1:20">
      <c r="A34" s="4"/>
      <c r="B34" s="10">
        <v>29</v>
      </c>
      <c r="C34" s="43">
        <v>39.6125609674047</v>
      </c>
      <c r="D34" s="43">
        <v>1.18655636165252</v>
      </c>
      <c r="E34" s="43">
        <v>0.0220918442634427</v>
      </c>
      <c r="F34" s="44">
        <v>20357.1314686542</v>
      </c>
      <c r="G34" s="44">
        <v>-600.281748756977</v>
      </c>
      <c r="H34" s="44">
        <v>-3112.02745264071</v>
      </c>
      <c r="I34" s="14">
        <v>0</v>
      </c>
      <c r="J34" s="4"/>
      <c r="K34" s="10">
        <v>29</v>
      </c>
      <c r="L34" s="15">
        <f t="shared" si="0"/>
        <v>0.602988133127044</v>
      </c>
      <c r="M34" s="15">
        <f t="shared" si="1"/>
        <v>-1.0967499633321</v>
      </c>
      <c r="N34" s="15">
        <f t="shared" si="2"/>
        <v>-1.22384785950947</v>
      </c>
      <c r="O34" s="15">
        <f t="shared" si="3"/>
        <v>-0.586741383270558</v>
      </c>
      <c r="P34" s="15">
        <f t="shared" si="4"/>
        <v>0.668502114336062</v>
      </c>
      <c r="Q34" s="15">
        <f t="shared" si="5"/>
        <v>0.437078713320332</v>
      </c>
      <c r="R34" s="14">
        <v>0</v>
      </c>
      <c r="S34" s="4"/>
      <c r="T34" s="4"/>
    </row>
    <row r="35" spans="1:20">
      <c r="A35" s="4"/>
      <c r="B35" s="10">
        <v>30</v>
      </c>
      <c r="C35" s="43">
        <v>32.6136041855209</v>
      </c>
      <c r="D35" s="43">
        <v>3.63522999985756</v>
      </c>
      <c r="E35" s="43">
        <v>0.718613797858707</v>
      </c>
      <c r="F35" s="44">
        <v>18431.3759980961</v>
      </c>
      <c r="G35" s="44">
        <v>-447.787576242225</v>
      </c>
      <c r="H35" s="44">
        <v>-3283.47651511286</v>
      </c>
      <c r="I35" s="14">
        <v>0</v>
      </c>
      <c r="J35" s="4"/>
      <c r="K35" s="10">
        <v>30</v>
      </c>
      <c r="L35" s="15">
        <f t="shared" si="0"/>
        <v>-0.250213286185242</v>
      </c>
      <c r="M35" s="15">
        <f t="shared" si="1"/>
        <v>-0.73521604015041</v>
      </c>
      <c r="N35" s="15">
        <f t="shared" si="2"/>
        <v>-0.0986893841155029</v>
      </c>
      <c r="O35" s="15">
        <f t="shared" si="3"/>
        <v>-0.626976668697743</v>
      </c>
      <c r="P35" s="15">
        <f t="shared" si="4"/>
        <v>0.707683294477145</v>
      </c>
      <c r="Q35" s="15">
        <f t="shared" si="5"/>
        <v>0.41413453783914</v>
      </c>
      <c r="R35" s="14">
        <v>0</v>
      </c>
      <c r="S35" s="4"/>
      <c r="T35" s="4"/>
    </row>
    <row r="36" spans="1:20">
      <c r="A36" s="4"/>
      <c r="B36" s="10">
        <v>31</v>
      </c>
      <c r="C36" s="43">
        <v>39.4218018128374</v>
      </c>
      <c r="D36" s="43">
        <v>2.35206239657256</v>
      </c>
      <c r="E36" s="43">
        <v>1.15480561627038</v>
      </c>
      <c r="F36" s="44">
        <v>12507.9611581963</v>
      </c>
      <c r="G36" s="44">
        <v>-3783.22639367617</v>
      </c>
      <c r="H36" s="44">
        <v>-3375.63937689242</v>
      </c>
      <c r="I36" s="14">
        <v>1</v>
      </c>
      <c r="J36" s="4"/>
      <c r="K36" s="10">
        <v>31</v>
      </c>
      <c r="L36" s="15">
        <f t="shared" si="0"/>
        <v>0.579733813019667</v>
      </c>
      <c r="M36" s="15">
        <f t="shared" si="1"/>
        <v>-0.924669060952043</v>
      </c>
      <c r="N36" s="15">
        <f t="shared" si="2"/>
        <v>0.605932945231181</v>
      </c>
      <c r="O36" s="15">
        <f t="shared" si="3"/>
        <v>-0.750736040243451</v>
      </c>
      <c r="P36" s="15">
        <f t="shared" si="4"/>
        <v>-0.149309644992715</v>
      </c>
      <c r="Q36" s="15">
        <f t="shared" si="5"/>
        <v>0.401800840337221</v>
      </c>
      <c r="R36" s="14">
        <v>1</v>
      </c>
      <c r="S36" s="4"/>
      <c r="T36" s="4"/>
    </row>
    <row r="37" spans="1:20">
      <c r="A37" s="4"/>
      <c r="B37" s="10">
        <v>32</v>
      </c>
      <c r="C37" s="43">
        <v>49.105740781032</v>
      </c>
      <c r="D37" s="43">
        <v>11.6667350990679</v>
      </c>
      <c r="E37" s="43">
        <v>1.17346160291369</v>
      </c>
      <c r="F37" s="44">
        <v>77851.4541807343</v>
      </c>
      <c r="G37" s="44">
        <v>-1953.9165355821</v>
      </c>
      <c r="H37" s="44">
        <v>-10429.3603328129</v>
      </c>
      <c r="I37" s="14">
        <v>0</v>
      </c>
      <c r="J37" s="4"/>
      <c r="K37" s="10">
        <v>32</v>
      </c>
      <c r="L37" s="15">
        <f t="shared" si="0"/>
        <v>1.76024552779173</v>
      </c>
      <c r="M37" s="15">
        <f t="shared" si="1"/>
        <v>0.450593902941767</v>
      </c>
      <c r="N37" s="15">
        <f t="shared" si="2"/>
        <v>0.636069743332383</v>
      </c>
      <c r="O37" s="15">
        <f t="shared" si="3"/>
        <v>0.614501723723043</v>
      </c>
      <c r="P37" s="15">
        <f t="shared" si="4"/>
        <v>0.320705162143012</v>
      </c>
      <c r="Q37" s="15">
        <f t="shared" si="5"/>
        <v>-0.542163559784791</v>
      </c>
      <c r="R37" s="14">
        <v>0</v>
      </c>
      <c r="S37" s="4"/>
      <c r="T37" s="4"/>
    </row>
    <row r="38" spans="1:20">
      <c r="A38" s="4"/>
      <c r="B38" s="10">
        <v>33</v>
      </c>
      <c r="C38" s="43">
        <v>35.3071119540647</v>
      </c>
      <c r="D38" s="43">
        <v>8.83028718610051</v>
      </c>
      <c r="E38" s="43">
        <v>1.19534994250444</v>
      </c>
      <c r="F38" s="44">
        <v>28597.6090312333</v>
      </c>
      <c r="G38" s="44">
        <v>-888.130000470738</v>
      </c>
      <c r="H38" s="44">
        <v>1220.4267686526</v>
      </c>
      <c r="I38" s="14">
        <v>0</v>
      </c>
      <c r="J38" s="4"/>
      <c r="K38" s="10">
        <v>33</v>
      </c>
      <c r="L38" s="15">
        <f t="shared" ref="L38:L69" si="6">(C38-C$207)/C$209</f>
        <v>0.0781363125719168</v>
      </c>
      <c r="M38" s="15">
        <f t="shared" ref="M38:M69" si="7">(D38-D$207)/D$209</f>
        <v>0.0318071255305861</v>
      </c>
      <c r="N38" s="15">
        <f t="shared" ref="N38:N69" si="8">(E38-E$207)/E$209</f>
        <v>0.671428070052335</v>
      </c>
      <c r="O38" s="15">
        <f t="shared" ref="O38:O69" si="9">(F38-F$207)/F$209</f>
        <v>-0.414571047080065</v>
      </c>
      <c r="P38" s="15">
        <f t="shared" ref="P38:P69" si="10">(G38-G$207)/G$209</f>
        <v>0.59454365403751</v>
      </c>
      <c r="Q38" s="15">
        <f t="shared" ref="Q38:Q69" si="11">(H38-H$207)/H$209</f>
        <v>1.01686951814747</v>
      </c>
      <c r="R38" s="14">
        <v>0</v>
      </c>
      <c r="S38" s="4"/>
      <c r="T38" s="4"/>
    </row>
    <row r="39" spans="1:20">
      <c r="A39" s="4"/>
      <c r="B39" s="10">
        <v>34</v>
      </c>
      <c r="C39" s="43">
        <v>27.3294309887217</v>
      </c>
      <c r="D39" s="43">
        <v>7.85598523812374</v>
      </c>
      <c r="E39" s="43">
        <v>0.056778729905506</v>
      </c>
      <c r="F39" s="44">
        <v>21613.0203635211</v>
      </c>
      <c r="G39" s="44">
        <v>-26.986302640174</v>
      </c>
      <c r="H39" s="44">
        <v>-1008.01106381897</v>
      </c>
      <c r="I39" s="14">
        <v>0</v>
      </c>
      <c r="J39" s="4"/>
      <c r="K39" s="10">
        <v>34</v>
      </c>
      <c r="L39" s="15">
        <f t="shared" si="6"/>
        <v>-0.89437558235356</v>
      </c>
      <c r="M39" s="15">
        <f t="shared" si="7"/>
        <v>-0.112043488173006</v>
      </c>
      <c r="N39" s="15">
        <f t="shared" si="8"/>
        <v>-1.16781481824819</v>
      </c>
      <c r="O39" s="15">
        <f t="shared" si="9"/>
        <v>-0.560501785916512</v>
      </c>
      <c r="P39" s="15">
        <f t="shared" si="10"/>
        <v>0.815802117857129</v>
      </c>
      <c r="Q39" s="15">
        <f t="shared" si="11"/>
        <v>0.718648764181781</v>
      </c>
      <c r="R39" s="14">
        <v>0</v>
      </c>
      <c r="S39" s="4"/>
      <c r="T39" s="4"/>
    </row>
    <row r="40" spans="1:20">
      <c r="A40" s="4"/>
      <c r="B40" s="10">
        <v>35</v>
      </c>
      <c r="C40" s="43">
        <v>42.0238713614444</v>
      </c>
      <c r="D40" s="43">
        <v>12.2924907974848</v>
      </c>
      <c r="E40" s="43">
        <v>0.726145326997215</v>
      </c>
      <c r="F40" s="44">
        <v>84269.868996687</v>
      </c>
      <c r="G40" s="44">
        <v>-3020.14425567787</v>
      </c>
      <c r="H40" s="44">
        <v>-19178.4994056042</v>
      </c>
      <c r="I40" s="14">
        <v>0</v>
      </c>
      <c r="J40" s="4"/>
      <c r="K40" s="10">
        <v>35</v>
      </c>
      <c r="L40" s="15">
        <f t="shared" si="6"/>
        <v>0.89693671928239</v>
      </c>
      <c r="M40" s="15">
        <f t="shared" si="7"/>
        <v>0.542983476248803</v>
      </c>
      <c r="N40" s="15">
        <f t="shared" si="8"/>
        <v>-0.0865229853406656</v>
      </c>
      <c r="O40" s="15">
        <f t="shared" si="9"/>
        <v>0.748603252218287</v>
      </c>
      <c r="P40" s="15">
        <f t="shared" si="10"/>
        <v>0.0467533141243756</v>
      </c>
      <c r="Q40" s="15">
        <f t="shared" si="11"/>
        <v>-1.71301733583323</v>
      </c>
      <c r="R40" s="14">
        <v>0</v>
      </c>
      <c r="S40" s="4"/>
      <c r="T40" s="4"/>
    </row>
    <row r="41" spans="1:20">
      <c r="A41" s="4"/>
      <c r="B41" s="10">
        <v>36</v>
      </c>
      <c r="C41" s="43">
        <v>42.8284872859248</v>
      </c>
      <c r="D41" s="43">
        <v>0.910721340325279</v>
      </c>
      <c r="E41" s="43">
        <v>1.05189528005003</v>
      </c>
      <c r="F41" s="44">
        <v>64388.6057270545</v>
      </c>
      <c r="G41" s="44">
        <v>-431.635848334803</v>
      </c>
      <c r="H41" s="44">
        <v>-7002.18034366392</v>
      </c>
      <c r="I41" s="14">
        <v>0</v>
      </c>
      <c r="J41" s="4"/>
      <c r="K41" s="10">
        <v>36</v>
      </c>
      <c r="L41" s="15">
        <f t="shared" si="6"/>
        <v>0.995022686971878</v>
      </c>
      <c r="M41" s="15">
        <f t="shared" si="7"/>
        <v>-1.13747556916842</v>
      </c>
      <c r="N41" s="15">
        <f t="shared" si="8"/>
        <v>0.439692044414939</v>
      </c>
      <c r="O41" s="15">
        <f t="shared" si="9"/>
        <v>0.333219100628773</v>
      </c>
      <c r="P41" s="15">
        <f t="shared" si="10"/>
        <v>0.711833248211733</v>
      </c>
      <c r="Q41" s="15">
        <f t="shared" si="11"/>
        <v>-0.0835211038691237</v>
      </c>
      <c r="R41" s="14">
        <v>0</v>
      </c>
      <c r="S41" s="4"/>
      <c r="T41" s="4"/>
    </row>
    <row r="42" spans="1:20">
      <c r="A42" s="4"/>
      <c r="B42" s="10">
        <v>37</v>
      </c>
      <c r="C42" s="43">
        <v>28.4951381363594</v>
      </c>
      <c r="D42" s="43">
        <v>5.18278632620514</v>
      </c>
      <c r="E42" s="43">
        <v>0.284125564510404</v>
      </c>
      <c r="F42" s="44">
        <v>16710.5054924804</v>
      </c>
      <c r="G42" s="44">
        <v>-1234.21271690255</v>
      </c>
      <c r="H42" s="44">
        <v>1246.86126558534</v>
      </c>
      <c r="I42" s="14">
        <v>0</v>
      </c>
      <c r="J42" s="4"/>
      <c r="K42" s="10">
        <v>37</v>
      </c>
      <c r="L42" s="15">
        <f t="shared" si="6"/>
        <v>-0.75227111966544</v>
      </c>
      <c r="M42" s="15">
        <f t="shared" si="7"/>
        <v>-0.506727399900578</v>
      </c>
      <c r="N42" s="15">
        <f t="shared" si="8"/>
        <v>-0.800559749704676</v>
      </c>
      <c r="O42" s="15">
        <f t="shared" si="9"/>
        <v>-0.662931241869281</v>
      </c>
      <c r="P42" s="15">
        <f t="shared" si="10"/>
        <v>0.50562268720569</v>
      </c>
      <c r="Q42" s="15">
        <f t="shared" si="11"/>
        <v>1.02040711542352</v>
      </c>
      <c r="R42" s="14">
        <v>0</v>
      </c>
      <c r="S42" s="4"/>
      <c r="T42" s="4"/>
    </row>
    <row r="43" spans="1:20">
      <c r="A43" s="4"/>
      <c r="B43" s="10">
        <v>38</v>
      </c>
      <c r="C43" s="43">
        <v>49.6462132475518</v>
      </c>
      <c r="D43" s="43">
        <v>15.1177855421876</v>
      </c>
      <c r="E43" s="43">
        <v>0.799015685024329</v>
      </c>
      <c r="F43" s="44">
        <v>80738.3275585758</v>
      </c>
      <c r="G43" s="44">
        <v>-5167.83518176035</v>
      </c>
      <c r="H43" s="44">
        <v>-2203.91464080117</v>
      </c>
      <c r="I43" s="14">
        <v>0</v>
      </c>
      <c r="J43" s="4"/>
      <c r="K43" s="10">
        <v>38</v>
      </c>
      <c r="L43" s="15">
        <f t="shared" si="6"/>
        <v>1.82613132904822</v>
      </c>
      <c r="M43" s="15">
        <f t="shared" si="7"/>
        <v>0.960123546391334</v>
      </c>
      <c r="N43" s="15">
        <f t="shared" si="8"/>
        <v>0.0311914679023171</v>
      </c>
      <c r="O43" s="15">
        <f t="shared" si="9"/>
        <v>0.674817883342171</v>
      </c>
      <c r="P43" s="15">
        <f t="shared" si="10"/>
        <v>-0.50506492046467</v>
      </c>
      <c r="Q43" s="15">
        <f t="shared" si="11"/>
        <v>0.558606935237265</v>
      </c>
      <c r="R43" s="14">
        <v>0</v>
      </c>
      <c r="S43" s="4"/>
      <c r="T43" s="4"/>
    </row>
    <row r="44" spans="1:20">
      <c r="A44" s="4"/>
      <c r="B44" s="10">
        <v>39</v>
      </c>
      <c r="C44" s="43">
        <v>26.5177602880809</v>
      </c>
      <c r="D44" s="43">
        <v>0.745568995378939</v>
      </c>
      <c r="E44" s="43">
        <v>1.53320588957522</v>
      </c>
      <c r="F44" s="44">
        <v>13790.4751348435</v>
      </c>
      <c r="G44" s="44">
        <v>-5585.97928831356</v>
      </c>
      <c r="H44" s="44">
        <v>-7900.43391906578</v>
      </c>
      <c r="I44" s="14">
        <v>1</v>
      </c>
      <c r="J44" s="4"/>
      <c r="K44" s="10">
        <v>39</v>
      </c>
      <c r="L44" s="15">
        <f t="shared" si="6"/>
        <v>-0.993321556072592</v>
      </c>
      <c r="M44" s="15">
        <f t="shared" si="7"/>
        <v>-1.16185945367615</v>
      </c>
      <c r="N44" s="15">
        <f t="shared" si="8"/>
        <v>1.21719906886543</v>
      </c>
      <c r="O44" s="15">
        <f t="shared" si="9"/>
        <v>-0.72394015846943</v>
      </c>
      <c r="P44" s="15">
        <f t="shared" si="10"/>
        <v>-0.612501023062024</v>
      </c>
      <c r="Q44" s="15">
        <f t="shared" si="11"/>
        <v>-0.203729913199747</v>
      </c>
      <c r="R44" s="14">
        <v>1</v>
      </c>
      <c r="S44" s="4"/>
      <c r="T44" s="4"/>
    </row>
    <row r="45" spans="1:20">
      <c r="A45" s="4"/>
      <c r="B45" s="10">
        <v>40</v>
      </c>
      <c r="C45" s="43">
        <v>27.9037441929393</v>
      </c>
      <c r="D45" s="43">
        <v>11.4415455640311</v>
      </c>
      <c r="E45" s="43">
        <v>0.261134170300005</v>
      </c>
      <c r="F45" s="44">
        <v>35216.1673181526</v>
      </c>
      <c r="G45" s="44">
        <v>-3093.43188148154</v>
      </c>
      <c r="H45" s="44">
        <v>-3920.23477425818</v>
      </c>
      <c r="I45" s="14">
        <v>0</v>
      </c>
      <c r="J45" s="4"/>
      <c r="K45" s="10">
        <v>40</v>
      </c>
      <c r="L45" s="15">
        <f t="shared" si="6"/>
        <v>-0.82436445694747</v>
      </c>
      <c r="M45" s="15">
        <f t="shared" si="7"/>
        <v>0.417345839667406</v>
      </c>
      <c r="N45" s="15">
        <f t="shared" si="8"/>
        <v>-0.837699945966152</v>
      </c>
      <c r="O45" s="15">
        <f t="shared" si="9"/>
        <v>-0.27628787153573</v>
      </c>
      <c r="P45" s="15">
        <f t="shared" si="10"/>
        <v>0.0279231147707043</v>
      </c>
      <c r="Q45" s="15">
        <f t="shared" si="11"/>
        <v>0.328920346368702</v>
      </c>
      <c r="R45" s="14">
        <v>0</v>
      </c>
      <c r="S45" s="4"/>
      <c r="T45" s="4"/>
    </row>
    <row r="46" spans="1:20">
      <c r="A46" s="4"/>
      <c r="B46" s="10">
        <v>41</v>
      </c>
      <c r="C46" s="43">
        <v>47.1764450321489</v>
      </c>
      <c r="D46" s="43">
        <v>24.532598224653</v>
      </c>
      <c r="E46" s="43">
        <v>0.984883757490196</v>
      </c>
      <c r="F46" s="44">
        <v>117904.277922656</v>
      </c>
      <c r="G46" s="44">
        <v>-1368.04930757389</v>
      </c>
      <c r="H46" s="44">
        <v>-10137.6044660649</v>
      </c>
      <c r="I46" s="14">
        <v>0</v>
      </c>
      <c r="J46" s="4"/>
      <c r="K46" s="10">
        <v>41</v>
      </c>
      <c r="L46" s="15">
        <f t="shared" si="6"/>
        <v>1.5250564956947</v>
      </c>
      <c r="M46" s="15">
        <f t="shared" si="7"/>
        <v>2.35017165733825</v>
      </c>
      <c r="N46" s="15">
        <f t="shared" si="8"/>
        <v>0.331441928007171</v>
      </c>
      <c r="O46" s="15">
        <f t="shared" si="9"/>
        <v>1.451335278169</v>
      </c>
      <c r="P46" s="15">
        <f t="shared" si="10"/>
        <v>0.471235303857943</v>
      </c>
      <c r="Q46" s="15">
        <f t="shared" si="11"/>
        <v>-0.503119322926266</v>
      </c>
      <c r="R46" s="14">
        <v>0</v>
      </c>
      <c r="S46" s="4"/>
      <c r="T46" s="4"/>
    </row>
    <row r="47" spans="1:20">
      <c r="A47" s="4"/>
      <c r="B47" s="10">
        <v>42</v>
      </c>
      <c r="C47" s="43">
        <v>30.3766776167296</v>
      </c>
      <c r="D47" s="43">
        <v>11.8031596165802</v>
      </c>
      <c r="E47" s="43">
        <v>0.320600281312821</v>
      </c>
      <c r="F47" s="44">
        <v>32064.9299246982</v>
      </c>
      <c r="G47" s="44">
        <v>-357.074738747976</v>
      </c>
      <c r="H47" s="44">
        <v>-219.433597263072</v>
      </c>
      <c r="I47" s="14">
        <v>0</v>
      </c>
      <c r="J47" s="4"/>
      <c r="K47" s="10">
        <v>42</v>
      </c>
      <c r="L47" s="15">
        <f t="shared" si="6"/>
        <v>-0.52290377176307</v>
      </c>
      <c r="M47" s="15">
        <f t="shared" si="7"/>
        <v>0.47073627318861</v>
      </c>
      <c r="N47" s="15">
        <f t="shared" si="8"/>
        <v>-0.741638653914375</v>
      </c>
      <c r="O47" s="15">
        <f t="shared" si="9"/>
        <v>-0.342127453929701</v>
      </c>
      <c r="P47" s="15">
        <f t="shared" si="10"/>
        <v>0.730990650872204</v>
      </c>
      <c r="Q47" s="15">
        <f t="shared" si="11"/>
        <v>0.82418016524215</v>
      </c>
      <c r="R47" s="14">
        <v>0</v>
      </c>
      <c r="S47" s="4"/>
      <c r="T47" s="4"/>
    </row>
    <row r="48" spans="1:20">
      <c r="A48" s="4"/>
      <c r="B48" s="10">
        <v>43</v>
      </c>
      <c r="C48" s="43">
        <v>29.9128392357901</v>
      </c>
      <c r="D48" s="43">
        <v>6.77465197609108</v>
      </c>
      <c r="E48" s="43">
        <v>1.25877427879712</v>
      </c>
      <c r="F48" s="44">
        <v>19060.2527940481</v>
      </c>
      <c r="G48" s="44">
        <v>-2337.58322656569</v>
      </c>
      <c r="H48" s="44">
        <v>-4486.24652771018</v>
      </c>
      <c r="I48" s="14">
        <v>0</v>
      </c>
      <c r="J48" s="4"/>
      <c r="K48" s="10">
        <v>43</v>
      </c>
      <c r="L48" s="15">
        <f t="shared" si="6"/>
        <v>-0.57944756497143</v>
      </c>
      <c r="M48" s="15">
        <f t="shared" si="7"/>
        <v>-0.271696718554532</v>
      </c>
      <c r="N48" s="15">
        <f t="shared" si="8"/>
        <v>0.773883461670062</v>
      </c>
      <c r="O48" s="15">
        <f t="shared" si="9"/>
        <v>-0.613837390232483</v>
      </c>
      <c r="P48" s="15">
        <f t="shared" si="10"/>
        <v>0.22212753464641</v>
      </c>
      <c r="Q48" s="15">
        <f t="shared" si="11"/>
        <v>0.253173807960364</v>
      </c>
      <c r="R48" s="14">
        <v>0</v>
      </c>
      <c r="S48" s="4"/>
      <c r="T48" s="4"/>
    </row>
    <row r="49" spans="1:20">
      <c r="A49" s="4"/>
      <c r="B49" s="10">
        <v>44</v>
      </c>
      <c r="C49" s="43">
        <v>35.4776844608291</v>
      </c>
      <c r="D49" s="43">
        <v>13.1031074492579</v>
      </c>
      <c r="E49" s="43">
        <v>3.69614788285422</v>
      </c>
      <c r="F49" s="44">
        <v>81993.0193161482</v>
      </c>
      <c r="G49" s="44">
        <v>-736.4465405377</v>
      </c>
      <c r="H49" s="44">
        <v>492.948411607369</v>
      </c>
      <c r="I49" s="14">
        <v>0</v>
      </c>
      <c r="J49" s="4"/>
      <c r="K49" s="10">
        <v>44</v>
      </c>
      <c r="L49" s="15">
        <f t="shared" si="6"/>
        <v>0.098929797858713</v>
      </c>
      <c r="M49" s="15">
        <f t="shared" si="7"/>
        <v>0.662666807559041</v>
      </c>
      <c r="N49" s="15">
        <f t="shared" si="8"/>
        <v>4.7112059741202</v>
      </c>
      <c r="O49" s="15">
        <f t="shared" si="9"/>
        <v>0.701032468610585</v>
      </c>
      <c r="P49" s="15">
        <f t="shared" si="10"/>
        <v>0.633516533263332</v>
      </c>
      <c r="Q49" s="15">
        <f t="shared" si="11"/>
        <v>0.919514707090828</v>
      </c>
      <c r="R49" s="14">
        <v>0</v>
      </c>
      <c r="S49" s="4"/>
      <c r="T49" s="4"/>
    </row>
    <row r="50" spans="1:20">
      <c r="A50" s="4"/>
      <c r="B50" s="10">
        <v>45</v>
      </c>
      <c r="C50" s="43">
        <v>39.5654728530803</v>
      </c>
      <c r="D50" s="43">
        <v>23.8955956361336</v>
      </c>
      <c r="E50" s="43">
        <v>0.37236529901527</v>
      </c>
      <c r="F50" s="44">
        <v>70301.9755197589</v>
      </c>
      <c r="G50" s="44">
        <v>-6211.33223877031</v>
      </c>
      <c r="H50" s="44">
        <v>-21486.6935530268</v>
      </c>
      <c r="I50" s="14">
        <v>0</v>
      </c>
      <c r="J50" s="4"/>
      <c r="K50" s="10">
        <v>45</v>
      </c>
      <c r="L50" s="15">
        <f t="shared" si="6"/>
        <v>0.597247899657056</v>
      </c>
      <c r="M50" s="15">
        <f t="shared" si="7"/>
        <v>2.25612153922079</v>
      </c>
      <c r="N50" s="15">
        <f t="shared" si="8"/>
        <v>-0.658017673848795</v>
      </c>
      <c r="O50" s="15">
        <f t="shared" si="9"/>
        <v>0.456768598518551</v>
      </c>
      <c r="P50" s="15">
        <f t="shared" si="10"/>
        <v>-0.773176452159052</v>
      </c>
      <c r="Q50" s="15">
        <f t="shared" si="11"/>
        <v>-2.02191148083171</v>
      </c>
      <c r="R50" s="14">
        <v>0</v>
      </c>
      <c r="S50" s="4"/>
      <c r="T50" s="4"/>
    </row>
    <row r="51" spans="1:20">
      <c r="A51" s="4"/>
      <c r="B51" s="10">
        <v>46</v>
      </c>
      <c r="C51" s="43">
        <v>41.0758696563434</v>
      </c>
      <c r="D51" s="43">
        <v>14.5139277869916</v>
      </c>
      <c r="E51" s="43">
        <v>0.487486544534169</v>
      </c>
      <c r="F51" s="44">
        <v>35721.6120145574</v>
      </c>
      <c r="G51" s="44">
        <v>-2568.88673076748</v>
      </c>
      <c r="H51" s="44">
        <v>-4369.07106115169</v>
      </c>
      <c r="I51" s="14">
        <v>0</v>
      </c>
      <c r="J51" s="4"/>
      <c r="K51" s="10">
        <v>46</v>
      </c>
      <c r="L51" s="15">
        <f t="shared" si="6"/>
        <v>0.781371439268621</v>
      </c>
      <c r="M51" s="15">
        <f t="shared" si="7"/>
        <v>0.870967090474362</v>
      </c>
      <c r="N51" s="15">
        <f t="shared" si="8"/>
        <v>-0.472051324295991</v>
      </c>
      <c r="O51" s="15">
        <f t="shared" si="9"/>
        <v>-0.265727490460137</v>
      </c>
      <c r="P51" s="15">
        <f t="shared" si="10"/>
        <v>0.162697432394357</v>
      </c>
      <c r="Q51" s="15">
        <f t="shared" si="11"/>
        <v>0.268854817981899</v>
      </c>
      <c r="R51" s="14">
        <v>0</v>
      </c>
      <c r="S51" s="4"/>
      <c r="T51" s="4"/>
    </row>
    <row r="52" spans="1:20">
      <c r="A52" s="4"/>
      <c r="B52" s="10">
        <v>47</v>
      </c>
      <c r="C52" s="43">
        <v>32.1625204594861</v>
      </c>
      <c r="D52" s="43">
        <v>7.36648711498353</v>
      </c>
      <c r="E52" s="43">
        <v>1.26490923908098</v>
      </c>
      <c r="F52" s="44">
        <v>42544.9430447922</v>
      </c>
      <c r="G52" s="44">
        <v>-5967.03022712155</v>
      </c>
      <c r="H52" s="44">
        <v>-19498.8521549244</v>
      </c>
      <c r="I52" s="14">
        <v>1</v>
      </c>
      <c r="J52" s="4"/>
      <c r="K52" s="10">
        <v>47</v>
      </c>
      <c r="L52" s="15">
        <f t="shared" si="6"/>
        <v>-0.305202234863678</v>
      </c>
      <c r="M52" s="15">
        <f t="shared" si="7"/>
        <v>-0.184315339385762</v>
      </c>
      <c r="N52" s="15">
        <f t="shared" si="8"/>
        <v>0.783793849309606</v>
      </c>
      <c r="O52" s="15">
        <f t="shared" si="9"/>
        <v>-0.123165947334367</v>
      </c>
      <c r="P52" s="15">
        <f t="shared" si="10"/>
        <v>-0.710406570730874</v>
      </c>
      <c r="Q52" s="15">
        <f t="shared" si="11"/>
        <v>-1.75588855128521</v>
      </c>
      <c r="R52" s="14">
        <v>1</v>
      </c>
      <c r="S52" s="4"/>
      <c r="T52" s="4"/>
    </row>
    <row r="53" spans="1:20">
      <c r="A53" s="4"/>
      <c r="B53" s="10">
        <v>48</v>
      </c>
      <c r="C53" s="43">
        <v>29.2592719017661</v>
      </c>
      <c r="D53" s="43">
        <v>4.328135548914</v>
      </c>
      <c r="E53" s="43">
        <v>1.14134097698542</v>
      </c>
      <c r="F53" s="44">
        <v>38366.842399158</v>
      </c>
      <c r="G53" s="44">
        <v>-2460.24737558598</v>
      </c>
      <c r="H53" s="44">
        <v>-2223.66660407046</v>
      </c>
      <c r="I53" s="14">
        <v>1</v>
      </c>
      <c r="J53" s="4"/>
      <c r="K53" s="10">
        <v>48</v>
      </c>
      <c r="L53" s="15">
        <f t="shared" si="6"/>
        <v>-0.659120092518509</v>
      </c>
      <c r="M53" s="15">
        <f t="shared" si="7"/>
        <v>-0.632912140751074</v>
      </c>
      <c r="N53" s="15">
        <f t="shared" si="8"/>
        <v>0.584182226633741</v>
      </c>
      <c r="O53" s="15">
        <f t="shared" si="9"/>
        <v>-0.210460037674858</v>
      </c>
      <c r="P53" s="15">
        <f t="shared" si="10"/>
        <v>0.190610749182679</v>
      </c>
      <c r="Q53" s="15">
        <f t="shared" si="11"/>
        <v>0.555963628211761</v>
      </c>
      <c r="R53" s="14">
        <v>1</v>
      </c>
      <c r="S53" s="4"/>
      <c r="T53" s="4"/>
    </row>
    <row r="54" spans="1:20">
      <c r="A54" s="4"/>
      <c r="B54" s="10">
        <v>49</v>
      </c>
      <c r="C54" s="43">
        <v>40.5547562447919</v>
      </c>
      <c r="D54" s="43">
        <v>6.25804904267709</v>
      </c>
      <c r="E54" s="43">
        <v>1.44762201786926</v>
      </c>
      <c r="F54" s="44">
        <v>191461.213326597</v>
      </c>
      <c r="G54" s="44">
        <v>-6309.38284779149</v>
      </c>
      <c r="H54" s="44">
        <v>-23389.468784221</v>
      </c>
      <c r="I54" s="14">
        <v>0</v>
      </c>
      <c r="J54" s="4"/>
      <c r="K54" s="10">
        <v>49</v>
      </c>
      <c r="L54" s="15">
        <f t="shared" si="6"/>
        <v>0.717845585885835</v>
      </c>
      <c r="M54" s="15">
        <f t="shared" si="7"/>
        <v>-0.347970453988396</v>
      </c>
      <c r="N54" s="15">
        <f t="shared" si="8"/>
        <v>1.07894726199856</v>
      </c>
      <c r="O54" s="15">
        <f t="shared" si="9"/>
        <v>2.9881785255979</v>
      </c>
      <c r="P54" s="15">
        <f t="shared" si="10"/>
        <v>-0.798369143208476</v>
      </c>
      <c r="Q54" s="15">
        <f t="shared" si="11"/>
        <v>-2.27655042826182</v>
      </c>
      <c r="R54" s="14">
        <v>0</v>
      </c>
      <c r="S54" s="4"/>
      <c r="T54" s="4"/>
    </row>
    <row r="55" spans="1:20">
      <c r="A55" s="4"/>
      <c r="B55" s="10">
        <v>50</v>
      </c>
      <c r="C55" s="43">
        <v>23.6778792087549</v>
      </c>
      <c r="D55" s="43">
        <v>3.40309627181004</v>
      </c>
      <c r="E55" s="43">
        <v>0.521333566359627</v>
      </c>
      <c r="F55" s="44">
        <v>50444.8545507875</v>
      </c>
      <c r="G55" s="44">
        <v>-499.538939348421</v>
      </c>
      <c r="H55" s="44">
        <v>-9581.66097041677</v>
      </c>
      <c r="I55" s="14">
        <v>1</v>
      </c>
      <c r="J55" s="4"/>
      <c r="K55" s="10">
        <v>50</v>
      </c>
      <c r="L55" s="15">
        <f t="shared" si="6"/>
        <v>-1.33951465928346</v>
      </c>
      <c r="M55" s="15">
        <f t="shared" si="7"/>
        <v>-0.769489377394867</v>
      </c>
      <c r="N55" s="15">
        <f t="shared" si="8"/>
        <v>-0.417374995320023</v>
      </c>
      <c r="O55" s="15">
        <f t="shared" si="9"/>
        <v>0.0418888579889155</v>
      </c>
      <c r="P55" s="15">
        <f t="shared" si="10"/>
        <v>0.69438652747961</v>
      </c>
      <c r="Q55" s="15">
        <f t="shared" si="11"/>
        <v>-0.4287201693943</v>
      </c>
      <c r="R55" s="14">
        <v>1</v>
      </c>
      <c r="S55" s="4"/>
      <c r="T55" s="4"/>
    </row>
    <row r="56" spans="1:20">
      <c r="A56" s="4"/>
      <c r="B56" s="10">
        <v>51</v>
      </c>
      <c r="C56" s="43">
        <v>43.6355609169004</v>
      </c>
      <c r="D56" s="43">
        <v>18.9722170803479</v>
      </c>
      <c r="E56" s="43">
        <v>0.901882613498096</v>
      </c>
      <c r="F56" s="44">
        <v>451319.666749404</v>
      </c>
      <c r="G56" s="44">
        <v>-32050.3773558026</v>
      </c>
      <c r="H56" s="44">
        <v>-24527.7760294304</v>
      </c>
      <c r="I56" s="14">
        <v>1</v>
      </c>
      <c r="J56" s="4"/>
      <c r="K56" s="10">
        <v>51</v>
      </c>
      <c r="L56" s="15">
        <f t="shared" si="6"/>
        <v>1.09340825912175</v>
      </c>
      <c r="M56" s="15">
        <f t="shared" si="7"/>
        <v>1.52921030988826</v>
      </c>
      <c r="N56" s="15">
        <f t="shared" si="8"/>
        <v>0.197362248037208</v>
      </c>
      <c r="O56" s="15">
        <f t="shared" si="9"/>
        <v>8.41746547504792</v>
      </c>
      <c r="P56" s="15">
        <f t="shared" si="10"/>
        <v>-7.41214674662118</v>
      </c>
      <c r="Q56" s="15">
        <f t="shared" si="11"/>
        <v>-2.42888442652931</v>
      </c>
      <c r="R56" s="14">
        <v>1</v>
      </c>
      <c r="S56" s="4"/>
      <c r="T56" s="4"/>
    </row>
    <row r="57" spans="1:20">
      <c r="A57" s="4"/>
      <c r="B57" s="10">
        <v>52</v>
      </c>
      <c r="C57" s="43">
        <v>29.4181902358847</v>
      </c>
      <c r="D57" s="43">
        <v>4.61287198560987</v>
      </c>
      <c r="E57" s="43">
        <v>0.259892585989927</v>
      </c>
      <c r="F57" s="44">
        <v>24542.2606232074</v>
      </c>
      <c r="G57" s="44">
        <v>-126.182543709217</v>
      </c>
      <c r="H57" s="44">
        <v>-2426.73021300774</v>
      </c>
      <c r="I57" s="14">
        <v>0</v>
      </c>
      <c r="J57" s="4"/>
      <c r="K57" s="10">
        <v>52</v>
      </c>
      <c r="L57" s="15">
        <f t="shared" si="6"/>
        <v>-0.639747298479298</v>
      </c>
      <c r="M57" s="15">
        <f t="shared" si="7"/>
        <v>-0.590872287246181</v>
      </c>
      <c r="N57" s="15">
        <f t="shared" si="8"/>
        <v>-0.839705595755351</v>
      </c>
      <c r="O57" s="15">
        <f t="shared" si="9"/>
        <v>-0.499300444554558</v>
      </c>
      <c r="P57" s="15">
        <f t="shared" si="10"/>
        <v>0.790315073161906</v>
      </c>
      <c r="Q57" s="15">
        <f t="shared" si="11"/>
        <v>0.528788635183975</v>
      </c>
      <c r="R57" s="14">
        <v>0</v>
      </c>
      <c r="S57" s="4"/>
      <c r="T57" s="4"/>
    </row>
    <row r="58" spans="1:20">
      <c r="A58" s="4"/>
      <c r="B58" s="10">
        <v>53</v>
      </c>
      <c r="C58" s="43">
        <v>23.3064554423373</v>
      </c>
      <c r="D58" s="43">
        <v>0.967483917379823</v>
      </c>
      <c r="E58" s="43">
        <v>1.17299475468993</v>
      </c>
      <c r="F58" s="44">
        <v>24527.7583534089</v>
      </c>
      <c r="G58" s="44">
        <v>-757.813729871506</v>
      </c>
      <c r="H58" s="44">
        <v>-4273.45210635907</v>
      </c>
      <c r="I58" s="14">
        <v>1</v>
      </c>
      <c r="J58" s="4"/>
      <c r="K58" s="10">
        <v>53</v>
      </c>
      <c r="L58" s="15">
        <f t="shared" si="6"/>
        <v>-1.38479273350932</v>
      </c>
      <c r="M58" s="15">
        <f t="shared" si="7"/>
        <v>-1.12909486998</v>
      </c>
      <c r="N58" s="15">
        <f t="shared" si="8"/>
        <v>0.635315598781775</v>
      </c>
      <c r="O58" s="15">
        <f t="shared" si="9"/>
        <v>-0.499603444064935</v>
      </c>
      <c r="P58" s="15">
        <f t="shared" si="10"/>
        <v>0.628026541871593</v>
      </c>
      <c r="Q58" s="15">
        <f t="shared" si="11"/>
        <v>0.281651027225951</v>
      </c>
      <c r="R58" s="14">
        <v>1</v>
      </c>
      <c r="S58" s="4"/>
      <c r="T58" s="4"/>
    </row>
    <row r="59" spans="1:20">
      <c r="A59" s="4"/>
      <c r="B59" s="10">
        <v>54</v>
      </c>
      <c r="C59" s="43">
        <v>34.0371499415446</v>
      </c>
      <c r="D59" s="43">
        <v>8.71056541796253</v>
      </c>
      <c r="E59" s="43">
        <v>0.137681254449289</v>
      </c>
      <c r="F59" s="44">
        <v>36139.6006245014</v>
      </c>
      <c r="G59" s="44">
        <v>-1246.56199734519</v>
      </c>
      <c r="H59" s="44">
        <v>-5135.49622972185</v>
      </c>
      <c r="I59" s="14">
        <v>0</v>
      </c>
      <c r="J59" s="4"/>
      <c r="K59" s="10">
        <v>54</v>
      </c>
      <c r="L59" s="15">
        <f t="shared" si="6"/>
        <v>-0.0766772439797565</v>
      </c>
      <c r="M59" s="15">
        <f t="shared" si="7"/>
        <v>0.0141308293309421</v>
      </c>
      <c r="N59" s="15">
        <f t="shared" si="8"/>
        <v>-1.03712523882956</v>
      </c>
      <c r="O59" s="15">
        <f t="shared" si="9"/>
        <v>-0.256994351033284</v>
      </c>
      <c r="P59" s="15">
        <f t="shared" si="10"/>
        <v>0.502449717552774</v>
      </c>
      <c r="Q59" s="15">
        <f t="shared" si="11"/>
        <v>0.166287948806207</v>
      </c>
      <c r="R59" s="14">
        <v>0</v>
      </c>
      <c r="S59" s="4"/>
      <c r="T59" s="4"/>
    </row>
    <row r="60" spans="1:20">
      <c r="A60" s="4"/>
      <c r="B60" s="10">
        <v>55</v>
      </c>
      <c r="C60" s="43">
        <v>31.6459445297924</v>
      </c>
      <c r="D60" s="43">
        <v>9.12520659965223</v>
      </c>
      <c r="E60" s="43">
        <v>0.77108265732472</v>
      </c>
      <c r="F60" s="44">
        <v>46319.8497109847</v>
      </c>
      <c r="G60" s="44">
        <v>-1866.69033465198</v>
      </c>
      <c r="H60" s="44">
        <v>-1458.10583831397</v>
      </c>
      <c r="I60" s="14">
        <v>0</v>
      </c>
      <c r="J60" s="4"/>
      <c r="K60" s="10">
        <v>55</v>
      </c>
      <c r="L60" s="15">
        <f t="shared" si="6"/>
        <v>-0.368174950674422</v>
      </c>
      <c r="M60" s="15">
        <f t="shared" si="7"/>
        <v>0.0753504425901657</v>
      </c>
      <c r="N60" s="15">
        <f t="shared" si="8"/>
        <v>-0.0139314211859606</v>
      </c>
      <c r="O60" s="15">
        <f t="shared" si="9"/>
        <v>-0.044295888545846</v>
      </c>
      <c r="P60" s="15">
        <f t="shared" si="10"/>
        <v>0.343116677516393</v>
      </c>
      <c r="Q60" s="15">
        <f t="shared" si="11"/>
        <v>0.65841481865724</v>
      </c>
      <c r="R60" s="14">
        <v>0</v>
      </c>
      <c r="S60" s="4"/>
      <c r="T60" s="4"/>
    </row>
    <row r="61" spans="1:20">
      <c r="A61" s="4"/>
      <c r="B61" s="10">
        <v>56</v>
      </c>
      <c r="C61" s="43">
        <v>28.9316007335266</v>
      </c>
      <c r="D61" s="43">
        <v>6.12036288652527</v>
      </c>
      <c r="E61" s="43">
        <v>0.0701096143818989</v>
      </c>
      <c r="F61" s="44">
        <v>46793.9146471229</v>
      </c>
      <c r="G61" s="44">
        <v>-2352.97153140563</v>
      </c>
      <c r="H61" s="44">
        <v>-2643.13360359432</v>
      </c>
      <c r="I61" s="14">
        <v>0</v>
      </c>
      <c r="J61" s="4"/>
      <c r="K61" s="10">
        <v>56</v>
      </c>
      <c r="L61" s="15">
        <f t="shared" si="6"/>
        <v>-0.699064546316727</v>
      </c>
      <c r="M61" s="15">
        <f t="shared" si="7"/>
        <v>-0.368299098616539</v>
      </c>
      <c r="N61" s="15">
        <f t="shared" si="8"/>
        <v>-1.14628016657542</v>
      </c>
      <c r="O61" s="15">
        <f t="shared" si="9"/>
        <v>-0.0343911325640235</v>
      </c>
      <c r="P61" s="15">
        <f t="shared" si="10"/>
        <v>0.218173731467859</v>
      </c>
      <c r="Q61" s="15">
        <f t="shared" si="11"/>
        <v>0.499828445511605</v>
      </c>
      <c r="R61" s="14">
        <v>0</v>
      </c>
      <c r="S61" s="4"/>
      <c r="T61" s="4"/>
    </row>
    <row r="62" spans="1:20">
      <c r="A62" s="4"/>
      <c r="B62" s="10">
        <v>57</v>
      </c>
      <c r="C62" s="43">
        <v>44.2394048645037</v>
      </c>
      <c r="D62" s="43">
        <v>20.0537752811311</v>
      </c>
      <c r="E62" s="43">
        <v>0.245608760902771</v>
      </c>
      <c r="F62" s="44">
        <v>112352.113872833</v>
      </c>
      <c r="G62" s="44">
        <v>-6492.50129757586</v>
      </c>
      <c r="H62" s="44">
        <v>-24003.1773770645</v>
      </c>
      <c r="I62" s="14">
        <v>0</v>
      </c>
      <c r="J62" s="4"/>
      <c r="K62" s="10">
        <v>57</v>
      </c>
      <c r="L62" s="15">
        <f t="shared" si="6"/>
        <v>1.16701930276641</v>
      </c>
      <c r="M62" s="15">
        <f t="shared" si="7"/>
        <v>1.68889675130602</v>
      </c>
      <c r="N62" s="15">
        <f t="shared" si="8"/>
        <v>-0.86277962346532</v>
      </c>
      <c r="O62" s="15">
        <f t="shared" si="9"/>
        <v>1.33533254121796</v>
      </c>
      <c r="P62" s="15">
        <f t="shared" si="10"/>
        <v>-0.845418790089004</v>
      </c>
      <c r="Q62" s="15">
        <f t="shared" si="11"/>
        <v>-2.3586799975081</v>
      </c>
      <c r="R62" s="14">
        <v>0</v>
      </c>
      <c r="S62" s="4"/>
      <c r="T62" s="4"/>
    </row>
    <row r="63" spans="1:20">
      <c r="A63" s="4"/>
      <c r="B63" s="10">
        <v>58</v>
      </c>
      <c r="C63" s="43">
        <v>22.1938547682514</v>
      </c>
      <c r="D63" s="43">
        <v>0.522798852567578</v>
      </c>
      <c r="E63" s="43">
        <v>0.141834254357588</v>
      </c>
      <c r="F63" s="44">
        <v>17677.2095052728</v>
      </c>
      <c r="G63" s="44">
        <v>-320.094232005019</v>
      </c>
      <c r="H63" s="44">
        <v>-1198.43163486046</v>
      </c>
      <c r="I63" s="14">
        <v>0</v>
      </c>
      <c r="J63" s="4"/>
      <c r="K63" s="10">
        <v>58</v>
      </c>
      <c r="L63" s="15">
        <f t="shared" si="6"/>
        <v>-1.52042330015535</v>
      </c>
      <c r="M63" s="15">
        <f t="shared" si="7"/>
        <v>-1.19475030627559</v>
      </c>
      <c r="N63" s="15">
        <f t="shared" si="8"/>
        <v>-1.03041650119249</v>
      </c>
      <c r="O63" s="15">
        <f t="shared" si="9"/>
        <v>-0.642733655793083</v>
      </c>
      <c r="P63" s="15">
        <f t="shared" si="10"/>
        <v>0.740492259179657</v>
      </c>
      <c r="Q63" s="15">
        <f t="shared" si="11"/>
        <v>0.693165726046681</v>
      </c>
      <c r="R63" s="14">
        <v>0</v>
      </c>
      <c r="S63" s="4"/>
      <c r="T63" s="4"/>
    </row>
    <row r="64" spans="1:20">
      <c r="A64" s="4"/>
      <c r="B64" s="10">
        <v>59</v>
      </c>
      <c r="C64" s="43">
        <v>21.3513898568495</v>
      </c>
      <c r="D64" s="43">
        <v>5.53292277676061</v>
      </c>
      <c r="E64" s="43">
        <v>0.945625868692866</v>
      </c>
      <c r="F64" s="44">
        <v>14330.9495051217</v>
      </c>
      <c r="G64" s="44">
        <v>-1810.6701348782</v>
      </c>
      <c r="H64" s="44">
        <v>-4767.52151222784</v>
      </c>
      <c r="I64" s="14">
        <v>0</v>
      </c>
      <c r="J64" s="4"/>
      <c r="K64" s="10">
        <v>59</v>
      </c>
      <c r="L64" s="15">
        <f t="shared" si="6"/>
        <v>-1.62312321394671</v>
      </c>
      <c r="M64" s="15">
        <f t="shared" si="7"/>
        <v>-0.455031574600224</v>
      </c>
      <c r="N64" s="15">
        <f t="shared" si="8"/>
        <v>0.268024908517133</v>
      </c>
      <c r="O64" s="15">
        <f t="shared" si="9"/>
        <v>-0.712647893752186</v>
      </c>
      <c r="P64" s="15">
        <f t="shared" si="10"/>
        <v>0.35751026058045</v>
      </c>
      <c r="Q64" s="15">
        <f t="shared" si="11"/>
        <v>0.215532175453385</v>
      </c>
      <c r="R64" s="14">
        <v>0</v>
      </c>
      <c r="S64" s="4"/>
      <c r="T64" s="4"/>
    </row>
    <row r="65" spans="1:20">
      <c r="A65" s="4"/>
      <c r="B65" s="10">
        <v>60</v>
      </c>
      <c r="C65" s="43">
        <v>37.3132155068564</v>
      </c>
      <c r="D65" s="43">
        <v>13.8018778643449</v>
      </c>
      <c r="E65" s="43">
        <v>0.428548410288732</v>
      </c>
      <c r="F65" s="44">
        <v>71325.909461063</v>
      </c>
      <c r="G65" s="44">
        <v>-2050.77346537356</v>
      </c>
      <c r="H65" s="44">
        <v>-2719.39321197844</v>
      </c>
      <c r="I65" s="14">
        <v>0</v>
      </c>
      <c r="J65" s="4"/>
      <c r="K65" s="10">
        <v>60</v>
      </c>
      <c r="L65" s="15">
        <f t="shared" si="6"/>
        <v>0.322688529690853</v>
      </c>
      <c r="M65" s="15">
        <f t="shared" si="7"/>
        <v>0.765836623915163</v>
      </c>
      <c r="N65" s="15">
        <f t="shared" si="8"/>
        <v>-0.567259725018841</v>
      </c>
      <c r="O65" s="15">
        <f t="shared" si="9"/>
        <v>0.478161903648311</v>
      </c>
      <c r="P65" s="15">
        <f t="shared" si="10"/>
        <v>0.29581916977039</v>
      </c>
      <c r="Q65" s="15">
        <f t="shared" si="11"/>
        <v>0.489623001330909</v>
      </c>
      <c r="R65" s="14">
        <v>0</v>
      </c>
      <c r="S65" s="4"/>
      <c r="T65" s="4"/>
    </row>
    <row r="66" spans="1:20">
      <c r="A66" s="4"/>
      <c r="B66" s="10">
        <v>61</v>
      </c>
      <c r="C66" s="43">
        <v>28.988388185706</v>
      </c>
      <c r="D66" s="43">
        <v>0.628321330254474</v>
      </c>
      <c r="E66" s="43">
        <v>0.436934171223372</v>
      </c>
      <c r="F66" s="44">
        <v>18097.9867468154</v>
      </c>
      <c r="G66" s="44">
        <v>-184.107369401317</v>
      </c>
      <c r="H66" s="44">
        <v>1747.23519016687</v>
      </c>
      <c r="I66" s="14">
        <v>0</v>
      </c>
      <c r="J66" s="4"/>
      <c r="K66" s="10">
        <v>61</v>
      </c>
      <c r="L66" s="15">
        <f t="shared" si="6"/>
        <v>-0.692141923944775</v>
      </c>
      <c r="M66" s="15">
        <f t="shared" si="7"/>
        <v>-1.17917046143765</v>
      </c>
      <c r="N66" s="15">
        <f t="shared" si="8"/>
        <v>-0.553713403988277</v>
      </c>
      <c r="O66" s="15">
        <f t="shared" si="9"/>
        <v>-0.633942252796406</v>
      </c>
      <c r="P66" s="15">
        <f t="shared" si="10"/>
        <v>0.775432123914364</v>
      </c>
      <c r="Q66" s="15">
        <f t="shared" si="11"/>
        <v>1.0873696695855</v>
      </c>
      <c r="R66" s="14">
        <v>0</v>
      </c>
      <c r="S66" s="4"/>
      <c r="T66" s="4"/>
    </row>
    <row r="67" spans="1:20">
      <c r="A67" s="4"/>
      <c r="B67" s="10">
        <v>62</v>
      </c>
      <c r="C67" s="43">
        <v>37.4952168783939</v>
      </c>
      <c r="D67" s="43">
        <v>5.32827792490732</v>
      </c>
      <c r="E67" s="43">
        <v>1.17334742919547</v>
      </c>
      <c r="F67" s="44">
        <v>18686.6713330082</v>
      </c>
      <c r="G67" s="44">
        <v>-351.581340252106</v>
      </c>
      <c r="H67" s="44">
        <v>-2285.73826379034</v>
      </c>
      <c r="I67" s="14">
        <v>0</v>
      </c>
      <c r="J67" s="4"/>
      <c r="K67" s="10">
        <v>62</v>
      </c>
      <c r="L67" s="15">
        <f t="shared" si="6"/>
        <v>0.344875240275272</v>
      </c>
      <c r="M67" s="15">
        <f t="shared" si="7"/>
        <v>-0.485246322288565</v>
      </c>
      <c r="N67" s="15">
        <f t="shared" si="8"/>
        <v>0.635885307614233</v>
      </c>
      <c r="O67" s="15">
        <f t="shared" si="9"/>
        <v>-0.621642720112131</v>
      </c>
      <c r="P67" s="15">
        <f t="shared" si="10"/>
        <v>0.732402100454205</v>
      </c>
      <c r="Q67" s="15">
        <f t="shared" si="11"/>
        <v>0.547656886649654</v>
      </c>
      <c r="R67" s="14">
        <v>0</v>
      </c>
      <c r="S67" s="4"/>
      <c r="T67" s="4"/>
    </row>
    <row r="68" spans="1:20">
      <c r="A68" s="4"/>
      <c r="B68" s="10">
        <v>63</v>
      </c>
      <c r="C68" s="43">
        <v>25.4196277199055</v>
      </c>
      <c r="D68" s="43">
        <v>1.34188638949388</v>
      </c>
      <c r="E68" s="43">
        <v>0.986678850556632</v>
      </c>
      <c r="F68" s="44">
        <v>28272.7140901307</v>
      </c>
      <c r="G68" s="44">
        <v>-3513.03122665932</v>
      </c>
      <c r="H68" s="44">
        <v>-8886.80169641793</v>
      </c>
      <c r="I68" s="14">
        <v>1</v>
      </c>
      <c r="J68" s="4"/>
      <c r="K68" s="10">
        <v>63</v>
      </c>
      <c r="L68" s="15">
        <f t="shared" si="6"/>
        <v>-1.1271884015124</v>
      </c>
      <c r="M68" s="15">
        <f t="shared" si="7"/>
        <v>-1.07381629284322</v>
      </c>
      <c r="N68" s="15">
        <f t="shared" si="8"/>
        <v>0.334341713387079</v>
      </c>
      <c r="O68" s="15">
        <f t="shared" si="9"/>
        <v>-0.421359157454911</v>
      </c>
      <c r="P68" s="15">
        <f t="shared" si="10"/>
        <v>-0.0798868904208104</v>
      </c>
      <c r="Q68" s="15">
        <f t="shared" si="11"/>
        <v>-0.335730608019748</v>
      </c>
      <c r="R68" s="14">
        <v>1</v>
      </c>
      <c r="S68" s="4"/>
      <c r="T68" s="4"/>
    </row>
    <row r="69" spans="1:20">
      <c r="A69" s="4"/>
      <c r="B69" s="10">
        <v>64</v>
      </c>
      <c r="C69" s="43">
        <v>30.4842656576317</v>
      </c>
      <c r="D69" s="43">
        <v>0.345107104254814</v>
      </c>
      <c r="E69" s="43">
        <v>1.05560667407507</v>
      </c>
      <c r="F69" s="44">
        <v>15263.1347554528</v>
      </c>
      <c r="G69" s="44">
        <v>-1604.11193285084</v>
      </c>
      <c r="H69" s="44">
        <v>-5876.32071606108</v>
      </c>
      <c r="I69" s="14">
        <v>1</v>
      </c>
      <c r="J69" s="4"/>
      <c r="K69" s="10">
        <v>64</v>
      </c>
      <c r="L69" s="15">
        <f t="shared" si="6"/>
        <v>-0.509788350128196</v>
      </c>
      <c r="M69" s="15">
        <f t="shared" si="7"/>
        <v>-1.22098556845272</v>
      </c>
      <c r="N69" s="15">
        <f t="shared" si="8"/>
        <v>0.445687413866315</v>
      </c>
      <c r="O69" s="15">
        <f t="shared" si="9"/>
        <v>-0.693171516719119</v>
      </c>
      <c r="P69" s="15">
        <f t="shared" si="10"/>
        <v>0.410582414025981</v>
      </c>
      <c r="Q69" s="15">
        <f t="shared" si="11"/>
        <v>0.0671470916312501</v>
      </c>
      <c r="R69" s="14">
        <v>1</v>
      </c>
      <c r="S69" s="4"/>
      <c r="T69" s="4"/>
    </row>
    <row r="70" spans="1:20">
      <c r="A70" s="4"/>
      <c r="B70" s="10">
        <v>65</v>
      </c>
      <c r="C70" s="43">
        <v>38.2273841252046</v>
      </c>
      <c r="D70" s="43">
        <v>7.51056411061316</v>
      </c>
      <c r="E70" s="43">
        <v>0.459119197445661</v>
      </c>
      <c r="F70" s="44">
        <v>39352.2295267832</v>
      </c>
      <c r="G70" s="44">
        <v>-415.463462013819</v>
      </c>
      <c r="H70" s="44">
        <v>-6147.01219403777</v>
      </c>
      <c r="I70" s="14">
        <v>0</v>
      </c>
      <c r="J70" s="4"/>
      <c r="K70" s="10">
        <v>65</v>
      </c>
      <c r="L70" s="15">
        <f t="shared" ref="L70:L101" si="12">(C70-C$207)/C$209</f>
        <v>0.434129418236454</v>
      </c>
      <c r="M70" s="15">
        <f t="shared" ref="M70:M101" si="13">(D70-D$207)/D$209</f>
        <v>-0.16304312055778</v>
      </c>
      <c r="N70" s="15">
        <f t="shared" ref="N70:N101" si="14">(E70-E$207)/E$209</f>
        <v>-0.517875810999283</v>
      </c>
      <c r="O70" s="15">
        <f t="shared" ref="O70:O101" si="15">(F70-F$207)/F$209</f>
        <v>-0.18987210065875</v>
      </c>
      <c r="P70" s="15">
        <f t="shared" ref="P70:P101" si="16">(G70-G$207)/G$209</f>
        <v>0.715988509827991</v>
      </c>
      <c r="Q70" s="15">
        <f t="shared" ref="Q70:Q101" si="17">(H70-H$207)/H$209</f>
        <v>0.0309217971769896</v>
      </c>
      <c r="R70" s="14">
        <v>0</v>
      </c>
      <c r="S70" s="4"/>
      <c r="T70" s="4"/>
    </row>
    <row r="71" spans="1:20">
      <c r="A71" s="4"/>
      <c r="B71" s="10">
        <v>66</v>
      </c>
      <c r="C71" s="43">
        <v>54.8210280231153</v>
      </c>
      <c r="D71" s="43">
        <v>0.64333473876613</v>
      </c>
      <c r="E71" s="43">
        <v>1.24506910557241</v>
      </c>
      <c r="F71" s="44">
        <v>27061.0095169125</v>
      </c>
      <c r="G71" s="44">
        <v>-5516.62017984931</v>
      </c>
      <c r="H71" s="44">
        <v>-10775.2873895568</v>
      </c>
      <c r="I71" s="14">
        <v>1</v>
      </c>
      <c r="J71" s="4"/>
      <c r="K71" s="10">
        <v>66</v>
      </c>
      <c r="L71" s="15">
        <f t="shared" si="12"/>
        <v>2.45696238698776</v>
      </c>
      <c r="M71" s="15">
        <f t="shared" si="13"/>
        <v>-1.17695380977984</v>
      </c>
      <c r="N71" s="15">
        <f t="shared" si="14"/>
        <v>0.751744185612883</v>
      </c>
      <c r="O71" s="15">
        <f t="shared" si="15"/>
        <v>-0.446675600846722</v>
      </c>
      <c r="P71" s="15">
        <f t="shared" si="16"/>
        <v>-0.594680199627609</v>
      </c>
      <c r="Q71" s="15">
        <f t="shared" si="17"/>
        <v>-0.588457257628222</v>
      </c>
      <c r="R71" s="14">
        <v>1</v>
      </c>
      <c r="S71" s="4"/>
      <c r="T71" s="4"/>
    </row>
    <row r="72" spans="1:20">
      <c r="A72" s="4"/>
      <c r="B72" s="10">
        <v>67</v>
      </c>
      <c r="C72" s="43">
        <v>32.724728544079</v>
      </c>
      <c r="D72" s="43">
        <v>15.5562783439722</v>
      </c>
      <c r="E72" s="43">
        <v>0.0580813193318733</v>
      </c>
      <c r="F72" s="44">
        <v>74097.5338049643</v>
      </c>
      <c r="G72" s="44">
        <v>-7919.70367725235</v>
      </c>
      <c r="H72" s="44">
        <v>-8218.16771137191</v>
      </c>
      <c r="I72" s="14">
        <v>0</v>
      </c>
      <c r="J72" s="4"/>
      <c r="K72" s="10">
        <v>67</v>
      </c>
      <c r="L72" s="15">
        <f t="shared" si="12"/>
        <v>-0.236666772983832</v>
      </c>
      <c r="M72" s="15">
        <f t="shared" si="13"/>
        <v>1.02486472726684</v>
      </c>
      <c r="N72" s="15">
        <f t="shared" si="14"/>
        <v>-1.16571062106464</v>
      </c>
      <c r="O72" s="15">
        <f t="shared" si="15"/>
        <v>0.536070136691772</v>
      </c>
      <c r="P72" s="15">
        <f t="shared" si="16"/>
        <v>-1.21211787513422</v>
      </c>
      <c r="Q72" s="15">
        <f t="shared" si="17"/>
        <v>-0.246250646657597</v>
      </c>
      <c r="R72" s="14">
        <v>0</v>
      </c>
      <c r="S72" s="4"/>
      <c r="T72" s="4"/>
    </row>
    <row r="73" spans="1:20">
      <c r="A73" s="4"/>
      <c r="B73" s="10">
        <v>68</v>
      </c>
      <c r="C73" s="43">
        <v>30.0093019567132</v>
      </c>
      <c r="D73" s="43">
        <v>4.04334995803692</v>
      </c>
      <c r="E73" s="43">
        <v>0.569186720689484</v>
      </c>
      <c r="F73" s="44">
        <v>17915.119710781</v>
      </c>
      <c r="G73" s="44">
        <v>-497.995973430907</v>
      </c>
      <c r="H73" s="44">
        <v>-306.816590328317</v>
      </c>
      <c r="I73" s="14">
        <v>0</v>
      </c>
      <c r="J73" s="4"/>
      <c r="K73" s="10">
        <v>68</v>
      </c>
      <c r="L73" s="15">
        <f t="shared" si="12"/>
        <v>-0.56768836528394</v>
      </c>
      <c r="M73" s="15">
        <f t="shared" si="13"/>
        <v>-0.674959251615092</v>
      </c>
      <c r="N73" s="15">
        <f t="shared" si="14"/>
        <v>-0.340073222000957</v>
      </c>
      <c r="O73" s="15">
        <f t="shared" si="15"/>
        <v>-0.637762939016726</v>
      </c>
      <c r="P73" s="15">
        <f t="shared" si="16"/>
        <v>0.694782970337516</v>
      </c>
      <c r="Q73" s="15">
        <f t="shared" si="17"/>
        <v>0.812486133801841</v>
      </c>
      <c r="R73" s="14">
        <v>0</v>
      </c>
      <c r="S73" s="4"/>
      <c r="T73" s="4"/>
    </row>
    <row r="74" spans="1:20">
      <c r="A74" s="4"/>
      <c r="B74" s="10">
        <v>69</v>
      </c>
      <c r="C74" s="43">
        <v>28.5955227466898</v>
      </c>
      <c r="D74" s="43">
        <v>9.84351109617683</v>
      </c>
      <c r="E74" s="43">
        <v>0.564220526873494</v>
      </c>
      <c r="F74" s="44">
        <v>23057.9819393251</v>
      </c>
      <c r="G74" s="44">
        <v>-1417.06116272773</v>
      </c>
      <c r="H74" s="44">
        <v>-3334.75778538323</v>
      </c>
      <c r="I74" s="14">
        <v>0</v>
      </c>
      <c r="J74" s="4"/>
      <c r="K74" s="10">
        <v>69</v>
      </c>
      <c r="L74" s="15">
        <f t="shared" si="12"/>
        <v>-0.740033825640032</v>
      </c>
      <c r="M74" s="15">
        <f t="shared" si="13"/>
        <v>0.181404364442302</v>
      </c>
      <c r="N74" s="15">
        <f t="shared" si="14"/>
        <v>-0.348095589470736</v>
      </c>
      <c r="O74" s="15">
        <f t="shared" si="15"/>
        <v>-0.53031184626808</v>
      </c>
      <c r="P74" s="15">
        <f t="shared" si="16"/>
        <v>0.458642413951639</v>
      </c>
      <c r="Q74" s="15">
        <f t="shared" si="17"/>
        <v>0.407271820440653</v>
      </c>
      <c r="R74" s="14">
        <v>0</v>
      </c>
      <c r="S74" s="4"/>
      <c r="T74" s="4"/>
    </row>
    <row r="75" spans="1:20">
      <c r="A75" s="4"/>
      <c r="B75" s="10">
        <v>70</v>
      </c>
      <c r="C75" s="43">
        <v>26.9608185578014</v>
      </c>
      <c r="D75" s="43">
        <v>0.169970964605187</v>
      </c>
      <c r="E75" s="43">
        <v>0.507911942441314</v>
      </c>
      <c r="F75" s="44">
        <v>21170.234703008</v>
      </c>
      <c r="G75" s="44">
        <v>-2840.04027089138</v>
      </c>
      <c r="H75" s="44">
        <v>-3925.13304503589</v>
      </c>
      <c r="I75" s="14">
        <v>1</v>
      </c>
      <c r="J75" s="4"/>
      <c r="K75" s="10">
        <v>70</v>
      </c>
      <c r="L75" s="15">
        <f t="shared" si="12"/>
        <v>-0.939310943299259</v>
      </c>
      <c r="M75" s="15">
        <f t="shared" si="13"/>
        <v>-1.24684350830657</v>
      </c>
      <c r="N75" s="15">
        <f t="shared" si="14"/>
        <v>-0.439056227084924</v>
      </c>
      <c r="O75" s="15">
        <f t="shared" si="15"/>
        <v>-0.569753016255037</v>
      </c>
      <c r="P75" s="15">
        <f t="shared" si="16"/>
        <v>0.0930284376630376</v>
      </c>
      <c r="Q75" s="15">
        <f t="shared" si="17"/>
        <v>0.328264835147715</v>
      </c>
      <c r="R75" s="14">
        <v>1</v>
      </c>
      <c r="S75" s="4"/>
      <c r="T75" s="4"/>
    </row>
    <row r="76" spans="1:20">
      <c r="A76" s="4"/>
      <c r="B76" s="10">
        <v>71</v>
      </c>
      <c r="C76" s="43">
        <v>46.9581153579356</v>
      </c>
      <c r="D76" s="43">
        <v>1.79360894195517</v>
      </c>
      <c r="E76" s="43">
        <v>0.965629947223379</v>
      </c>
      <c r="F76" s="44">
        <v>26287.240260699</v>
      </c>
      <c r="G76" s="44">
        <v>-1481.32082229036</v>
      </c>
      <c r="H76" s="44">
        <v>-445.94958646981</v>
      </c>
      <c r="I76" s="14">
        <v>0</v>
      </c>
      <c r="J76" s="4"/>
      <c r="K76" s="10">
        <v>71</v>
      </c>
      <c r="L76" s="15">
        <f t="shared" si="12"/>
        <v>1.49844121662925</v>
      </c>
      <c r="M76" s="15">
        <f t="shared" si="13"/>
        <v>-1.00712180810956</v>
      </c>
      <c r="N76" s="15">
        <f t="shared" si="14"/>
        <v>0.30033940827536</v>
      </c>
      <c r="O76" s="15">
        <f t="shared" si="15"/>
        <v>-0.462842153326777</v>
      </c>
      <c r="P76" s="15">
        <f t="shared" si="16"/>
        <v>0.442131820427912</v>
      </c>
      <c r="Q76" s="15">
        <f t="shared" si="17"/>
        <v>0.793866656782461</v>
      </c>
      <c r="R76" s="14">
        <v>0</v>
      </c>
      <c r="S76" s="4"/>
      <c r="T76" s="4"/>
    </row>
    <row r="77" spans="1:20">
      <c r="A77" s="4"/>
      <c r="B77" s="10">
        <v>72</v>
      </c>
      <c r="C77" s="43">
        <v>30.2427799595518</v>
      </c>
      <c r="D77" s="43">
        <v>1.5767447569219</v>
      </c>
      <c r="E77" s="43">
        <v>0.997305975416346</v>
      </c>
      <c r="F77" s="44">
        <v>15146.1388025954</v>
      </c>
      <c r="G77" s="44">
        <v>-558.246316133748</v>
      </c>
      <c r="H77" s="44">
        <v>33.8472510880938</v>
      </c>
      <c r="I77" s="14">
        <v>0</v>
      </c>
      <c r="J77" s="4"/>
      <c r="K77" s="10">
        <v>72</v>
      </c>
      <c r="L77" s="15">
        <f t="shared" si="12"/>
        <v>-0.539226443084951</v>
      </c>
      <c r="M77" s="15">
        <f t="shared" si="13"/>
        <v>-1.03914067676947</v>
      </c>
      <c r="N77" s="15">
        <f t="shared" si="14"/>
        <v>0.351508723763791</v>
      </c>
      <c r="O77" s="15">
        <f t="shared" si="15"/>
        <v>-0.695615942103862</v>
      </c>
      <c r="P77" s="15">
        <f t="shared" si="16"/>
        <v>0.679302513005459</v>
      </c>
      <c r="Q77" s="15">
        <f t="shared" si="17"/>
        <v>0.858075481709911</v>
      </c>
      <c r="R77" s="14">
        <v>0</v>
      </c>
      <c r="S77" s="4"/>
      <c r="T77" s="4"/>
    </row>
    <row r="78" spans="1:20">
      <c r="A78" s="4"/>
      <c r="B78" s="10">
        <v>73</v>
      </c>
      <c r="C78" s="43">
        <v>43.0309309480562</v>
      </c>
      <c r="D78" s="43">
        <v>4.46101568394091</v>
      </c>
      <c r="E78" s="43">
        <v>0.371565266445609</v>
      </c>
      <c r="F78" s="44">
        <v>31945.4054152181</v>
      </c>
      <c r="G78" s="44">
        <v>-845.846436848337</v>
      </c>
      <c r="H78" s="44">
        <v>-2328.34884048995</v>
      </c>
      <c r="I78" s="14">
        <v>1</v>
      </c>
      <c r="J78" s="4"/>
      <c r="K78" s="10">
        <v>73</v>
      </c>
      <c r="L78" s="15">
        <f t="shared" si="12"/>
        <v>1.01970139627729</v>
      </c>
      <c r="M78" s="15">
        <f t="shared" si="13"/>
        <v>-0.613293080138159</v>
      </c>
      <c r="N78" s="15">
        <f t="shared" si="14"/>
        <v>-0.659310042914405</v>
      </c>
      <c r="O78" s="15">
        <f t="shared" si="15"/>
        <v>-0.344624709073462</v>
      </c>
      <c r="P78" s="15">
        <f t="shared" si="16"/>
        <v>0.605407806391502</v>
      </c>
      <c r="Q78" s="15">
        <f t="shared" si="17"/>
        <v>0.541954525055758</v>
      </c>
      <c r="R78" s="14">
        <v>1</v>
      </c>
      <c r="S78" s="4"/>
      <c r="T78" s="4"/>
    </row>
    <row r="79" spans="1:20">
      <c r="A79" s="4"/>
      <c r="B79" s="10">
        <v>74</v>
      </c>
      <c r="C79" s="43">
        <v>27.985746209397</v>
      </c>
      <c r="D79" s="43">
        <v>6.89909315172784</v>
      </c>
      <c r="E79" s="43">
        <v>0.67892454234678</v>
      </c>
      <c r="F79" s="44">
        <v>29452.1617318252</v>
      </c>
      <c r="G79" s="44">
        <v>-822.15613040849</v>
      </c>
      <c r="H79" s="44">
        <v>-1067.34322826157</v>
      </c>
      <c r="I79" s="14">
        <v>1</v>
      </c>
      <c r="J79" s="4"/>
      <c r="K79" s="10">
        <v>74</v>
      </c>
      <c r="L79" s="15">
        <f t="shared" si="12"/>
        <v>-0.814368076199807</v>
      </c>
      <c r="M79" s="15">
        <f t="shared" si="13"/>
        <v>-0.253323626390941</v>
      </c>
      <c r="N79" s="15">
        <f t="shared" si="14"/>
        <v>-0.162803231483579</v>
      </c>
      <c r="O79" s="15">
        <f t="shared" si="15"/>
        <v>-0.396716666112933</v>
      </c>
      <c r="P79" s="15">
        <f t="shared" si="16"/>
        <v>0.611494689246828</v>
      </c>
      <c r="Q79" s="15">
        <f t="shared" si="17"/>
        <v>0.710708635650188</v>
      </c>
      <c r="R79" s="14">
        <v>1</v>
      </c>
      <c r="S79" s="4"/>
      <c r="T79" s="4"/>
    </row>
    <row r="80" spans="1:20">
      <c r="A80" s="4"/>
      <c r="B80" s="10">
        <v>75</v>
      </c>
      <c r="C80" s="43">
        <v>33.2288401603161</v>
      </c>
      <c r="D80" s="43">
        <v>5.85988886490191</v>
      </c>
      <c r="E80" s="43">
        <v>0.600381712752684</v>
      </c>
      <c r="F80" s="44">
        <v>20503.5602035795</v>
      </c>
      <c r="G80" s="44">
        <v>-1259.37767745239</v>
      </c>
      <c r="H80" s="44">
        <v>-1559.84100755455</v>
      </c>
      <c r="I80" s="14">
        <v>0</v>
      </c>
      <c r="J80" s="4"/>
      <c r="K80" s="10">
        <v>75</v>
      </c>
      <c r="L80" s="15">
        <f t="shared" si="12"/>
        <v>-0.17521350789458</v>
      </c>
      <c r="M80" s="15">
        <f t="shared" si="13"/>
        <v>-0.406756732763913</v>
      </c>
      <c r="N80" s="15">
        <f t="shared" si="14"/>
        <v>-0.289680970143592</v>
      </c>
      <c r="O80" s="15">
        <f t="shared" si="15"/>
        <v>-0.58368201148918</v>
      </c>
      <c r="P80" s="15">
        <f t="shared" si="16"/>
        <v>0.499156913227006</v>
      </c>
      <c r="Q80" s="15">
        <f t="shared" si="17"/>
        <v>0.644800106847172</v>
      </c>
      <c r="R80" s="14">
        <v>0</v>
      </c>
      <c r="S80" s="4"/>
      <c r="T80" s="4"/>
    </row>
    <row r="81" spans="1:20">
      <c r="A81" s="4"/>
      <c r="B81" s="10">
        <v>76</v>
      </c>
      <c r="C81" s="43">
        <v>49.1525159920421</v>
      </c>
      <c r="D81" s="43">
        <v>17.115173236954</v>
      </c>
      <c r="E81" s="43">
        <v>0.419908001873868</v>
      </c>
      <c r="F81" s="44">
        <v>112964.625508111</v>
      </c>
      <c r="G81" s="44">
        <v>-6628.53390260553</v>
      </c>
      <c r="H81" s="44">
        <v>-21659.8282605814</v>
      </c>
      <c r="I81" s="14">
        <v>0</v>
      </c>
      <c r="J81" s="4"/>
      <c r="K81" s="10">
        <v>76</v>
      </c>
      <c r="L81" s="15">
        <f t="shared" si="12"/>
        <v>1.76594761706962</v>
      </c>
      <c r="M81" s="15">
        <f t="shared" si="13"/>
        <v>1.25502744789005</v>
      </c>
      <c r="N81" s="15">
        <f t="shared" si="14"/>
        <v>-0.58121740245983</v>
      </c>
      <c r="O81" s="15">
        <f t="shared" si="15"/>
        <v>1.34812989833295</v>
      </c>
      <c r="P81" s="15">
        <f t="shared" si="16"/>
        <v>-0.880370407680901</v>
      </c>
      <c r="Q81" s="15">
        <f t="shared" si="17"/>
        <v>-2.04508123781223</v>
      </c>
      <c r="R81" s="14">
        <v>0</v>
      </c>
      <c r="S81" s="4"/>
      <c r="T81" s="4"/>
    </row>
    <row r="82" spans="1:20">
      <c r="A82" s="4"/>
      <c r="B82" s="10">
        <v>77</v>
      </c>
      <c r="C82" s="43">
        <v>27.7748205380702</v>
      </c>
      <c r="D82" s="43">
        <v>1.32088083099352</v>
      </c>
      <c r="E82" s="43">
        <v>0.449296374630979</v>
      </c>
      <c r="F82" s="44">
        <v>18507.5021673283</v>
      </c>
      <c r="G82" s="44">
        <v>-2136.10951556526</v>
      </c>
      <c r="H82" s="44">
        <v>-2306.63163400355</v>
      </c>
      <c r="I82" s="14">
        <v>0</v>
      </c>
      <c r="J82" s="4"/>
      <c r="K82" s="10">
        <v>77</v>
      </c>
      <c r="L82" s="15">
        <f t="shared" si="12"/>
        <v>-0.840080777071345</v>
      </c>
      <c r="M82" s="15">
        <f t="shared" si="13"/>
        <v>-1.07691765427202</v>
      </c>
      <c r="N82" s="15">
        <f t="shared" si="14"/>
        <v>-0.5337435554188</v>
      </c>
      <c r="O82" s="15">
        <f t="shared" si="15"/>
        <v>-0.62538614581238</v>
      </c>
      <c r="P82" s="15">
        <f t="shared" si="16"/>
        <v>0.273893301391607</v>
      </c>
      <c r="Q82" s="15">
        <f t="shared" si="17"/>
        <v>0.544860830808618</v>
      </c>
      <c r="R82" s="14">
        <v>0</v>
      </c>
      <c r="S82" s="4"/>
      <c r="T82" s="4"/>
    </row>
    <row r="83" spans="1:20">
      <c r="A83" s="4"/>
      <c r="B83" s="10">
        <v>78</v>
      </c>
      <c r="C83" s="43">
        <v>49.4904506494782</v>
      </c>
      <c r="D83" s="43">
        <v>8.74068657817122</v>
      </c>
      <c r="E83" s="43">
        <v>0.982507941612987</v>
      </c>
      <c r="F83" s="44">
        <v>16478.303014302</v>
      </c>
      <c r="G83" s="44">
        <v>-173.272306104209</v>
      </c>
      <c r="H83" s="44">
        <v>706.606676684466</v>
      </c>
      <c r="I83" s="14">
        <v>0</v>
      </c>
      <c r="J83" s="4"/>
      <c r="K83" s="10">
        <v>78</v>
      </c>
      <c r="L83" s="15">
        <f t="shared" si="12"/>
        <v>1.80714323212266</v>
      </c>
      <c r="M83" s="15">
        <f t="shared" si="13"/>
        <v>0.0185780619270398</v>
      </c>
      <c r="N83" s="15">
        <f t="shared" si="14"/>
        <v>0.327604045573718</v>
      </c>
      <c r="O83" s="15">
        <f t="shared" si="15"/>
        <v>-0.667782705686594</v>
      </c>
      <c r="P83" s="15">
        <f t="shared" si="16"/>
        <v>0.778216037292056</v>
      </c>
      <c r="Q83" s="15">
        <f t="shared" si="17"/>
        <v>0.948107530266705</v>
      </c>
      <c r="R83" s="14">
        <v>0</v>
      </c>
      <c r="S83" s="4"/>
      <c r="T83" s="4"/>
    </row>
    <row r="84" spans="1:20">
      <c r="A84" s="4"/>
      <c r="B84" s="10">
        <v>79</v>
      </c>
      <c r="C84" s="43">
        <v>31.024447387966</v>
      </c>
      <c r="D84" s="43">
        <v>9.66490846728676</v>
      </c>
      <c r="E84" s="43">
        <v>0.289174279883674</v>
      </c>
      <c r="F84" s="44">
        <v>52303.5798695517</v>
      </c>
      <c r="G84" s="44">
        <v>-5215.3235583931</v>
      </c>
      <c r="H84" s="44">
        <v>-17393.8161952568</v>
      </c>
      <c r="I84" s="14">
        <v>0</v>
      </c>
      <c r="J84" s="4"/>
      <c r="K84" s="10">
        <v>79</v>
      </c>
      <c r="L84" s="15">
        <f t="shared" si="12"/>
        <v>-0.443937990800252</v>
      </c>
      <c r="M84" s="15">
        <f t="shared" si="13"/>
        <v>0.155034615486895</v>
      </c>
      <c r="N84" s="15">
        <f t="shared" si="14"/>
        <v>-0.792404077277175</v>
      </c>
      <c r="O84" s="15">
        <f t="shared" si="15"/>
        <v>0.0807236658731866</v>
      </c>
      <c r="P84" s="15">
        <f t="shared" si="16"/>
        <v>-0.517266374518761</v>
      </c>
      <c r="Q84" s="15">
        <f t="shared" si="17"/>
        <v>-1.4741820563274</v>
      </c>
      <c r="R84" s="14">
        <v>0</v>
      </c>
      <c r="S84" s="4"/>
      <c r="T84" s="4"/>
    </row>
    <row r="85" spans="1:20">
      <c r="A85" s="4"/>
      <c r="B85" s="10">
        <v>80</v>
      </c>
      <c r="C85" s="43">
        <v>42.1983340612875</v>
      </c>
      <c r="D85" s="43">
        <v>6.58453985731787</v>
      </c>
      <c r="E85" s="43">
        <v>0.602301506849592</v>
      </c>
      <c r="F85" s="44">
        <v>34375.0846904312</v>
      </c>
      <c r="G85" s="44">
        <v>-313.256146800245</v>
      </c>
      <c r="H85" s="44">
        <v>-2349.07053286461</v>
      </c>
      <c r="I85" s="14">
        <v>0</v>
      </c>
      <c r="J85" s="4"/>
      <c r="K85" s="10">
        <v>80</v>
      </c>
      <c r="L85" s="15">
        <f t="shared" si="12"/>
        <v>0.918204434995173</v>
      </c>
      <c r="M85" s="15">
        <f t="shared" si="13"/>
        <v>-0.299765783811773</v>
      </c>
      <c r="N85" s="15">
        <f t="shared" si="14"/>
        <v>-0.286579743271993</v>
      </c>
      <c r="O85" s="15">
        <f t="shared" si="15"/>
        <v>-0.293860818938242</v>
      </c>
      <c r="P85" s="15">
        <f t="shared" si="16"/>
        <v>0.742249206634173</v>
      </c>
      <c r="Q85" s="15">
        <f t="shared" si="17"/>
        <v>0.539181444006169</v>
      </c>
      <c r="R85" s="14">
        <v>0</v>
      </c>
      <c r="S85" s="4"/>
      <c r="T85" s="4"/>
    </row>
    <row r="86" spans="1:20">
      <c r="A86" s="4"/>
      <c r="B86" s="10">
        <v>81</v>
      </c>
      <c r="C86" s="43">
        <v>45.4489152477319</v>
      </c>
      <c r="D86" s="43">
        <v>31.646028794314</v>
      </c>
      <c r="E86" s="43">
        <v>0.622103562930212</v>
      </c>
      <c r="F86" s="44">
        <v>249835.972856132</v>
      </c>
      <c r="G86" s="44">
        <v>-18532.4437607727</v>
      </c>
      <c r="H86" s="44">
        <v>-17228.1552284434</v>
      </c>
      <c r="I86" s="14">
        <v>0</v>
      </c>
      <c r="J86" s="4"/>
      <c r="K86" s="10">
        <v>81</v>
      </c>
      <c r="L86" s="15">
        <f t="shared" si="12"/>
        <v>1.31446355878958</v>
      </c>
      <c r="M86" s="15">
        <f t="shared" si="13"/>
        <v>3.4004326725282</v>
      </c>
      <c r="N86" s="15">
        <f t="shared" si="14"/>
        <v>-0.254591589683539</v>
      </c>
      <c r="O86" s="15">
        <f t="shared" si="15"/>
        <v>4.2078168168153</v>
      </c>
      <c r="P86" s="15">
        <f t="shared" si="16"/>
        <v>-3.93890850683971</v>
      </c>
      <c r="Q86" s="15">
        <f t="shared" si="17"/>
        <v>-1.45201247290627</v>
      </c>
      <c r="R86" s="14">
        <v>0</v>
      </c>
      <c r="S86" s="4"/>
      <c r="T86" s="4"/>
    </row>
    <row r="87" spans="1:20">
      <c r="A87" s="4"/>
      <c r="B87" s="10">
        <v>82</v>
      </c>
      <c r="C87" s="43">
        <v>30.8312037511714</v>
      </c>
      <c r="D87" s="43">
        <v>0.71864064504965</v>
      </c>
      <c r="E87" s="43">
        <v>0.189680832775742</v>
      </c>
      <c r="F87" s="44">
        <v>25222.9236584313</v>
      </c>
      <c r="G87" s="44">
        <v>-1887.67167920556</v>
      </c>
      <c r="H87" s="44">
        <v>-3179.9951669285</v>
      </c>
      <c r="I87" s="14">
        <v>0</v>
      </c>
      <c r="J87" s="4"/>
      <c r="K87" s="10">
        <v>82</v>
      </c>
      <c r="L87" s="15">
        <f t="shared" si="12"/>
        <v>-0.467495179439138</v>
      </c>
      <c r="M87" s="15">
        <f t="shared" si="13"/>
        <v>-1.16583528450451</v>
      </c>
      <c r="N87" s="15">
        <f t="shared" si="14"/>
        <v>-0.953125350572031</v>
      </c>
      <c r="O87" s="15">
        <f t="shared" si="15"/>
        <v>-0.485079183381648</v>
      </c>
      <c r="P87" s="15">
        <f t="shared" si="16"/>
        <v>0.337725823380793</v>
      </c>
      <c r="Q87" s="15">
        <f t="shared" si="17"/>
        <v>0.427982932094186</v>
      </c>
      <c r="R87" s="14">
        <v>0</v>
      </c>
      <c r="S87" s="4"/>
      <c r="T87" s="4"/>
    </row>
    <row r="88" spans="1:20">
      <c r="A88" s="4"/>
      <c r="B88" s="10">
        <v>83</v>
      </c>
      <c r="C88" s="43">
        <v>26.9855326953297</v>
      </c>
      <c r="D88" s="43">
        <v>3.32256129459197</v>
      </c>
      <c r="E88" s="43">
        <v>0.124228199823557</v>
      </c>
      <c r="F88" s="44">
        <v>16497.5757595401</v>
      </c>
      <c r="G88" s="44">
        <v>-1539.14454996117</v>
      </c>
      <c r="H88" s="44">
        <v>-2102.18149194422</v>
      </c>
      <c r="I88" s="14">
        <v>1</v>
      </c>
      <c r="J88" s="4"/>
      <c r="K88" s="10">
        <v>83</v>
      </c>
      <c r="L88" s="15">
        <f t="shared" si="12"/>
        <v>-0.936298188988393</v>
      </c>
      <c r="M88" s="15">
        <f t="shared" si="13"/>
        <v>-0.781379947788862</v>
      </c>
      <c r="N88" s="15">
        <f t="shared" si="14"/>
        <v>-1.05885724361986</v>
      </c>
      <c r="O88" s="15">
        <f t="shared" si="15"/>
        <v>-0.667380035452767</v>
      </c>
      <c r="P88" s="15">
        <f t="shared" si="16"/>
        <v>0.427274846860086</v>
      </c>
      <c r="Q88" s="15">
        <f t="shared" si="17"/>
        <v>0.572221376669439</v>
      </c>
      <c r="R88" s="14">
        <v>1</v>
      </c>
      <c r="S88" s="4"/>
      <c r="T88" s="4"/>
    </row>
    <row r="89" spans="1:20">
      <c r="A89" s="4"/>
      <c r="B89" s="10">
        <v>84</v>
      </c>
      <c r="C89" s="43">
        <v>23.9407394729491</v>
      </c>
      <c r="D89" s="43">
        <v>0.677351700555192</v>
      </c>
      <c r="E89" s="43">
        <v>0.441760135288132</v>
      </c>
      <c r="F89" s="44">
        <v>19047.96458744</v>
      </c>
      <c r="G89" s="44">
        <v>-580.532598906378</v>
      </c>
      <c r="H89" s="44">
        <v>-3148.41742373723</v>
      </c>
      <c r="I89" s="14">
        <v>1</v>
      </c>
      <c r="J89" s="4"/>
      <c r="K89" s="10">
        <v>84</v>
      </c>
      <c r="L89" s="15">
        <f t="shared" si="12"/>
        <v>-1.30747091941184</v>
      </c>
      <c r="M89" s="15">
        <f t="shared" si="13"/>
        <v>-1.17193138234875</v>
      </c>
      <c r="N89" s="15">
        <f t="shared" si="14"/>
        <v>-0.545917563036842</v>
      </c>
      <c r="O89" s="15">
        <f t="shared" si="15"/>
        <v>-0.614094130772921</v>
      </c>
      <c r="P89" s="15">
        <f t="shared" si="16"/>
        <v>0.673576373799024</v>
      </c>
      <c r="Q89" s="15">
        <f t="shared" si="17"/>
        <v>0.432208824441648</v>
      </c>
      <c r="R89" s="14">
        <v>1</v>
      </c>
      <c r="S89" s="4"/>
      <c r="T89" s="4"/>
    </row>
    <row r="90" spans="1:20">
      <c r="A90" s="4"/>
      <c r="B90" s="10">
        <v>85</v>
      </c>
      <c r="C90" s="43">
        <v>41.7914849688162</v>
      </c>
      <c r="D90" s="43">
        <v>10.7930663015551</v>
      </c>
      <c r="E90" s="43">
        <v>1.01356093984856</v>
      </c>
      <c r="F90" s="44">
        <v>35484.6535276458</v>
      </c>
      <c r="G90" s="44">
        <v>-2862.48075366209</v>
      </c>
      <c r="H90" s="44">
        <v>-4971.33824383898</v>
      </c>
      <c r="I90" s="14">
        <v>0</v>
      </c>
      <c r="J90" s="4"/>
      <c r="K90" s="10">
        <v>85</v>
      </c>
      <c r="L90" s="15">
        <f t="shared" si="12"/>
        <v>0.868607868826786</v>
      </c>
      <c r="M90" s="15">
        <f t="shared" si="13"/>
        <v>0.321601250348937</v>
      </c>
      <c r="N90" s="15">
        <f t="shared" si="14"/>
        <v>0.377766921231546</v>
      </c>
      <c r="O90" s="15">
        <f t="shared" si="15"/>
        <v>-0.270678322744423</v>
      </c>
      <c r="P90" s="15">
        <f t="shared" si="16"/>
        <v>0.0872626789891647</v>
      </c>
      <c r="Q90" s="15">
        <f t="shared" si="17"/>
        <v>0.188256395763142</v>
      </c>
      <c r="R90" s="14">
        <v>0</v>
      </c>
      <c r="S90" s="4"/>
      <c r="T90" s="4"/>
    </row>
    <row r="91" spans="1:20">
      <c r="A91" s="4"/>
      <c r="B91" s="10">
        <v>86</v>
      </c>
      <c r="C91" s="43">
        <v>38.5529519161597</v>
      </c>
      <c r="D91" s="43">
        <v>16.9153055439646</v>
      </c>
      <c r="E91" s="43">
        <v>0.633486025608363</v>
      </c>
      <c r="F91" s="44">
        <v>95948.5053577776</v>
      </c>
      <c r="G91" s="44">
        <v>-2874.61292575686</v>
      </c>
      <c r="H91" s="44">
        <v>-591.443623614989</v>
      </c>
      <c r="I91" s="14">
        <v>0</v>
      </c>
      <c r="J91" s="4"/>
      <c r="K91" s="10">
        <v>86</v>
      </c>
      <c r="L91" s="15">
        <f t="shared" si="12"/>
        <v>0.473817461752354</v>
      </c>
      <c r="M91" s="15">
        <f t="shared" si="13"/>
        <v>1.22551802285426</v>
      </c>
      <c r="N91" s="15">
        <f t="shared" si="14"/>
        <v>-0.236204409944163</v>
      </c>
      <c r="O91" s="15">
        <f t="shared" si="15"/>
        <v>0.992607890695355</v>
      </c>
      <c r="P91" s="15">
        <f t="shared" si="16"/>
        <v>0.0841454921976378</v>
      </c>
      <c r="Q91" s="15">
        <f t="shared" si="17"/>
        <v>0.774395913276538</v>
      </c>
      <c r="R91" s="14">
        <v>0</v>
      </c>
      <c r="S91" s="4"/>
      <c r="T91" s="4"/>
    </row>
    <row r="92" spans="1:20">
      <c r="A92" s="4"/>
      <c r="B92" s="10">
        <v>87</v>
      </c>
      <c r="C92" s="43">
        <v>31.4847692851993</v>
      </c>
      <c r="D92" s="43">
        <v>11.6013372046481</v>
      </c>
      <c r="E92" s="43">
        <v>0.457405244045503</v>
      </c>
      <c r="F92" s="44">
        <v>62995.9957650988</v>
      </c>
      <c r="G92" s="44">
        <v>-11125.9020908584</v>
      </c>
      <c r="H92" s="44">
        <v>-13652.3435942668</v>
      </c>
      <c r="I92" s="14">
        <v>0</v>
      </c>
      <c r="J92" s="4"/>
      <c r="K92" s="10">
        <v>87</v>
      </c>
      <c r="L92" s="15">
        <f t="shared" si="12"/>
        <v>-0.387822871318934</v>
      </c>
      <c r="M92" s="15">
        <f t="shared" si="13"/>
        <v>0.440938244070575</v>
      </c>
      <c r="N92" s="15">
        <f t="shared" si="14"/>
        <v>-0.520644523722068</v>
      </c>
      <c r="O92" s="15">
        <f t="shared" si="15"/>
        <v>0.304122956198875</v>
      </c>
      <c r="P92" s="15">
        <f t="shared" si="16"/>
        <v>-2.03590435523333</v>
      </c>
      <c r="Q92" s="15">
        <f t="shared" si="17"/>
        <v>-0.97347938302388</v>
      </c>
      <c r="R92" s="14">
        <v>0</v>
      </c>
      <c r="S92" s="4"/>
      <c r="T92" s="4"/>
    </row>
    <row r="93" spans="1:20">
      <c r="A93" s="4"/>
      <c r="B93" s="10">
        <v>88</v>
      </c>
      <c r="C93" s="43">
        <v>24.0832137748476</v>
      </c>
      <c r="D93" s="43">
        <v>0.143477291896765</v>
      </c>
      <c r="E93" s="43">
        <v>2.12198242415542</v>
      </c>
      <c r="F93" s="44">
        <v>18529.1017497701</v>
      </c>
      <c r="G93" s="44">
        <v>-172.148115376002</v>
      </c>
      <c r="H93" s="44">
        <v>-2671.17278035071</v>
      </c>
      <c r="I93" s="14">
        <v>0</v>
      </c>
      <c r="J93" s="4"/>
      <c r="K93" s="10">
        <v>88</v>
      </c>
      <c r="L93" s="15">
        <f t="shared" si="12"/>
        <v>-1.29010272006677</v>
      </c>
      <c r="M93" s="15">
        <f t="shared" si="13"/>
        <v>-1.25075516124567</v>
      </c>
      <c r="N93" s="15">
        <f t="shared" si="14"/>
        <v>2.16830607213579</v>
      </c>
      <c r="O93" s="15">
        <f t="shared" si="15"/>
        <v>-0.62493486039326</v>
      </c>
      <c r="P93" s="15">
        <f t="shared" si="16"/>
        <v>0.778504881899745</v>
      </c>
      <c r="Q93" s="15">
        <f t="shared" si="17"/>
        <v>0.49607610191421</v>
      </c>
      <c r="R93" s="14">
        <v>0</v>
      </c>
      <c r="S93" s="4"/>
      <c r="T93" s="4"/>
    </row>
    <row r="94" spans="1:20">
      <c r="A94" s="4"/>
      <c r="B94" s="10">
        <v>89</v>
      </c>
      <c r="C94" s="43">
        <v>31.5031230854732</v>
      </c>
      <c r="D94" s="43">
        <v>8.3330742644345</v>
      </c>
      <c r="E94" s="43">
        <v>0.277333151507547</v>
      </c>
      <c r="F94" s="44">
        <v>39168.7816210894</v>
      </c>
      <c r="G94" s="44">
        <v>-1980.31067306101</v>
      </c>
      <c r="H94" s="44">
        <v>-4428.42605451269</v>
      </c>
      <c r="I94" s="14">
        <v>0</v>
      </c>
      <c r="J94" s="4"/>
      <c r="K94" s="10">
        <v>89</v>
      </c>
      <c r="L94" s="15">
        <f t="shared" si="12"/>
        <v>-0.385585468098495</v>
      </c>
      <c r="M94" s="15">
        <f t="shared" si="13"/>
        <v>-0.0416037755473994</v>
      </c>
      <c r="N94" s="15">
        <f t="shared" si="14"/>
        <v>-0.811532183551294</v>
      </c>
      <c r="O94" s="15">
        <f t="shared" si="15"/>
        <v>-0.193704923132556</v>
      </c>
      <c r="P94" s="15">
        <f t="shared" si="16"/>
        <v>0.313923568865211</v>
      </c>
      <c r="Q94" s="15">
        <f t="shared" si="17"/>
        <v>0.260911634369677</v>
      </c>
      <c r="R94" s="14">
        <v>0</v>
      </c>
      <c r="S94" s="4"/>
      <c r="T94" s="4"/>
    </row>
    <row r="95" spans="1:20">
      <c r="A95" s="4"/>
      <c r="B95" s="10">
        <v>90</v>
      </c>
      <c r="C95" s="43">
        <v>46.2787061797462</v>
      </c>
      <c r="D95" s="43">
        <v>7.96600487937238</v>
      </c>
      <c r="E95" s="43">
        <v>0.552598113297122</v>
      </c>
      <c r="F95" s="44">
        <v>36913.5818273616</v>
      </c>
      <c r="G95" s="44">
        <v>-1949.94827739371</v>
      </c>
      <c r="H95" s="44">
        <v>-687.457149332476</v>
      </c>
      <c r="I95" s="14">
        <v>0</v>
      </c>
      <c r="J95" s="4"/>
      <c r="K95" s="10">
        <v>90</v>
      </c>
      <c r="L95" s="15">
        <f t="shared" si="12"/>
        <v>1.41561846272607</v>
      </c>
      <c r="M95" s="15">
        <f t="shared" si="13"/>
        <v>-0.0957996605321694</v>
      </c>
      <c r="N95" s="15">
        <f t="shared" si="14"/>
        <v>-0.366870384827134</v>
      </c>
      <c r="O95" s="15">
        <f t="shared" si="15"/>
        <v>-0.240823370299509</v>
      </c>
      <c r="P95" s="15">
        <f t="shared" si="16"/>
        <v>0.321724748900732</v>
      </c>
      <c r="Q95" s="15">
        <f t="shared" si="17"/>
        <v>0.761546900567659</v>
      </c>
      <c r="R95" s="14">
        <v>0</v>
      </c>
      <c r="S95" s="4"/>
      <c r="T95" s="4"/>
    </row>
    <row r="96" spans="1:20">
      <c r="A96" s="4"/>
      <c r="B96" s="10">
        <v>91</v>
      </c>
      <c r="C96" s="43">
        <v>45.6560765194672</v>
      </c>
      <c r="D96" s="43">
        <v>18.2194859162863</v>
      </c>
      <c r="E96" s="43">
        <v>1.16086634159116</v>
      </c>
      <c r="F96" s="44">
        <v>83778.0089836114</v>
      </c>
      <c r="G96" s="44">
        <v>-1645.17545976412</v>
      </c>
      <c r="H96" s="44">
        <v>-10597.649430385</v>
      </c>
      <c r="I96" s="14">
        <v>0</v>
      </c>
      <c r="J96" s="4"/>
      <c r="K96" s="10">
        <v>91</v>
      </c>
      <c r="L96" s="15">
        <f t="shared" si="12"/>
        <v>1.33971736397503</v>
      </c>
      <c r="M96" s="15">
        <f t="shared" si="13"/>
        <v>1.41807346968287</v>
      </c>
      <c r="N96" s="15">
        <f t="shared" si="14"/>
        <v>0.615723414040549</v>
      </c>
      <c r="O96" s="15">
        <f t="shared" si="15"/>
        <v>0.738326699291981</v>
      </c>
      <c r="P96" s="15">
        <f t="shared" si="16"/>
        <v>0.400031732523304</v>
      </c>
      <c r="Q96" s="15">
        <f t="shared" si="17"/>
        <v>-0.564684852876681</v>
      </c>
      <c r="R96" s="14">
        <v>0</v>
      </c>
      <c r="S96" s="4"/>
      <c r="T96" s="4"/>
    </row>
    <row r="97" spans="1:20">
      <c r="A97" s="4"/>
      <c r="B97" s="10">
        <v>92</v>
      </c>
      <c r="C97" s="43">
        <v>28.6547999199508</v>
      </c>
      <c r="D97" s="43">
        <v>11.3171437783366</v>
      </c>
      <c r="E97" s="43">
        <v>0.116547372432795</v>
      </c>
      <c r="F97" s="44">
        <v>26330.2312405909</v>
      </c>
      <c r="G97" s="44">
        <v>-2583.94009913225</v>
      </c>
      <c r="H97" s="44">
        <v>-2078.652189136</v>
      </c>
      <c r="I97" s="14">
        <v>0</v>
      </c>
      <c r="J97" s="4"/>
      <c r="K97" s="10">
        <v>92</v>
      </c>
      <c r="L97" s="15">
        <f t="shared" si="12"/>
        <v>-0.732807696098841</v>
      </c>
      <c r="M97" s="15">
        <f t="shared" si="13"/>
        <v>0.398978563223855</v>
      </c>
      <c r="N97" s="15">
        <f t="shared" si="14"/>
        <v>-1.07126481812939</v>
      </c>
      <c r="O97" s="15">
        <f t="shared" si="15"/>
        <v>-0.461943932149069</v>
      </c>
      <c r="P97" s="15">
        <f t="shared" si="16"/>
        <v>0.158829686316564</v>
      </c>
      <c r="Q97" s="15">
        <f t="shared" si="17"/>
        <v>0.575370186262198</v>
      </c>
      <c r="R97" s="14">
        <v>0</v>
      </c>
      <c r="S97" s="4"/>
      <c r="T97" s="4"/>
    </row>
    <row r="98" spans="1:20">
      <c r="A98" s="4"/>
      <c r="B98" s="10">
        <v>93</v>
      </c>
      <c r="C98" s="43">
        <v>33.7042604943151</v>
      </c>
      <c r="D98" s="43">
        <v>5.46293369243372</v>
      </c>
      <c r="E98" s="43">
        <v>0.32811185909022</v>
      </c>
      <c r="F98" s="44">
        <v>41564.9723160357</v>
      </c>
      <c r="G98" s="44">
        <v>-5272.91979949377</v>
      </c>
      <c r="H98" s="44">
        <v>-8861.8154290025</v>
      </c>
      <c r="I98" s="14">
        <v>0</v>
      </c>
      <c r="J98" s="4"/>
      <c r="K98" s="10">
        <v>93</v>
      </c>
      <c r="L98" s="15">
        <f t="shared" si="12"/>
        <v>-0.117257827301176</v>
      </c>
      <c r="M98" s="15">
        <f t="shared" si="13"/>
        <v>-0.465365098775027</v>
      </c>
      <c r="N98" s="15">
        <f t="shared" si="14"/>
        <v>-0.729504484479808</v>
      </c>
      <c r="O98" s="15">
        <f t="shared" si="15"/>
        <v>-0.143640718189037</v>
      </c>
      <c r="P98" s="15">
        <f t="shared" si="16"/>
        <v>-0.532064898690537</v>
      </c>
      <c r="Q98" s="15">
        <f t="shared" si="17"/>
        <v>-0.332386820098524</v>
      </c>
      <c r="R98" s="14">
        <v>0</v>
      </c>
      <c r="S98" s="4"/>
      <c r="T98" s="4"/>
    </row>
    <row r="99" spans="1:20">
      <c r="A99" s="4"/>
      <c r="B99" s="10">
        <v>94</v>
      </c>
      <c r="C99" s="43">
        <v>29.9160917652626</v>
      </c>
      <c r="D99" s="43">
        <v>0.281165564431689</v>
      </c>
      <c r="E99" s="43">
        <v>0.342658402553612</v>
      </c>
      <c r="F99" s="44">
        <v>25886.416960868</v>
      </c>
      <c r="G99" s="44">
        <v>-2659.80092308201</v>
      </c>
      <c r="H99" s="44">
        <v>-11607.7194106521</v>
      </c>
      <c r="I99" s="14">
        <v>0</v>
      </c>
      <c r="J99" s="4"/>
      <c r="K99" s="10">
        <v>94</v>
      </c>
      <c r="L99" s="15">
        <f t="shared" si="12"/>
        <v>-0.579051068343616</v>
      </c>
      <c r="M99" s="15">
        <f t="shared" si="13"/>
        <v>-1.23042620414457</v>
      </c>
      <c r="N99" s="15">
        <f t="shared" si="14"/>
        <v>-0.706006062669786</v>
      </c>
      <c r="O99" s="15">
        <f t="shared" si="15"/>
        <v>-0.471216653683198</v>
      </c>
      <c r="P99" s="15">
        <f t="shared" si="16"/>
        <v>0.139338340779809</v>
      </c>
      <c r="Q99" s="15">
        <f t="shared" si="17"/>
        <v>-0.699857495650962</v>
      </c>
      <c r="R99" s="14">
        <v>0</v>
      </c>
      <c r="S99" s="4"/>
      <c r="T99" s="4"/>
    </row>
    <row r="100" spans="1:20">
      <c r="A100" s="4"/>
      <c r="B100" s="10">
        <v>95</v>
      </c>
      <c r="C100" s="43">
        <v>44.7849355147418</v>
      </c>
      <c r="D100" s="43">
        <v>13.2884003688803</v>
      </c>
      <c r="E100" s="43">
        <v>0.539248744359669</v>
      </c>
      <c r="F100" s="44">
        <v>61042.2360619566</v>
      </c>
      <c r="G100" s="44">
        <v>-9939.91324641447</v>
      </c>
      <c r="H100" s="44">
        <v>-10871.6155422646</v>
      </c>
      <c r="I100" s="14">
        <v>1</v>
      </c>
      <c r="J100" s="4"/>
      <c r="K100" s="10">
        <v>95</v>
      </c>
      <c r="L100" s="15">
        <f t="shared" si="12"/>
        <v>1.23352171727855</v>
      </c>
      <c r="M100" s="15">
        <f t="shared" si="13"/>
        <v>0.690024343134093</v>
      </c>
      <c r="N100" s="15">
        <f t="shared" si="14"/>
        <v>-0.388434896216338</v>
      </c>
      <c r="O100" s="15">
        <f t="shared" si="15"/>
        <v>0.263302571412807</v>
      </c>
      <c r="P100" s="15">
        <f t="shared" si="16"/>
        <v>-1.73118161210702</v>
      </c>
      <c r="Q100" s="15">
        <f t="shared" si="17"/>
        <v>-0.601348375302691</v>
      </c>
      <c r="R100" s="14">
        <v>1</v>
      </c>
      <c r="S100" s="4"/>
      <c r="T100" s="4"/>
    </row>
    <row r="101" spans="1:20">
      <c r="A101" s="4"/>
      <c r="B101" s="10">
        <v>96</v>
      </c>
      <c r="C101" s="43">
        <v>32.0851824813339</v>
      </c>
      <c r="D101" s="43">
        <v>7.435711042966</v>
      </c>
      <c r="E101" s="43">
        <v>1.83776587771526</v>
      </c>
      <c r="F101" s="44">
        <v>25162.0268749539</v>
      </c>
      <c r="G101" s="44">
        <v>-647.934194735272</v>
      </c>
      <c r="H101" s="44">
        <v>-1691.27984491967</v>
      </c>
      <c r="I101" s="14">
        <v>0</v>
      </c>
      <c r="J101" s="4"/>
      <c r="K101" s="10">
        <v>96</v>
      </c>
      <c r="L101" s="15">
        <f t="shared" si="12"/>
        <v>-0.314630050291401</v>
      </c>
      <c r="M101" s="15">
        <f t="shared" si="13"/>
        <v>-0.174094786564401</v>
      </c>
      <c r="N101" s="15">
        <f t="shared" si="14"/>
        <v>1.70918392325924</v>
      </c>
      <c r="O101" s="15">
        <f t="shared" si="15"/>
        <v>-0.486351514943091</v>
      </c>
      <c r="P101" s="15">
        <f t="shared" si="16"/>
        <v>0.656258505027921</v>
      </c>
      <c r="Q101" s="15">
        <f t="shared" si="17"/>
        <v>0.627210300836778</v>
      </c>
      <c r="R101" s="14">
        <v>0</v>
      </c>
      <c r="S101" s="4"/>
      <c r="T101" s="4"/>
    </row>
    <row r="102" spans="1:20">
      <c r="A102" s="4"/>
      <c r="B102" s="10">
        <v>97</v>
      </c>
      <c r="C102" s="43">
        <v>23.9884178210986</v>
      </c>
      <c r="D102" s="43">
        <v>4.51913695086809</v>
      </c>
      <c r="E102" s="43">
        <v>0.502742292189751</v>
      </c>
      <c r="F102" s="44">
        <v>11522.1012336204</v>
      </c>
      <c r="G102" s="44">
        <v>-200.913720227304</v>
      </c>
      <c r="H102" s="44">
        <v>-1622.19035622919</v>
      </c>
      <c r="I102" s="14">
        <v>0</v>
      </c>
      <c r="J102" s="4"/>
      <c r="K102" s="10">
        <v>97</v>
      </c>
      <c r="L102" s="15">
        <f t="shared" ref="L102:L133" si="18">(C102-C$207)/C$209</f>
        <v>-1.30165873402775</v>
      </c>
      <c r="M102" s="15">
        <f t="shared" ref="M102:M133" si="19">(D102-D$207)/D$209</f>
        <v>-0.604711777458772</v>
      </c>
      <c r="N102" s="15">
        <f t="shared" ref="N102:N133" si="20">(E102-E$207)/E$209</f>
        <v>-0.447407257178583</v>
      </c>
      <c r="O102" s="15">
        <f t="shared" ref="O102:O133" si="21">(F102-F$207)/F$209</f>
        <v>-0.771333855523206</v>
      </c>
      <c r="P102" s="15">
        <f t="shared" ref="P102:P133" si="22">(G102-G$207)/G$209</f>
        <v>0.771113974254162</v>
      </c>
      <c r="Q102" s="15">
        <f t="shared" ref="Q102:Q133" si="23">(H102-H$207)/H$209</f>
        <v>0.636456203553088</v>
      </c>
      <c r="R102" s="14">
        <v>0</v>
      </c>
      <c r="S102" s="4"/>
      <c r="T102" s="4"/>
    </row>
    <row r="103" spans="1:20">
      <c r="A103" s="4"/>
      <c r="B103" s="10">
        <v>98</v>
      </c>
      <c r="C103" s="43">
        <v>43.6845035193493</v>
      </c>
      <c r="D103" s="43">
        <v>18.1202187906039</v>
      </c>
      <c r="E103" s="43">
        <v>0.850732878935477</v>
      </c>
      <c r="F103" s="44">
        <v>46788.1868237887</v>
      </c>
      <c r="G103" s="44">
        <v>-943.884411339358</v>
      </c>
      <c r="H103" s="44">
        <v>-1547.90500490443</v>
      </c>
      <c r="I103" s="14">
        <v>0</v>
      </c>
      <c r="J103" s="4"/>
      <c r="K103" s="10">
        <v>98</v>
      </c>
      <c r="L103" s="15">
        <f t="shared" si="18"/>
        <v>1.09937456226886</v>
      </c>
      <c r="M103" s="15">
        <f t="shared" si="19"/>
        <v>1.40341719502423</v>
      </c>
      <c r="N103" s="15">
        <f t="shared" si="20"/>
        <v>0.114735193627485</v>
      </c>
      <c r="O103" s="15">
        <f t="shared" si="21"/>
        <v>-0.0345108053938557</v>
      </c>
      <c r="P103" s="15">
        <f t="shared" si="22"/>
        <v>0.580218361602535</v>
      </c>
      <c r="Q103" s="15">
        <f t="shared" si="23"/>
        <v>0.646397442728743</v>
      </c>
      <c r="R103" s="14">
        <v>0</v>
      </c>
      <c r="S103" s="4"/>
      <c r="T103" s="4"/>
    </row>
    <row r="104" spans="1:20">
      <c r="A104" s="4"/>
      <c r="B104" s="10">
        <v>99</v>
      </c>
      <c r="C104" s="43">
        <v>36.7568762388796</v>
      </c>
      <c r="D104" s="43">
        <v>10.029382125622</v>
      </c>
      <c r="E104" s="43">
        <v>0.745256634472317</v>
      </c>
      <c r="F104" s="44">
        <v>46220.8556006103</v>
      </c>
      <c r="G104" s="44">
        <v>-1026.66181065931</v>
      </c>
      <c r="H104" s="44">
        <v>-12244.6797178114</v>
      </c>
      <c r="I104" s="14">
        <v>0</v>
      </c>
      <c r="J104" s="4"/>
      <c r="K104" s="10">
        <v>99</v>
      </c>
      <c r="L104" s="15">
        <f t="shared" si="18"/>
        <v>0.254868500527993</v>
      </c>
      <c r="M104" s="15">
        <f t="shared" si="19"/>
        <v>0.208847254925008</v>
      </c>
      <c r="N104" s="15">
        <f t="shared" si="20"/>
        <v>-0.0556506639867193</v>
      </c>
      <c r="O104" s="15">
        <f t="shared" si="21"/>
        <v>-0.0463641969824149</v>
      </c>
      <c r="P104" s="15">
        <f t="shared" si="22"/>
        <v>0.558949901694326</v>
      </c>
      <c r="Q104" s="15">
        <f t="shared" si="23"/>
        <v>-0.785098726202405</v>
      </c>
      <c r="R104" s="14">
        <v>0</v>
      </c>
      <c r="S104" s="4"/>
      <c r="T104" s="4"/>
    </row>
    <row r="105" spans="1:20">
      <c r="A105" s="4"/>
      <c r="B105" s="10">
        <v>100</v>
      </c>
      <c r="C105" s="43">
        <v>53.9744796490805</v>
      </c>
      <c r="D105" s="43">
        <v>31.3719285531037</v>
      </c>
      <c r="E105" s="43">
        <v>0.449798881579328</v>
      </c>
      <c r="F105" s="44">
        <v>250322.766154692</v>
      </c>
      <c r="G105" s="44">
        <v>-8504.73716666163</v>
      </c>
      <c r="H105" s="44">
        <v>-30319.0151617427</v>
      </c>
      <c r="I105" s="14">
        <v>0</v>
      </c>
      <c r="J105" s="4"/>
      <c r="K105" s="10">
        <v>100</v>
      </c>
      <c r="L105" s="15">
        <f t="shared" si="18"/>
        <v>2.35376468242234</v>
      </c>
      <c r="M105" s="15">
        <f t="shared" si="19"/>
        <v>3.35996319795075</v>
      </c>
      <c r="N105" s="15">
        <f t="shared" si="20"/>
        <v>-0.5329318079226</v>
      </c>
      <c r="O105" s="15">
        <f t="shared" si="21"/>
        <v>4.21798750962186</v>
      </c>
      <c r="P105" s="15">
        <f t="shared" si="22"/>
        <v>-1.36243379973058</v>
      </c>
      <c r="Q105" s="15">
        <f t="shared" si="23"/>
        <v>-3.20389716202856</v>
      </c>
      <c r="R105" s="14">
        <v>0</v>
      </c>
      <c r="S105" s="4"/>
      <c r="T105" s="4"/>
    </row>
    <row r="106" spans="1:20">
      <c r="A106" s="4"/>
      <c r="B106" s="10">
        <v>101</v>
      </c>
      <c r="C106" s="43">
        <v>35.8289819908993</v>
      </c>
      <c r="D106" s="43">
        <v>6.40291217209258</v>
      </c>
      <c r="E106" s="43">
        <v>0.277727249381124</v>
      </c>
      <c r="F106" s="44">
        <v>68075.2585191946</v>
      </c>
      <c r="G106" s="44">
        <v>-4241.04950013268</v>
      </c>
      <c r="H106" s="44">
        <v>-3024.52027017779</v>
      </c>
      <c r="I106" s="14">
        <v>0</v>
      </c>
      <c r="J106" s="4"/>
      <c r="K106" s="10">
        <v>101</v>
      </c>
      <c r="L106" s="15">
        <f t="shared" si="18"/>
        <v>0.141754401667183</v>
      </c>
      <c r="M106" s="15">
        <f t="shared" si="19"/>
        <v>-0.326582166596879</v>
      </c>
      <c r="N106" s="15">
        <f t="shared" si="20"/>
        <v>-0.810895559593785</v>
      </c>
      <c r="O106" s="15">
        <f t="shared" si="21"/>
        <v>0.41024524939505</v>
      </c>
      <c r="P106" s="15">
        <f t="shared" si="22"/>
        <v>-0.26694069482898</v>
      </c>
      <c r="Q106" s="15">
        <f t="shared" si="23"/>
        <v>0.448789364410187</v>
      </c>
      <c r="R106" s="14">
        <v>0</v>
      </c>
      <c r="S106" s="4"/>
      <c r="T106" s="4"/>
    </row>
    <row r="107" spans="1:20">
      <c r="A107" s="4"/>
      <c r="B107" s="10">
        <v>102</v>
      </c>
      <c r="C107" s="43">
        <v>31.6125822446696</v>
      </c>
      <c r="D107" s="43">
        <v>9.64113584100591</v>
      </c>
      <c r="E107" s="43">
        <v>0.470848553898415</v>
      </c>
      <c r="F107" s="44">
        <v>49859.3112657808</v>
      </c>
      <c r="G107" s="44">
        <v>-6374.21209484906</v>
      </c>
      <c r="H107" s="44">
        <v>-4486.84159962817</v>
      </c>
      <c r="I107" s="14">
        <v>1</v>
      </c>
      <c r="J107" s="4"/>
      <c r="K107" s="10">
        <v>102</v>
      </c>
      <c r="L107" s="15">
        <f t="shared" si="18"/>
        <v>-0.372241949500862</v>
      </c>
      <c r="M107" s="15">
        <f t="shared" si="19"/>
        <v>0.151524710896283</v>
      </c>
      <c r="N107" s="15">
        <f t="shared" si="20"/>
        <v>-0.498928260594573</v>
      </c>
      <c r="O107" s="15">
        <f t="shared" si="21"/>
        <v>0.0296549572873949</v>
      </c>
      <c r="P107" s="15">
        <f t="shared" si="22"/>
        <v>-0.815026084031101</v>
      </c>
      <c r="Q107" s="15">
        <f t="shared" si="23"/>
        <v>0.25309417244464</v>
      </c>
      <c r="R107" s="14">
        <v>1</v>
      </c>
      <c r="S107" s="4"/>
      <c r="T107" s="4"/>
    </row>
    <row r="108" spans="1:20">
      <c r="A108" s="4"/>
      <c r="B108" s="10">
        <v>103</v>
      </c>
      <c r="C108" s="43">
        <v>27.7604470644101</v>
      </c>
      <c r="D108" s="43">
        <v>7.44341069550515</v>
      </c>
      <c r="E108" s="43">
        <v>2.13406794351687</v>
      </c>
      <c r="F108" s="44">
        <v>27253.8493058024</v>
      </c>
      <c r="G108" s="44">
        <v>-1083.97948470612</v>
      </c>
      <c r="H108" s="44">
        <v>-1014.32223584936</v>
      </c>
      <c r="I108" s="14">
        <v>0</v>
      </c>
      <c r="J108" s="4"/>
      <c r="K108" s="10">
        <v>103</v>
      </c>
      <c r="L108" s="15">
        <f t="shared" si="18"/>
        <v>-0.84183296221971</v>
      </c>
      <c r="M108" s="15">
        <f t="shared" si="19"/>
        <v>-0.172957972925302</v>
      </c>
      <c r="N108" s="15">
        <f t="shared" si="20"/>
        <v>2.18782896652394</v>
      </c>
      <c r="O108" s="15">
        <f t="shared" si="21"/>
        <v>-0.442646551433999</v>
      </c>
      <c r="P108" s="15">
        <f t="shared" si="22"/>
        <v>0.544222951312805</v>
      </c>
      <c r="Q108" s="15">
        <f t="shared" si="23"/>
        <v>0.717804171411956</v>
      </c>
      <c r="R108" s="14">
        <v>0</v>
      </c>
      <c r="S108" s="4"/>
      <c r="T108" s="4"/>
    </row>
    <row r="109" spans="1:20">
      <c r="A109" s="4"/>
      <c r="B109" s="10">
        <v>104</v>
      </c>
      <c r="C109" s="43">
        <v>46.2912327494495</v>
      </c>
      <c r="D109" s="43">
        <v>14.5340932234459</v>
      </c>
      <c r="E109" s="43">
        <v>1.66232937353781</v>
      </c>
      <c r="F109" s="44">
        <v>69674.1203829905</v>
      </c>
      <c r="G109" s="44">
        <v>-4305.19738187188</v>
      </c>
      <c r="H109" s="44">
        <v>-4915.37450972051</v>
      </c>
      <c r="I109" s="14">
        <v>1</v>
      </c>
      <c r="J109" s="4"/>
      <c r="K109" s="10">
        <v>104</v>
      </c>
      <c r="L109" s="15">
        <f t="shared" si="18"/>
        <v>1.41714550273832</v>
      </c>
      <c r="M109" s="15">
        <f t="shared" si="19"/>
        <v>0.873944412253884</v>
      </c>
      <c r="N109" s="15">
        <f t="shared" si="20"/>
        <v>1.42578457231294</v>
      </c>
      <c r="O109" s="15">
        <f t="shared" si="21"/>
        <v>0.443650665831347</v>
      </c>
      <c r="P109" s="15">
        <f t="shared" si="22"/>
        <v>-0.28342256865173</v>
      </c>
      <c r="Q109" s="15">
        <f t="shared" si="23"/>
        <v>0.195745744014349</v>
      </c>
      <c r="R109" s="14">
        <v>1</v>
      </c>
      <c r="S109" s="4"/>
      <c r="T109" s="4"/>
    </row>
    <row r="110" spans="1:20">
      <c r="A110" s="4"/>
      <c r="B110" s="10">
        <v>105</v>
      </c>
      <c r="C110" s="43">
        <v>51.0342308093874</v>
      </c>
      <c r="D110" s="43">
        <v>10.9838770571948</v>
      </c>
      <c r="E110" s="43">
        <v>2.21184781445863</v>
      </c>
      <c r="F110" s="44">
        <v>35666.0180217359</v>
      </c>
      <c r="G110" s="44">
        <v>-4834.29872442245</v>
      </c>
      <c r="H110" s="44">
        <v>-1982.97501335063</v>
      </c>
      <c r="I110" s="14">
        <v>0</v>
      </c>
      <c r="J110" s="4"/>
      <c r="K110" s="10">
        <v>105</v>
      </c>
      <c r="L110" s="15">
        <f t="shared" si="18"/>
        <v>1.99533633926543</v>
      </c>
      <c r="M110" s="15">
        <f t="shared" si="19"/>
        <v>0.349773465704776</v>
      </c>
      <c r="N110" s="15">
        <f t="shared" si="20"/>
        <v>2.31347422516</v>
      </c>
      <c r="O110" s="15">
        <f t="shared" si="21"/>
        <v>-0.266889029504635</v>
      </c>
      <c r="P110" s="15">
        <f t="shared" si="22"/>
        <v>-0.419367534111688</v>
      </c>
      <c r="Q110" s="15">
        <f t="shared" si="23"/>
        <v>0.588174186932199</v>
      </c>
      <c r="R110" s="14">
        <v>0</v>
      </c>
      <c r="S110" s="4"/>
      <c r="T110" s="4"/>
    </row>
    <row r="111" spans="1:20">
      <c r="A111" s="4"/>
      <c r="B111" s="10">
        <v>106</v>
      </c>
      <c r="C111" s="43">
        <v>28.4951893180101</v>
      </c>
      <c r="D111" s="43">
        <v>6.0191045956314</v>
      </c>
      <c r="E111" s="43">
        <v>1.12873711911657</v>
      </c>
      <c r="F111" s="44">
        <v>29038.0655078207</v>
      </c>
      <c r="G111" s="44">
        <v>-4224.05129095192</v>
      </c>
      <c r="H111" s="44">
        <v>-6675.96733788835</v>
      </c>
      <c r="I111" s="14">
        <v>1</v>
      </c>
      <c r="J111" s="4"/>
      <c r="K111" s="10">
        <v>106</v>
      </c>
      <c r="L111" s="15">
        <f t="shared" si="18"/>
        <v>-0.75226488041316</v>
      </c>
      <c r="M111" s="15">
        <f t="shared" si="19"/>
        <v>-0.383249358459403</v>
      </c>
      <c r="N111" s="15">
        <f t="shared" si="20"/>
        <v>0.563822010519093</v>
      </c>
      <c r="O111" s="15">
        <f t="shared" si="21"/>
        <v>-0.405368480957478</v>
      </c>
      <c r="P111" s="15">
        <f t="shared" si="22"/>
        <v>-0.262573249929258</v>
      </c>
      <c r="Q111" s="15">
        <f t="shared" si="23"/>
        <v>-0.0398656394364859</v>
      </c>
      <c r="R111" s="14">
        <v>1</v>
      </c>
      <c r="S111" s="4"/>
      <c r="T111" s="4"/>
    </row>
    <row r="112" spans="1:20">
      <c r="A112" s="4"/>
      <c r="B112" s="10">
        <v>107</v>
      </c>
      <c r="C112" s="43">
        <v>35.9338438506801</v>
      </c>
      <c r="D112" s="43">
        <v>18.7384306927984</v>
      </c>
      <c r="E112" s="43">
        <v>0.412490208462222</v>
      </c>
      <c r="F112" s="44">
        <v>58225.7048069049</v>
      </c>
      <c r="G112" s="44">
        <v>-5095.15039606593</v>
      </c>
      <c r="H112" s="44">
        <v>-11737.1720543251</v>
      </c>
      <c r="I112" s="14">
        <v>0</v>
      </c>
      <c r="J112" s="4"/>
      <c r="K112" s="10">
        <v>107</v>
      </c>
      <c r="L112" s="15">
        <f t="shared" si="18"/>
        <v>0.15453749068815</v>
      </c>
      <c r="M112" s="15">
        <f t="shared" si="19"/>
        <v>1.49469296606647</v>
      </c>
      <c r="N112" s="15">
        <f t="shared" si="20"/>
        <v>-0.59320007304581</v>
      </c>
      <c r="O112" s="15">
        <f t="shared" si="21"/>
        <v>0.204456087165902</v>
      </c>
      <c r="P112" s="15">
        <f t="shared" si="22"/>
        <v>-0.486389612189965</v>
      </c>
      <c r="Q112" s="15">
        <f t="shared" si="23"/>
        <v>-0.717181499236112</v>
      </c>
      <c r="R112" s="14">
        <v>0</v>
      </c>
      <c r="S112" s="4"/>
      <c r="T112" s="4"/>
    </row>
    <row r="113" spans="1:20">
      <c r="A113" s="4"/>
      <c r="B113" s="10">
        <v>108</v>
      </c>
      <c r="C113" s="43">
        <v>25.7997516353395</v>
      </c>
      <c r="D113" s="43">
        <v>3.63105856573514</v>
      </c>
      <c r="E113" s="43">
        <v>0.184427027148844</v>
      </c>
      <c r="F113" s="44">
        <v>19827.5000098518</v>
      </c>
      <c r="G113" s="44">
        <v>-2952.21990803668</v>
      </c>
      <c r="H113" s="44">
        <v>-4217.48893296127</v>
      </c>
      <c r="I113" s="14">
        <v>1</v>
      </c>
      <c r="J113" s="4"/>
      <c r="K113" s="10">
        <v>108</v>
      </c>
      <c r="L113" s="15">
        <f t="shared" si="18"/>
        <v>-1.08084974358521</v>
      </c>
      <c r="M113" s="15">
        <f t="shared" si="19"/>
        <v>-0.735831930696232</v>
      </c>
      <c r="N113" s="15">
        <f t="shared" si="20"/>
        <v>-0.961612324885854</v>
      </c>
      <c r="O113" s="15">
        <f t="shared" si="21"/>
        <v>-0.59780710435609</v>
      </c>
      <c r="P113" s="15">
        <f t="shared" si="22"/>
        <v>0.0642054964406379</v>
      </c>
      <c r="Q113" s="15">
        <f t="shared" si="23"/>
        <v>0.289140300438699</v>
      </c>
      <c r="R113" s="14">
        <v>1</v>
      </c>
      <c r="S113" s="4"/>
      <c r="T113" s="4"/>
    </row>
    <row r="114" spans="1:20">
      <c r="A114" s="4"/>
      <c r="B114" s="10">
        <v>109</v>
      </c>
      <c r="C114" s="43">
        <v>46.6029837525832</v>
      </c>
      <c r="D114" s="43">
        <v>11.4589250900816</v>
      </c>
      <c r="E114" s="43">
        <v>0.538250033751214</v>
      </c>
      <c r="F114" s="44">
        <v>52869.2108567788</v>
      </c>
      <c r="G114" s="44">
        <v>-5045.79556789401</v>
      </c>
      <c r="H114" s="44">
        <v>-14190.1486280885</v>
      </c>
      <c r="I114" s="14">
        <v>1</v>
      </c>
      <c r="J114" s="4"/>
      <c r="K114" s="10">
        <v>109</v>
      </c>
      <c r="L114" s="15">
        <f t="shared" si="18"/>
        <v>1.45514922338341</v>
      </c>
      <c r="M114" s="15">
        <f t="shared" si="19"/>
        <v>0.419911836269831</v>
      </c>
      <c r="N114" s="15">
        <f t="shared" si="20"/>
        <v>-0.39004820890486</v>
      </c>
      <c r="O114" s="15">
        <f t="shared" si="21"/>
        <v>0.0925415340114217</v>
      </c>
      <c r="P114" s="15">
        <f t="shared" si="22"/>
        <v>-0.473708600309006</v>
      </c>
      <c r="Q114" s="15">
        <f t="shared" si="23"/>
        <v>-1.04545115640513</v>
      </c>
      <c r="R114" s="14">
        <v>1</v>
      </c>
      <c r="S114" s="4"/>
      <c r="T114" s="4"/>
    </row>
    <row r="115" spans="1:20">
      <c r="A115" s="4"/>
      <c r="B115" s="10">
        <v>110</v>
      </c>
      <c r="C115" s="43">
        <v>29.1208111416661</v>
      </c>
      <c r="D115" s="43">
        <v>8.58806890907629</v>
      </c>
      <c r="E115" s="43">
        <v>1.00946995616442</v>
      </c>
      <c r="F115" s="44">
        <v>35059.6618663461</v>
      </c>
      <c r="G115" s="44">
        <v>-1459.73458893669</v>
      </c>
      <c r="H115" s="44">
        <v>-4420.71275354169</v>
      </c>
      <c r="I115" s="14">
        <v>0</v>
      </c>
      <c r="J115" s="4"/>
      <c r="K115" s="10">
        <v>110</v>
      </c>
      <c r="L115" s="15">
        <f t="shared" si="18"/>
        <v>-0.675999024724833</v>
      </c>
      <c r="M115" s="15">
        <f t="shared" si="19"/>
        <v>-0.00395514290428355</v>
      </c>
      <c r="N115" s="15">
        <f t="shared" si="20"/>
        <v>0.371158364327996</v>
      </c>
      <c r="O115" s="15">
        <f t="shared" si="21"/>
        <v>-0.279557778655619</v>
      </c>
      <c r="P115" s="15">
        <f t="shared" si="22"/>
        <v>0.447678092024066</v>
      </c>
      <c r="Q115" s="15">
        <f t="shared" si="23"/>
        <v>0.261943867083382</v>
      </c>
      <c r="R115" s="14">
        <v>0</v>
      </c>
      <c r="S115" s="4"/>
      <c r="T115" s="4"/>
    </row>
    <row r="116" spans="1:20">
      <c r="A116" s="4"/>
      <c r="B116" s="10">
        <v>111</v>
      </c>
      <c r="C116" s="43">
        <v>30.1415140659042</v>
      </c>
      <c r="D116" s="43">
        <v>13.7557311656492</v>
      </c>
      <c r="E116" s="43">
        <v>1.30228100181293</v>
      </c>
      <c r="F116" s="44">
        <v>58770.4666435342</v>
      </c>
      <c r="G116" s="44">
        <v>-6475.84531275754</v>
      </c>
      <c r="H116" s="44">
        <v>-9729.38451975592</v>
      </c>
      <c r="I116" s="14">
        <v>0</v>
      </c>
      <c r="J116" s="4"/>
      <c r="K116" s="10">
        <v>111</v>
      </c>
      <c r="L116" s="15">
        <f t="shared" si="18"/>
        <v>-0.551571169146363</v>
      </c>
      <c r="M116" s="15">
        <f t="shared" si="19"/>
        <v>0.759023303936127</v>
      </c>
      <c r="N116" s="15">
        <f t="shared" si="20"/>
        <v>0.844164029116902</v>
      </c>
      <c r="O116" s="15">
        <f t="shared" si="21"/>
        <v>0.215837930978225</v>
      </c>
      <c r="P116" s="15">
        <f t="shared" si="22"/>
        <v>-0.841139274807654</v>
      </c>
      <c r="Q116" s="15">
        <f t="shared" si="23"/>
        <v>-0.448489277430645</v>
      </c>
      <c r="R116" s="14">
        <v>0</v>
      </c>
      <c r="S116" s="4"/>
      <c r="T116" s="4"/>
    </row>
    <row r="117" spans="1:20">
      <c r="A117" s="4"/>
      <c r="B117" s="10">
        <v>112</v>
      </c>
      <c r="C117" s="43">
        <v>20.4289764196893</v>
      </c>
      <c r="D117" s="43">
        <v>3.00864646990994</v>
      </c>
      <c r="E117" s="43">
        <v>0.801609616420619</v>
      </c>
      <c r="F117" s="44">
        <v>24264.9800917468</v>
      </c>
      <c r="G117" s="44">
        <v>-2806.58611575359</v>
      </c>
      <c r="H117" s="44">
        <v>-2101.34059021388</v>
      </c>
      <c r="I117" s="14">
        <v>0</v>
      </c>
      <c r="J117" s="4"/>
      <c r="K117" s="10">
        <v>112</v>
      </c>
      <c r="L117" s="15">
        <f t="shared" si="18"/>
        <v>-1.73556917958188</v>
      </c>
      <c r="M117" s="15">
        <f t="shared" si="19"/>
        <v>-0.827727838476074</v>
      </c>
      <c r="N117" s="15">
        <f t="shared" si="20"/>
        <v>0.0353816931781475</v>
      </c>
      <c r="O117" s="15">
        <f t="shared" si="21"/>
        <v>-0.505093735290212</v>
      </c>
      <c r="P117" s="15">
        <f t="shared" si="22"/>
        <v>0.101624000741325</v>
      </c>
      <c r="Q117" s="15">
        <f t="shared" si="23"/>
        <v>0.572333910366533</v>
      </c>
      <c r="R117" s="14">
        <v>0</v>
      </c>
      <c r="S117" s="4"/>
      <c r="T117" s="4"/>
    </row>
    <row r="118" spans="1:20">
      <c r="A118" s="4"/>
      <c r="B118" s="10">
        <v>113</v>
      </c>
      <c r="C118" s="43">
        <v>33.7708504460981</v>
      </c>
      <c r="D118" s="43">
        <v>10.6161735080531</v>
      </c>
      <c r="E118" s="43">
        <v>1.46497535683421</v>
      </c>
      <c r="F118" s="44">
        <v>48850.0083583945</v>
      </c>
      <c r="G118" s="44">
        <v>-701.976586671829</v>
      </c>
      <c r="H118" s="44">
        <v>-66.0348856131936</v>
      </c>
      <c r="I118" s="14">
        <v>0</v>
      </c>
      <c r="J118" s="4"/>
      <c r="K118" s="10">
        <v>113</v>
      </c>
      <c r="L118" s="15">
        <f t="shared" si="18"/>
        <v>-0.109140240188738</v>
      </c>
      <c r="M118" s="15">
        <f t="shared" si="19"/>
        <v>0.295483949692967</v>
      </c>
      <c r="N118" s="15">
        <f t="shared" si="20"/>
        <v>1.10697976881621</v>
      </c>
      <c r="O118" s="15">
        <f t="shared" si="21"/>
        <v>0.00856734196861059</v>
      </c>
      <c r="P118" s="15">
        <f t="shared" si="22"/>
        <v>0.642373091186835</v>
      </c>
      <c r="Q118" s="15">
        <f t="shared" si="23"/>
        <v>0.844708752030167</v>
      </c>
      <c r="R118" s="14">
        <v>0</v>
      </c>
      <c r="S118" s="4"/>
      <c r="T118" s="4"/>
    </row>
    <row r="119" spans="1:20">
      <c r="A119" s="4"/>
      <c r="B119" s="10">
        <v>114</v>
      </c>
      <c r="C119" s="43">
        <v>22.8563171662662</v>
      </c>
      <c r="D119" s="43">
        <v>3.53689546539354</v>
      </c>
      <c r="E119" s="43">
        <v>1.67225206246598</v>
      </c>
      <c r="F119" s="44">
        <v>15752.4174321988</v>
      </c>
      <c r="G119" s="44">
        <v>-38.6732295542724</v>
      </c>
      <c r="H119" s="44">
        <v>-3395.43754536614</v>
      </c>
      <c r="I119" s="14">
        <v>1</v>
      </c>
      <c r="J119" s="4"/>
      <c r="K119" s="10">
        <v>114</v>
      </c>
      <c r="L119" s="15">
        <f t="shared" si="18"/>
        <v>-1.43966642797544</v>
      </c>
      <c r="M119" s="15">
        <f t="shared" si="19"/>
        <v>-0.749734622567577</v>
      </c>
      <c r="N119" s="15">
        <f t="shared" si="20"/>
        <v>1.44181364000937</v>
      </c>
      <c r="O119" s="15">
        <f t="shared" si="21"/>
        <v>-0.68294881271831</v>
      </c>
      <c r="P119" s="15">
        <f t="shared" si="22"/>
        <v>0.812799330398659</v>
      </c>
      <c r="Q119" s="15">
        <f t="shared" si="23"/>
        <v>0.399151349898969</v>
      </c>
      <c r="R119" s="14">
        <v>1</v>
      </c>
      <c r="S119" s="4"/>
      <c r="T119" s="4"/>
    </row>
    <row r="120" spans="1:20">
      <c r="A120" s="4"/>
      <c r="B120" s="10">
        <v>115</v>
      </c>
      <c r="C120" s="43">
        <v>24.370465689116</v>
      </c>
      <c r="D120" s="43">
        <v>7.76567185454524</v>
      </c>
      <c r="E120" s="43">
        <v>0.0896840209265693</v>
      </c>
      <c r="F120" s="44">
        <v>20413.6115757065</v>
      </c>
      <c r="G120" s="44">
        <v>-704.960977767581</v>
      </c>
      <c r="H120" s="44">
        <v>-1789.11745649841</v>
      </c>
      <c r="I120" s="14">
        <v>0</v>
      </c>
      <c r="J120" s="4"/>
      <c r="K120" s="10">
        <v>115</v>
      </c>
      <c r="L120" s="15">
        <f t="shared" si="18"/>
        <v>-1.25508553842217</v>
      </c>
      <c r="M120" s="15">
        <f t="shared" si="19"/>
        <v>-0.125377789392863</v>
      </c>
      <c r="N120" s="15">
        <f t="shared" si="20"/>
        <v>-1.11465975703792</v>
      </c>
      <c r="O120" s="15">
        <f t="shared" si="21"/>
        <v>-0.585561330422236</v>
      </c>
      <c r="P120" s="15">
        <f t="shared" si="22"/>
        <v>0.641606294900749</v>
      </c>
      <c r="Q120" s="15">
        <f t="shared" si="23"/>
        <v>0.614117179787556</v>
      </c>
      <c r="R120" s="14">
        <v>0</v>
      </c>
      <c r="S120" s="4"/>
      <c r="T120" s="4"/>
    </row>
    <row r="121" spans="1:20">
      <c r="A121" s="4"/>
      <c r="B121" s="10">
        <v>116</v>
      </c>
      <c r="C121" s="43">
        <v>24.1252652889037</v>
      </c>
      <c r="D121" s="43">
        <v>2.49579611598042</v>
      </c>
      <c r="E121" s="43">
        <v>0.894349177179399</v>
      </c>
      <c r="F121" s="44">
        <v>24754.1263806237</v>
      </c>
      <c r="G121" s="44">
        <v>-2502.90642558358</v>
      </c>
      <c r="H121" s="44">
        <v>-3714.67374624106</v>
      </c>
      <c r="I121" s="14">
        <v>1</v>
      </c>
      <c r="J121" s="4"/>
      <c r="K121" s="10">
        <v>116</v>
      </c>
      <c r="L121" s="15">
        <f t="shared" si="18"/>
        <v>-1.28497646874175</v>
      </c>
      <c r="M121" s="15">
        <f t="shared" si="19"/>
        <v>-0.903447525072271</v>
      </c>
      <c r="N121" s="15">
        <f t="shared" si="20"/>
        <v>0.185192768411951</v>
      </c>
      <c r="O121" s="15">
        <f t="shared" si="21"/>
        <v>-0.494873880874892</v>
      </c>
      <c r="P121" s="15">
        <f t="shared" si="22"/>
        <v>0.179650121015452</v>
      </c>
      <c r="Q121" s="15">
        <f t="shared" si="23"/>
        <v>0.356429556573251</v>
      </c>
      <c r="R121" s="14">
        <v>1</v>
      </c>
      <c r="S121" s="4"/>
      <c r="T121" s="4"/>
    </row>
    <row r="122" spans="1:20">
      <c r="A122" s="4"/>
      <c r="B122" s="10">
        <v>117</v>
      </c>
      <c r="C122" s="43">
        <v>44.3375566205446</v>
      </c>
      <c r="D122" s="43">
        <v>2.60356812540447</v>
      </c>
      <c r="E122" s="43">
        <v>0.192653200468456</v>
      </c>
      <c r="F122" s="44">
        <v>33714.1783528913</v>
      </c>
      <c r="G122" s="44">
        <v>-2380.46845092442</v>
      </c>
      <c r="H122" s="44">
        <v>-1754.91363843077</v>
      </c>
      <c r="I122" s="14">
        <v>0</v>
      </c>
      <c r="J122" s="4"/>
      <c r="K122" s="10">
        <v>117</v>
      </c>
      <c r="L122" s="15">
        <f t="shared" si="18"/>
        <v>1.17898440273371</v>
      </c>
      <c r="M122" s="15">
        <f t="shared" si="19"/>
        <v>-0.887535548576779</v>
      </c>
      <c r="N122" s="15">
        <f t="shared" si="20"/>
        <v>-0.948323800980977</v>
      </c>
      <c r="O122" s="15">
        <f t="shared" si="21"/>
        <v>-0.307669298539157</v>
      </c>
      <c r="P122" s="15">
        <f t="shared" si="22"/>
        <v>0.211108794236331</v>
      </c>
      <c r="Q122" s="15">
        <f t="shared" si="23"/>
        <v>0.618694506677274</v>
      </c>
      <c r="R122" s="14">
        <v>0</v>
      </c>
      <c r="S122" s="4"/>
      <c r="T122" s="4"/>
    </row>
    <row r="123" spans="1:20">
      <c r="A123" s="4"/>
      <c r="B123" s="10">
        <v>118</v>
      </c>
      <c r="C123" s="43">
        <v>32.6794711852383</v>
      </c>
      <c r="D123" s="43">
        <v>15.8229817221826</v>
      </c>
      <c r="E123" s="43">
        <v>0.399773176881418</v>
      </c>
      <c r="F123" s="44">
        <v>57887.0949773924</v>
      </c>
      <c r="G123" s="44">
        <v>-1614.08246071506</v>
      </c>
      <c r="H123" s="44">
        <v>-2515.79483779271</v>
      </c>
      <c r="I123" s="14">
        <v>0</v>
      </c>
      <c r="J123" s="4"/>
      <c r="K123" s="10">
        <v>118</v>
      </c>
      <c r="L123" s="15">
        <f t="shared" si="18"/>
        <v>-0.242183829882536</v>
      </c>
      <c r="M123" s="15">
        <f t="shared" si="19"/>
        <v>1.06424209350536</v>
      </c>
      <c r="N123" s="15">
        <f t="shared" si="20"/>
        <v>-0.613743109472926</v>
      </c>
      <c r="O123" s="15">
        <f t="shared" si="21"/>
        <v>0.197381428234809</v>
      </c>
      <c r="P123" s="15">
        <f t="shared" si="22"/>
        <v>0.408020630569555</v>
      </c>
      <c r="Q123" s="15">
        <f t="shared" si="23"/>
        <v>0.516869559332716</v>
      </c>
      <c r="R123" s="14">
        <v>0</v>
      </c>
      <c r="S123" s="4"/>
      <c r="T123" s="4"/>
    </row>
    <row r="124" spans="1:20">
      <c r="A124" s="4"/>
      <c r="B124" s="10">
        <v>119</v>
      </c>
      <c r="C124" s="43">
        <v>36.7267062681149</v>
      </c>
      <c r="D124" s="43">
        <v>10.9161202998187</v>
      </c>
      <c r="E124" s="43">
        <v>0.794845494766918</v>
      </c>
      <c r="F124" s="44">
        <v>73158.8834115526</v>
      </c>
      <c r="G124" s="44">
        <v>-1336.60225287476</v>
      </c>
      <c r="H124" s="44">
        <v>-3991.52921642287</v>
      </c>
      <c r="I124" s="14">
        <v>0</v>
      </c>
      <c r="J124" s="4"/>
      <c r="K124" s="10">
        <v>119</v>
      </c>
      <c r="L124" s="15">
        <f t="shared" si="18"/>
        <v>0.251190657860971</v>
      </c>
      <c r="M124" s="15">
        <f t="shared" si="19"/>
        <v>0.339769532990323</v>
      </c>
      <c r="N124" s="15">
        <f t="shared" si="20"/>
        <v>0.0244549610515098</v>
      </c>
      <c r="O124" s="15">
        <f t="shared" si="21"/>
        <v>0.516458681825016</v>
      </c>
      <c r="P124" s="15">
        <f t="shared" si="22"/>
        <v>0.47931517140143</v>
      </c>
      <c r="Q124" s="15">
        <f t="shared" si="23"/>
        <v>0.319379365693313</v>
      </c>
      <c r="R124" s="14">
        <v>0</v>
      </c>
      <c r="S124" s="4"/>
      <c r="T124" s="4"/>
    </row>
    <row r="125" spans="1:20">
      <c r="A125" s="4"/>
      <c r="B125" s="10">
        <v>120</v>
      </c>
      <c r="C125" s="43">
        <v>35.6020877875636</v>
      </c>
      <c r="D125" s="43">
        <v>13.6401409621777</v>
      </c>
      <c r="E125" s="43">
        <v>1.42364265159749</v>
      </c>
      <c r="F125" s="44">
        <v>53531.0196547712</v>
      </c>
      <c r="G125" s="44">
        <v>-2849.06492658814</v>
      </c>
      <c r="H125" s="44">
        <v>-6308.53900843195</v>
      </c>
      <c r="I125" s="14">
        <v>0</v>
      </c>
      <c r="J125" s="4"/>
      <c r="K125" s="10">
        <v>120</v>
      </c>
      <c r="L125" s="15">
        <f t="shared" si="18"/>
        <v>0.114095071519464</v>
      </c>
      <c r="M125" s="15">
        <f t="shared" si="19"/>
        <v>0.741957011764553</v>
      </c>
      <c r="N125" s="15">
        <f t="shared" si="20"/>
        <v>1.0402111000499</v>
      </c>
      <c r="O125" s="15">
        <f t="shared" si="21"/>
        <v>0.106368868941817</v>
      </c>
      <c r="P125" s="15">
        <f t="shared" si="22"/>
        <v>0.0907096824297408</v>
      </c>
      <c r="Q125" s="15">
        <f t="shared" si="23"/>
        <v>0.00930546681659462</v>
      </c>
      <c r="R125" s="14">
        <v>0</v>
      </c>
      <c r="S125" s="4"/>
      <c r="T125" s="4"/>
    </row>
    <row r="126" spans="1:20">
      <c r="A126" s="4"/>
      <c r="B126" s="10">
        <v>121</v>
      </c>
      <c r="C126" s="43">
        <v>37.4907939915776</v>
      </c>
      <c r="D126" s="43">
        <v>15.0243523861611</v>
      </c>
      <c r="E126" s="43">
        <v>0.935287029575937</v>
      </c>
      <c r="F126" s="44">
        <v>40240.6245500195</v>
      </c>
      <c r="G126" s="44">
        <v>-8961.17872375915</v>
      </c>
      <c r="H126" s="44">
        <v>-9642.50228115628</v>
      </c>
      <c r="I126" s="14">
        <v>1</v>
      </c>
      <c r="J126" s="4"/>
      <c r="K126" s="10">
        <v>121</v>
      </c>
      <c r="L126" s="15">
        <f t="shared" si="18"/>
        <v>0.344336072306855</v>
      </c>
      <c r="M126" s="15">
        <f t="shared" si="19"/>
        <v>0.946328627000498</v>
      </c>
      <c r="N126" s="15">
        <f t="shared" si="20"/>
        <v>0.251323593651031</v>
      </c>
      <c r="O126" s="15">
        <f t="shared" si="21"/>
        <v>-0.171310643672916</v>
      </c>
      <c r="P126" s="15">
        <f t="shared" si="22"/>
        <v>-1.47970988036759</v>
      </c>
      <c r="Q126" s="15">
        <f t="shared" si="23"/>
        <v>-0.436862259470411</v>
      </c>
      <c r="R126" s="14">
        <v>1</v>
      </c>
      <c r="S126" s="4"/>
      <c r="T126" s="4"/>
    </row>
    <row r="127" spans="1:20">
      <c r="A127" s="4"/>
      <c r="B127" s="10">
        <v>122</v>
      </c>
      <c r="C127" s="43">
        <v>33.0094786931033</v>
      </c>
      <c r="D127" s="43">
        <v>8.79615939559897</v>
      </c>
      <c r="E127" s="43">
        <v>0.563238099921916</v>
      </c>
      <c r="F127" s="44">
        <v>48643.9467282725</v>
      </c>
      <c r="G127" s="44">
        <v>-777.199845543357</v>
      </c>
      <c r="H127" s="44">
        <v>-7195.89582641281</v>
      </c>
      <c r="I127" s="14">
        <v>0</v>
      </c>
      <c r="J127" s="4"/>
      <c r="K127" s="10">
        <v>122</v>
      </c>
      <c r="L127" s="15">
        <f t="shared" si="18"/>
        <v>-0.201954566741065</v>
      </c>
      <c r="M127" s="15">
        <f t="shared" si="19"/>
        <v>0.0267683348166922</v>
      </c>
      <c r="N127" s="15">
        <f t="shared" si="20"/>
        <v>-0.349682597612143</v>
      </c>
      <c r="O127" s="15">
        <f t="shared" si="21"/>
        <v>0.00426204535629194</v>
      </c>
      <c r="P127" s="15">
        <f t="shared" si="22"/>
        <v>0.623045558809429</v>
      </c>
      <c r="Q127" s="15">
        <f t="shared" si="23"/>
        <v>-0.10944508365371</v>
      </c>
      <c r="R127" s="14">
        <v>0</v>
      </c>
      <c r="S127" s="4"/>
      <c r="T127" s="4"/>
    </row>
    <row r="128" spans="1:20">
      <c r="A128" s="4"/>
      <c r="B128" s="10">
        <v>123</v>
      </c>
      <c r="C128" s="43">
        <v>29.0448321471316</v>
      </c>
      <c r="D128" s="43">
        <v>10.7636700484728</v>
      </c>
      <c r="E128" s="43">
        <v>0.00510755169428858</v>
      </c>
      <c r="F128" s="44">
        <v>43358.9594777558</v>
      </c>
      <c r="G128" s="44">
        <v>-7606.1616288583</v>
      </c>
      <c r="H128" s="44">
        <v>-7822.35951837728</v>
      </c>
      <c r="I128" s="14">
        <v>0</v>
      </c>
      <c r="J128" s="4"/>
      <c r="K128" s="10">
        <v>123</v>
      </c>
      <c r="L128" s="15">
        <f t="shared" si="18"/>
        <v>-0.685261174498712</v>
      </c>
      <c r="M128" s="15">
        <f t="shared" si="19"/>
        <v>0.317261046518632</v>
      </c>
      <c r="N128" s="15">
        <f t="shared" si="20"/>
        <v>-1.25128421041573</v>
      </c>
      <c r="O128" s="15">
        <f t="shared" si="21"/>
        <v>-0.106158500634388</v>
      </c>
      <c r="P128" s="15">
        <f t="shared" si="22"/>
        <v>-1.13155776403396</v>
      </c>
      <c r="Q128" s="15">
        <f t="shared" si="23"/>
        <v>-0.193281604389211</v>
      </c>
      <c r="R128" s="14">
        <v>0</v>
      </c>
      <c r="S128" s="4"/>
      <c r="T128" s="4"/>
    </row>
    <row r="129" spans="1:20">
      <c r="A129" s="4"/>
      <c r="B129" s="10">
        <v>124</v>
      </c>
      <c r="C129" s="43">
        <v>47.1172340919076</v>
      </c>
      <c r="D129" s="43">
        <v>22.9498754696367</v>
      </c>
      <c r="E129" s="43">
        <v>1.00669816556537</v>
      </c>
      <c r="F129" s="44">
        <v>97958.2394726902</v>
      </c>
      <c r="G129" s="44">
        <v>-1736.92984624824</v>
      </c>
      <c r="H129" s="44">
        <v>-3752.70290128872</v>
      </c>
      <c r="I129" s="14">
        <v>0</v>
      </c>
      <c r="J129" s="4"/>
      <c r="K129" s="10">
        <v>124</v>
      </c>
      <c r="L129" s="15">
        <f t="shared" si="18"/>
        <v>1.51783844022913</v>
      </c>
      <c r="M129" s="15">
        <f t="shared" si="19"/>
        <v>2.11649087685277</v>
      </c>
      <c r="N129" s="15">
        <f t="shared" si="20"/>
        <v>0.366680826084672</v>
      </c>
      <c r="O129" s="15">
        <f t="shared" si="21"/>
        <v>1.03459776271313</v>
      </c>
      <c r="P129" s="15">
        <f t="shared" si="22"/>
        <v>0.37645676512433</v>
      </c>
      <c r="Q129" s="15">
        <f t="shared" si="23"/>
        <v>0.351340303857408</v>
      </c>
      <c r="R129" s="14">
        <v>0</v>
      </c>
      <c r="S129" s="4"/>
      <c r="T129" s="4"/>
    </row>
    <row r="130" spans="1:20">
      <c r="A130" s="4"/>
      <c r="B130" s="10">
        <v>125</v>
      </c>
      <c r="C130" s="43">
        <v>37.0116562248983</v>
      </c>
      <c r="D130" s="43">
        <v>3.84268429170655</v>
      </c>
      <c r="E130" s="43">
        <v>0.0122664205695615</v>
      </c>
      <c r="F130" s="44">
        <v>25487.3030191897</v>
      </c>
      <c r="G130" s="44">
        <v>-2464.76793533409</v>
      </c>
      <c r="H130" s="44">
        <v>-5022.07264780887</v>
      </c>
      <c r="I130" s="14">
        <v>0</v>
      </c>
      <c r="J130" s="4"/>
      <c r="K130" s="10">
        <v>125</v>
      </c>
      <c r="L130" s="15">
        <f t="shared" si="18"/>
        <v>0.285927221485687</v>
      </c>
      <c r="M130" s="15">
        <f t="shared" si="19"/>
        <v>-0.704586493263133</v>
      </c>
      <c r="N130" s="15">
        <f t="shared" si="20"/>
        <v>-1.23971980537771</v>
      </c>
      <c r="O130" s="15">
        <f t="shared" si="21"/>
        <v>-0.479555439996883</v>
      </c>
      <c r="P130" s="15">
        <f t="shared" si="22"/>
        <v>0.18944925649802</v>
      </c>
      <c r="Q130" s="15">
        <f t="shared" si="23"/>
        <v>0.181466862762295</v>
      </c>
      <c r="R130" s="14">
        <v>0</v>
      </c>
      <c r="S130" s="4"/>
      <c r="T130" s="4"/>
    </row>
    <row r="131" spans="1:20">
      <c r="A131" s="4"/>
      <c r="B131" s="10">
        <v>126</v>
      </c>
      <c r="C131" s="43">
        <v>35.1651033444517</v>
      </c>
      <c r="D131" s="43">
        <v>15.5126279810938</v>
      </c>
      <c r="E131" s="43">
        <v>0.462538263477452</v>
      </c>
      <c r="F131" s="44">
        <v>47201.2755474658</v>
      </c>
      <c r="G131" s="44">
        <v>-14557.0342382019</v>
      </c>
      <c r="H131" s="44">
        <v>-22228.2088392246</v>
      </c>
      <c r="I131" s="14">
        <v>1</v>
      </c>
      <c r="J131" s="4"/>
      <c r="K131" s="10">
        <v>126</v>
      </c>
      <c r="L131" s="15">
        <f t="shared" si="18"/>
        <v>0.0608248830185807</v>
      </c>
      <c r="M131" s="15">
        <f t="shared" si="19"/>
        <v>1.01841997828375</v>
      </c>
      <c r="N131" s="15">
        <f t="shared" si="20"/>
        <v>-0.512352666891988</v>
      </c>
      <c r="O131" s="15">
        <f t="shared" si="21"/>
        <v>-0.0258800405028781</v>
      </c>
      <c r="P131" s="15">
        <f t="shared" si="22"/>
        <v>-2.91748431685399</v>
      </c>
      <c r="Q131" s="15">
        <f t="shared" si="23"/>
        <v>-2.12114478431666</v>
      </c>
      <c r="R131" s="14">
        <v>1</v>
      </c>
      <c r="S131" s="4"/>
      <c r="T131" s="4"/>
    </row>
    <row r="132" spans="1:20">
      <c r="A132" s="4"/>
      <c r="B132" s="10">
        <v>127</v>
      </c>
      <c r="C132" s="43">
        <v>51.1040508569739</v>
      </c>
      <c r="D132" s="43">
        <v>6.02408593631615</v>
      </c>
      <c r="E132" s="43">
        <v>0.483596188062253</v>
      </c>
      <c r="F132" s="44">
        <v>28923.7534875093</v>
      </c>
      <c r="G132" s="44">
        <v>-198.760688219021</v>
      </c>
      <c r="H132" s="44">
        <v>-5224.1233177643</v>
      </c>
      <c r="I132" s="14">
        <v>0</v>
      </c>
      <c r="J132" s="4"/>
      <c r="K132" s="10">
        <v>127</v>
      </c>
      <c r="L132" s="15">
        <f t="shared" si="18"/>
        <v>2.00384768824982</v>
      </c>
      <c r="M132" s="15">
        <f t="shared" si="19"/>
        <v>-0.382513889423284</v>
      </c>
      <c r="N132" s="15">
        <f t="shared" si="20"/>
        <v>-0.478335788890518</v>
      </c>
      <c r="O132" s="15">
        <f t="shared" si="21"/>
        <v>-0.407756830275604</v>
      </c>
      <c r="P132" s="15">
        <f t="shared" si="22"/>
        <v>0.771667164802856</v>
      </c>
      <c r="Q132" s="15">
        <f t="shared" si="23"/>
        <v>0.154427426321498</v>
      </c>
      <c r="R132" s="14">
        <v>0</v>
      </c>
      <c r="S132" s="4"/>
      <c r="T132" s="4"/>
    </row>
    <row r="133" spans="1:20">
      <c r="A133" s="4"/>
      <c r="B133" s="10">
        <v>128</v>
      </c>
      <c r="C133" s="43">
        <v>55.7240626717859</v>
      </c>
      <c r="D133" s="43">
        <v>7.5235494369266</v>
      </c>
      <c r="E133" s="43">
        <v>0.335332315736309</v>
      </c>
      <c r="F133" s="44">
        <v>63053.9363027235</v>
      </c>
      <c r="G133" s="44">
        <v>-3932.95142820274</v>
      </c>
      <c r="H133" s="44">
        <v>-7378.67801680323</v>
      </c>
      <c r="I133" s="14">
        <v>0</v>
      </c>
      <c r="J133" s="4"/>
      <c r="K133" s="10">
        <v>128</v>
      </c>
      <c r="L133" s="15">
        <f t="shared" si="18"/>
        <v>2.5670459991524</v>
      </c>
      <c r="M133" s="15">
        <f t="shared" si="19"/>
        <v>-0.161125904685217</v>
      </c>
      <c r="N133" s="15">
        <f t="shared" si="20"/>
        <v>-0.717840590829899</v>
      </c>
      <c r="O133" s="15">
        <f t="shared" si="21"/>
        <v>0.30533352218442</v>
      </c>
      <c r="P133" s="15">
        <f t="shared" si="22"/>
        <v>-0.187779335031842</v>
      </c>
      <c r="Q133" s="15">
        <f t="shared" si="23"/>
        <v>-0.133905915288971</v>
      </c>
      <c r="R133" s="14">
        <v>0</v>
      </c>
      <c r="S133" s="4"/>
      <c r="T133" s="4"/>
    </row>
    <row r="134" spans="1:20">
      <c r="A134" s="4"/>
      <c r="B134" s="10">
        <v>129</v>
      </c>
      <c r="C134" s="43">
        <v>41.7077913179238</v>
      </c>
      <c r="D134" s="43">
        <v>10.0313805901532</v>
      </c>
      <c r="E134" s="43">
        <v>1.47206803336475</v>
      </c>
      <c r="F134" s="44">
        <v>72712.6125235544</v>
      </c>
      <c r="G134" s="44">
        <v>-5636.03511495872</v>
      </c>
      <c r="H134" s="44">
        <v>-5688.41676014145</v>
      </c>
      <c r="I134" s="14">
        <v>0</v>
      </c>
      <c r="J134" s="4"/>
      <c r="K134" s="10">
        <v>129</v>
      </c>
      <c r="L134" s="15">
        <f t="shared" ref="L134:L165" si="24">(C134-C$207)/C$209</f>
        <v>0.858405270931957</v>
      </c>
      <c r="M134" s="15">
        <f t="shared" ref="M134:M165" si="25">(D134-D$207)/D$209</f>
        <v>0.209142317815803</v>
      </c>
      <c r="N134" s="15">
        <f t="shared" ref="N134:N165" si="26">(E134-E$207)/E$209</f>
        <v>1.11843724703404</v>
      </c>
      <c r="O134" s="15">
        <f t="shared" ref="O134:O165" si="27">(F134-F$207)/F$209</f>
        <v>0.507134633766492</v>
      </c>
      <c r="P134" s="15">
        <f t="shared" ref="P134:P165" si="28">(G134-G$207)/G$209</f>
        <v>-0.625362146399084</v>
      </c>
      <c r="Q134" s="15">
        <f t="shared" ref="Q134:Q165" si="29">(H134-H$207)/H$209</f>
        <v>0.0922933436787385</v>
      </c>
      <c r="R134" s="14">
        <v>0</v>
      </c>
      <c r="S134" s="4"/>
      <c r="T134" s="4"/>
    </row>
    <row r="135" spans="1:20">
      <c r="A135" s="4"/>
      <c r="B135" s="10">
        <v>130</v>
      </c>
      <c r="C135" s="43">
        <v>23.9879498878347</v>
      </c>
      <c r="D135" s="43">
        <v>0.305560130068223</v>
      </c>
      <c r="E135" s="43">
        <v>1.09985974205204</v>
      </c>
      <c r="F135" s="44">
        <v>23257.9612425754</v>
      </c>
      <c r="G135" s="44">
        <v>-1472.97110399211</v>
      </c>
      <c r="H135" s="44">
        <v>-4458.8651582738</v>
      </c>
      <c r="I135" s="14">
        <v>1</v>
      </c>
      <c r="J135" s="4"/>
      <c r="K135" s="10">
        <v>130</v>
      </c>
      <c r="L135" s="15">
        <f t="shared" si="24"/>
        <v>-1.30171577700391</v>
      </c>
      <c r="M135" s="15">
        <f t="shared" si="25"/>
        <v>-1.2268244734438</v>
      </c>
      <c r="N135" s="15">
        <f t="shared" si="26"/>
        <v>0.517173623654047</v>
      </c>
      <c r="O135" s="15">
        <f t="shared" si="27"/>
        <v>-0.526133629215696</v>
      </c>
      <c r="P135" s="15">
        <f t="shared" si="28"/>
        <v>0.444277160222712</v>
      </c>
      <c r="Q135" s="15">
        <f t="shared" si="29"/>
        <v>0.256838120475143</v>
      </c>
      <c r="R135" s="14">
        <v>1</v>
      </c>
      <c r="S135" s="4"/>
      <c r="T135" s="4"/>
    </row>
    <row r="136" spans="1:20">
      <c r="A136" s="4"/>
      <c r="B136" s="10">
        <v>131</v>
      </c>
      <c r="C136" s="43">
        <v>43.1437311226208</v>
      </c>
      <c r="D136" s="43">
        <v>5.89313003931188</v>
      </c>
      <c r="E136" s="43">
        <v>0.273163082477683</v>
      </c>
      <c r="F136" s="44">
        <v>54688.1207123549</v>
      </c>
      <c r="G136" s="44">
        <v>-896.882036059015</v>
      </c>
      <c r="H136" s="44">
        <v>-13897.7292780115</v>
      </c>
      <c r="I136" s="14">
        <v>1</v>
      </c>
      <c r="J136" s="4"/>
      <c r="K136" s="10">
        <v>131</v>
      </c>
      <c r="L136" s="15">
        <f t="shared" si="24"/>
        <v>1.03345219829486</v>
      </c>
      <c r="M136" s="15">
        <f t="shared" si="25"/>
        <v>-0.401848846303219</v>
      </c>
      <c r="N136" s="15">
        <f t="shared" si="26"/>
        <v>-0.818268494571658</v>
      </c>
      <c r="O136" s="15">
        <f t="shared" si="27"/>
        <v>0.130544467574016</v>
      </c>
      <c r="P136" s="15">
        <f t="shared" si="28"/>
        <v>0.59229494461255</v>
      </c>
      <c r="Q136" s="15">
        <f t="shared" si="29"/>
        <v>-1.00631812887193</v>
      </c>
      <c r="R136" s="14">
        <v>1</v>
      </c>
      <c r="S136" s="4"/>
      <c r="T136" s="4"/>
    </row>
    <row r="137" spans="1:20">
      <c r="A137" s="4"/>
      <c r="B137" s="10">
        <v>132</v>
      </c>
      <c r="C137" s="43">
        <v>25.5121144172092</v>
      </c>
      <c r="D137" s="43">
        <v>0.799211687488651</v>
      </c>
      <c r="E137" s="43">
        <v>1.61884203427254</v>
      </c>
      <c r="F137" s="44">
        <v>26906.9170865222</v>
      </c>
      <c r="G137" s="44">
        <v>-1129.0515200853</v>
      </c>
      <c r="H137" s="44">
        <v>-1550.93902721417</v>
      </c>
      <c r="I137" s="14">
        <v>0</v>
      </c>
      <c r="J137" s="4"/>
      <c r="K137" s="10">
        <v>132</v>
      </c>
      <c r="L137" s="15">
        <f t="shared" si="24"/>
        <v>-1.11591389534438</v>
      </c>
      <c r="M137" s="15">
        <f t="shared" si="25"/>
        <v>-1.15393938926827</v>
      </c>
      <c r="N137" s="15">
        <f t="shared" si="26"/>
        <v>1.35553531729077</v>
      </c>
      <c r="O137" s="15">
        <f t="shared" si="27"/>
        <v>-0.449895092113248</v>
      </c>
      <c r="P137" s="15">
        <f t="shared" si="28"/>
        <v>0.532642341323618</v>
      </c>
      <c r="Q137" s="15">
        <f t="shared" si="29"/>
        <v>0.645991414610042</v>
      </c>
      <c r="R137" s="14">
        <v>0</v>
      </c>
      <c r="S137" s="4"/>
      <c r="T137" s="4"/>
    </row>
    <row r="138" spans="1:20">
      <c r="A138" s="4"/>
      <c r="B138" s="10">
        <v>133</v>
      </c>
      <c r="C138" s="43">
        <v>33.7138019724615</v>
      </c>
      <c r="D138" s="43">
        <v>12.7041024181514</v>
      </c>
      <c r="E138" s="43">
        <v>0.520627559182718</v>
      </c>
      <c r="F138" s="44">
        <v>24672.2134896722</v>
      </c>
      <c r="G138" s="44">
        <v>-2293.94464326002</v>
      </c>
      <c r="H138" s="44">
        <v>-7103.66976418984</v>
      </c>
      <c r="I138" s="14">
        <v>0</v>
      </c>
      <c r="J138" s="4"/>
      <c r="K138" s="10">
        <v>133</v>
      </c>
      <c r="L138" s="15">
        <f t="shared" si="24"/>
        <v>-0.116094682142475</v>
      </c>
      <c r="M138" s="15">
        <f t="shared" si="25"/>
        <v>0.603755790584605</v>
      </c>
      <c r="N138" s="15">
        <f t="shared" si="26"/>
        <v>-0.4185154761831</v>
      </c>
      <c r="O138" s="15">
        <f t="shared" si="27"/>
        <v>-0.496585307168616</v>
      </c>
      <c r="P138" s="15">
        <f t="shared" si="28"/>
        <v>0.233339839781782</v>
      </c>
      <c r="Q138" s="15">
        <f t="shared" si="29"/>
        <v>-0.0971029283507207</v>
      </c>
      <c r="R138" s="14">
        <v>0</v>
      </c>
      <c r="S138" s="4"/>
      <c r="T138" s="4"/>
    </row>
    <row r="139" spans="1:20">
      <c r="A139" s="4"/>
      <c r="B139" s="10">
        <v>134</v>
      </c>
      <c r="C139" s="43">
        <v>36.5346241848026</v>
      </c>
      <c r="D139" s="43">
        <v>10.5862148662654</v>
      </c>
      <c r="E139" s="43">
        <v>1.91813224571825</v>
      </c>
      <c r="F139" s="44">
        <v>30473.5016353879</v>
      </c>
      <c r="G139" s="44">
        <v>-2608.62271854443</v>
      </c>
      <c r="H139" s="44">
        <v>-2693.39671056487</v>
      </c>
      <c r="I139" s="14">
        <v>0</v>
      </c>
      <c r="J139" s="4"/>
      <c r="K139" s="10">
        <v>134</v>
      </c>
      <c r="L139" s="15">
        <f t="shared" si="24"/>
        <v>0.227775067336006</v>
      </c>
      <c r="M139" s="15">
        <f t="shared" si="25"/>
        <v>0.291060712096194</v>
      </c>
      <c r="N139" s="15">
        <f t="shared" si="26"/>
        <v>1.83900739777924</v>
      </c>
      <c r="O139" s="15">
        <f t="shared" si="27"/>
        <v>-0.3753775588554</v>
      </c>
      <c r="P139" s="15">
        <f t="shared" si="28"/>
        <v>0.152487842942525</v>
      </c>
      <c r="Q139" s="15">
        <f t="shared" si="29"/>
        <v>0.493101983844603</v>
      </c>
      <c r="R139" s="14">
        <v>0</v>
      </c>
      <c r="S139" s="4"/>
      <c r="T139" s="4"/>
    </row>
    <row r="140" spans="1:20">
      <c r="A140" s="4"/>
      <c r="B140" s="10">
        <v>135</v>
      </c>
      <c r="C140" s="43">
        <v>42.725071143438</v>
      </c>
      <c r="D140" s="43">
        <v>11.3324799989854</v>
      </c>
      <c r="E140" s="43">
        <v>1.43977331331592</v>
      </c>
      <c r="F140" s="44">
        <v>31996.6521646242</v>
      </c>
      <c r="G140" s="44">
        <v>-773.222009970953</v>
      </c>
      <c r="H140" s="44">
        <v>-3863.09997070622</v>
      </c>
      <c r="I140" s="14">
        <v>0</v>
      </c>
      <c r="J140" s="4"/>
      <c r="K140" s="10">
        <v>135</v>
      </c>
      <c r="L140" s="15">
        <f t="shared" si="24"/>
        <v>0.982415836794151</v>
      </c>
      <c r="M140" s="15">
        <f t="shared" si="25"/>
        <v>0.401242876414244</v>
      </c>
      <c r="N140" s="15">
        <f t="shared" si="26"/>
        <v>1.06626849946499</v>
      </c>
      <c r="O140" s="15">
        <f t="shared" si="27"/>
        <v>-0.343553998061034</v>
      </c>
      <c r="P140" s="15">
        <f t="shared" si="28"/>
        <v>0.624067606337959</v>
      </c>
      <c r="Q140" s="15">
        <f t="shared" si="29"/>
        <v>0.336566413018921</v>
      </c>
      <c r="R140" s="14">
        <v>0</v>
      </c>
      <c r="S140" s="4"/>
      <c r="T140" s="4"/>
    </row>
    <row r="141" spans="1:20">
      <c r="A141" s="4"/>
      <c r="B141" s="10">
        <v>136</v>
      </c>
      <c r="C141" s="43">
        <v>21.3915601739489</v>
      </c>
      <c r="D141" s="43">
        <v>0.327916653453436</v>
      </c>
      <c r="E141" s="43">
        <v>1.01213600019521</v>
      </c>
      <c r="F141" s="44">
        <v>25383.5052452978</v>
      </c>
      <c r="G141" s="44">
        <v>-1210.3161144154</v>
      </c>
      <c r="H141" s="44">
        <v>-3348.62039821356</v>
      </c>
      <c r="I141" s="14">
        <v>1</v>
      </c>
      <c r="J141" s="4"/>
      <c r="K141" s="10">
        <v>136</v>
      </c>
      <c r="L141" s="15">
        <f t="shared" si="24"/>
        <v>-1.61822628821455</v>
      </c>
      <c r="M141" s="15">
        <f t="shared" si="25"/>
        <v>-1.22352364907829</v>
      </c>
      <c r="N141" s="15">
        <f t="shared" si="26"/>
        <v>0.375465080033841</v>
      </c>
      <c r="O141" s="15">
        <f t="shared" si="27"/>
        <v>-0.481724112563623</v>
      </c>
      <c r="P141" s="15">
        <f t="shared" si="28"/>
        <v>0.511762574857582</v>
      </c>
      <c r="Q141" s="15">
        <f t="shared" si="29"/>
        <v>0.405416655898949</v>
      </c>
      <c r="R141" s="14">
        <v>1</v>
      </c>
      <c r="S141" s="4"/>
      <c r="T141" s="4"/>
    </row>
    <row r="142" spans="1:20">
      <c r="A142" s="4"/>
      <c r="B142" s="10">
        <v>137</v>
      </c>
      <c r="C142" s="43">
        <v>27.0593086168358</v>
      </c>
      <c r="D142" s="43">
        <v>9.28164748386035</v>
      </c>
      <c r="E142" s="43">
        <v>0.707840950902943</v>
      </c>
      <c r="F142" s="44">
        <v>43992.5739101756</v>
      </c>
      <c r="G142" s="44">
        <v>-5813.48735473247</v>
      </c>
      <c r="H142" s="44">
        <v>-10240.5474262381</v>
      </c>
      <c r="I142" s="14">
        <v>1</v>
      </c>
      <c r="J142" s="4"/>
      <c r="K142" s="10">
        <v>137</v>
      </c>
      <c r="L142" s="15">
        <f t="shared" si="24"/>
        <v>-0.927304602815234</v>
      </c>
      <c r="M142" s="15">
        <f t="shared" si="25"/>
        <v>0.0984481252422444</v>
      </c>
      <c r="N142" s="15">
        <f t="shared" si="26"/>
        <v>-0.116091793320027</v>
      </c>
      <c r="O142" s="15">
        <f t="shared" si="27"/>
        <v>-0.0929202375584411</v>
      </c>
      <c r="P142" s="15">
        <f t="shared" si="28"/>
        <v>-0.67095594226916</v>
      </c>
      <c r="Q142" s="15">
        <f t="shared" si="29"/>
        <v>-0.516895667390974</v>
      </c>
      <c r="R142" s="14">
        <v>1</v>
      </c>
      <c r="S142" s="4"/>
      <c r="T142" s="4"/>
    </row>
    <row r="143" spans="1:20">
      <c r="A143" s="4"/>
      <c r="B143" s="10">
        <v>138</v>
      </c>
      <c r="C143" s="43">
        <v>25.7191642386104</v>
      </c>
      <c r="D143" s="43">
        <v>4.58526136868131</v>
      </c>
      <c r="E143" s="43">
        <v>0.934485600784989</v>
      </c>
      <c r="F143" s="44">
        <v>20668.5260464146</v>
      </c>
      <c r="G143" s="44">
        <v>-664.405849318457</v>
      </c>
      <c r="H143" s="44">
        <v>-1563.29962251814</v>
      </c>
      <c r="I143" s="14">
        <v>0</v>
      </c>
      <c r="J143" s="4"/>
      <c r="K143" s="10">
        <v>138</v>
      </c>
      <c r="L143" s="15">
        <f t="shared" si="24"/>
        <v>-1.09067367640987</v>
      </c>
      <c r="M143" s="15">
        <f t="shared" si="25"/>
        <v>-0.594948851188351</v>
      </c>
      <c r="N143" s="15">
        <f t="shared" si="26"/>
        <v>0.250028969135745</v>
      </c>
      <c r="O143" s="15">
        <f t="shared" si="27"/>
        <v>-0.580235339326653</v>
      </c>
      <c r="P143" s="15">
        <f t="shared" si="28"/>
        <v>0.652026350744235</v>
      </c>
      <c r="Q143" s="15">
        <f t="shared" si="29"/>
        <v>0.644337257604941</v>
      </c>
      <c r="R143" s="14">
        <v>0</v>
      </c>
      <c r="S143" s="4"/>
      <c r="T143" s="4"/>
    </row>
    <row r="144" spans="1:20">
      <c r="A144" s="4"/>
      <c r="B144" s="10">
        <v>139</v>
      </c>
      <c r="C144" s="43">
        <v>42.5075245278803</v>
      </c>
      <c r="D144" s="43">
        <v>13.0387485491435</v>
      </c>
      <c r="E144" s="43">
        <v>0.198708701209608</v>
      </c>
      <c r="F144" s="44">
        <v>35459.3389634297</v>
      </c>
      <c r="G144" s="44">
        <v>-3854.70632274444</v>
      </c>
      <c r="H144" s="44">
        <v>-4736.10362898746</v>
      </c>
      <c r="I144" s="14">
        <v>0</v>
      </c>
      <c r="J144" s="4"/>
      <c r="K144" s="10">
        <v>139</v>
      </c>
      <c r="L144" s="15">
        <f t="shared" si="24"/>
        <v>0.955896015777281</v>
      </c>
      <c r="M144" s="15">
        <f t="shared" si="25"/>
        <v>0.653164550791548</v>
      </c>
      <c r="N144" s="15">
        <f t="shared" si="26"/>
        <v>-0.93854177193438</v>
      </c>
      <c r="O144" s="15">
        <f t="shared" si="27"/>
        <v>-0.271207226196743</v>
      </c>
      <c r="P144" s="15">
        <f t="shared" si="28"/>
        <v>-0.167675382719675</v>
      </c>
      <c r="Q144" s="15">
        <f t="shared" si="29"/>
        <v>0.21973667453854</v>
      </c>
      <c r="R144" s="14">
        <v>0</v>
      </c>
      <c r="S144" s="4"/>
      <c r="T144" s="4"/>
    </row>
    <row r="145" spans="1:20">
      <c r="A145" s="4"/>
      <c r="B145" s="10">
        <v>140</v>
      </c>
      <c r="C145" s="43">
        <v>26.1990601995082</v>
      </c>
      <c r="D145" s="43">
        <v>2.82398011213004</v>
      </c>
      <c r="E145" s="43">
        <v>1.0727525201701</v>
      </c>
      <c r="F145" s="44">
        <v>25410.2158237429</v>
      </c>
      <c r="G145" s="44">
        <v>-2234.67063000207</v>
      </c>
      <c r="H145" s="44">
        <v>-4641.43186585846</v>
      </c>
      <c r="I145" s="14">
        <v>1</v>
      </c>
      <c r="J145" s="4"/>
      <c r="K145" s="10">
        <v>140</v>
      </c>
      <c r="L145" s="15">
        <f t="shared" si="24"/>
        <v>-1.03217239861658</v>
      </c>
      <c r="M145" s="15">
        <f t="shared" si="25"/>
        <v>-0.854992865454835</v>
      </c>
      <c r="N145" s="15">
        <f t="shared" si="26"/>
        <v>0.473384737621941</v>
      </c>
      <c r="O145" s="15">
        <f t="shared" si="27"/>
        <v>-0.48116604184068</v>
      </c>
      <c r="P145" s="15">
        <f t="shared" si="28"/>
        <v>0.248569443332173</v>
      </c>
      <c r="Q145" s="15">
        <f t="shared" si="29"/>
        <v>0.232406125832265</v>
      </c>
      <c r="R145" s="14">
        <v>1</v>
      </c>
      <c r="S145" s="4"/>
      <c r="T145" s="4"/>
    </row>
    <row r="146" spans="1:20">
      <c r="A146" s="4"/>
      <c r="B146" s="10">
        <v>141</v>
      </c>
      <c r="C146" s="43">
        <v>28.9921171687644</v>
      </c>
      <c r="D146" s="43">
        <v>1.60434552574499</v>
      </c>
      <c r="E146" s="43">
        <v>0.90116979957032</v>
      </c>
      <c r="F146" s="44">
        <v>14719.7625066541</v>
      </c>
      <c r="G146" s="44">
        <v>-391.820262651789</v>
      </c>
      <c r="H146" s="44">
        <v>717.53950942122</v>
      </c>
      <c r="I146" s="14">
        <v>1</v>
      </c>
      <c r="J146" s="4"/>
      <c r="K146" s="10">
        <v>141</v>
      </c>
      <c r="L146" s="15">
        <f t="shared" si="24"/>
        <v>-0.691687345678724</v>
      </c>
      <c r="M146" s="15">
        <f t="shared" si="25"/>
        <v>-1.03506556684884</v>
      </c>
      <c r="N146" s="15">
        <f t="shared" si="26"/>
        <v>0.196210771578963</v>
      </c>
      <c r="O146" s="15">
        <f t="shared" si="27"/>
        <v>-0.704524327529148</v>
      </c>
      <c r="P146" s="15">
        <f t="shared" si="28"/>
        <v>0.722063289198499</v>
      </c>
      <c r="Q146" s="15">
        <f t="shared" si="29"/>
        <v>0.949570616907143</v>
      </c>
      <c r="R146" s="14">
        <v>1</v>
      </c>
      <c r="S146" s="4"/>
      <c r="T146" s="4"/>
    </row>
    <row r="147" spans="1:20">
      <c r="A147" s="4"/>
      <c r="B147" s="10">
        <v>142</v>
      </c>
      <c r="C147" s="43">
        <v>34.8380607703645</v>
      </c>
      <c r="D147" s="43">
        <v>4.36035660872057</v>
      </c>
      <c r="E147" s="43">
        <v>0.604551665209654</v>
      </c>
      <c r="F147" s="44">
        <v>39647.7148017609</v>
      </c>
      <c r="G147" s="44">
        <v>-1471.09194914577</v>
      </c>
      <c r="H147" s="44">
        <v>-2958.69957177975</v>
      </c>
      <c r="I147" s="14">
        <v>0</v>
      </c>
      <c r="J147" s="4"/>
      <c r="K147" s="10">
        <v>142</v>
      </c>
      <c r="L147" s="15">
        <f t="shared" si="24"/>
        <v>0.0209570574150533</v>
      </c>
      <c r="M147" s="15">
        <f t="shared" si="25"/>
        <v>-0.628154868904312</v>
      </c>
      <c r="N147" s="15">
        <f t="shared" si="26"/>
        <v>-0.282944847434563</v>
      </c>
      <c r="O147" s="15">
        <f t="shared" si="27"/>
        <v>-0.183698453713423</v>
      </c>
      <c r="P147" s="15">
        <f t="shared" si="28"/>
        <v>0.444759981981297</v>
      </c>
      <c r="Q147" s="15">
        <f t="shared" si="29"/>
        <v>0.457597821176083</v>
      </c>
      <c r="R147" s="14">
        <v>0</v>
      </c>
      <c r="S147" s="4"/>
      <c r="T147" s="4"/>
    </row>
    <row r="148" spans="1:20">
      <c r="A148" s="4"/>
      <c r="B148" s="10">
        <v>143</v>
      </c>
      <c r="C148" s="43">
        <v>32.1253590661721</v>
      </c>
      <c r="D148" s="43">
        <v>0.671955315996704</v>
      </c>
      <c r="E148" s="43">
        <v>0.701552827713687</v>
      </c>
      <c r="F148" s="44">
        <v>33664.0575333475</v>
      </c>
      <c r="G148" s="44">
        <v>-1578.92631425819</v>
      </c>
      <c r="H148" s="44">
        <v>-1008.02585364974</v>
      </c>
      <c r="I148" s="14">
        <v>0</v>
      </c>
      <c r="J148" s="4"/>
      <c r="K148" s="10">
        <v>143</v>
      </c>
      <c r="L148" s="15">
        <f t="shared" si="24"/>
        <v>-0.309732360496284</v>
      </c>
      <c r="M148" s="15">
        <f t="shared" si="25"/>
        <v>-1.17272813045351</v>
      </c>
      <c r="N148" s="15">
        <f t="shared" si="26"/>
        <v>-0.126249599637822</v>
      </c>
      <c r="O148" s="15">
        <f t="shared" si="27"/>
        <v>-0.308716485220446</v>
      </c>
      <c r="P148" s="15">
        <f t="shared" si="28"/>
        <v>0.417053495791075</v>
      </c>
      <c r="Q148" s="15">
        <f t="shared" si="29"/>
        <v>0.718646784932274</v>
      </c>
      <c r="R148" s="14">
        <v>0</v>
      </c>
      <c r="S148" s="4"/>
      <c r="T148" s="4"/>
    </row>
    <row r="149" spans="1:20">
      <c r="A149" s="4"/>
      <c r="B149" s="10">
        <v>144</v>
      </c>
      <c r="C149" s="43">
        <v>40.2525822215152</v>
      </c>
      <c r="D149" s="43">
        <v>13.8448848947396</v>
      </c>
      <c r="E149" s="43">
        <v>0.0901188496507371</v>
      </c>
      <c r="F149" s="44">
        <v>65386.3207703706</v>
      </c>
      <c r="G149" s="44">
        <v>-1808.08661799679</v>
      </c>
      <c r="H149" s="44">
        <v>-6357.50668362328</v>
      </c>
      <c r="I149" s="14">
        <v>0</v>
      </c>
      <c r="J149" s="4"/>
      <c r="K149" s="10">
        <v>144</v>
      </c>
      <c r="L149" s="15">
        <f t="shared" si="24"/>
        <v>0.681009338202994</v>
      </c>
      <c r="M149" s="15">
        <f t="shared" si="25"/>
        <v>0.772186388204049</v>
      </c>
      <c r="N149" s="15">
        <f t="shared" si="26"/>
        <v>-1.11395733664497</v>
      </c>
      <c r="O149" s="15">
        <f t="shared" si="27"/>
        <v>0.354064607837009</v>
      </c>
      <c r="P149" s="15">
        <f t="shared" si="28"/>
        <v>0.358174058013878</v>
      </c>
      <c r="Q149" s="15">
        <f t="shared" si="29"/>
        <v>0.00275236634292815</v>
      </c>
      <c r="R149" s="14">
        <v>0</v>
      </c>
      <c r="S149" s="4"/>
      <c r="T149" s="4"/>
    </row>
    <row r="150" spans="1:20">
      <c r="A150" s="4"/>
      <c r="B150" s="10">
        <v>145</v>
      </c>
      <c r="C150" s="43">
        <v>40.2154491284998</v>
      </c>
      <c r="D150" s="43">
        <v>24.2053119669036</v>
      </c>
      <c r="E150" s="43">
        <v>1.29563052992094</v>
      </c>
      <c r="F150" s="44">
        <v>77330.2656774529</v>
      </c>
      <c r="G150" s="44">
        <v>-13081.8449845751</v>
      </c>
      <c r="H150" s="44">
        <v>-11505.4805398663</v>
      </c>
      <c r="I150" s="14">
        <v>0</v>
      </c>
      <c r="J150" s="4"/>
      <c r="K150" s="10">
        <v>145</v>
      </c>
      <c r="L150" s="15">
        <f t="shared" si="24"/>
        <v>0.67648266249238</v>
      </c>
      <c r="M150" s="15">
        <f t="shared" si="25"/>
        <v>2.30184954412503</v>
      </c>
      <c r="N150" s="15">
        <f t="shared" si="26"/>
        <v>0.833420886311395</v>
      </c>
      <c r="O150" s="15">
        <f t="shared" si="27"/>
        <v>0.603612403395777</v>
      </c>
      <c r="P150" s="15">
        <f t="shared" si="28"/>
        <v>-2.53845569605242</v>
      </c>
      <c r="Q150" s="15">
        <f t="shared" si="29"/>
        <v>-0.68617537596781</v>
      </c>
      <c r="R150" s="14">
        <v>0</v>
      </c>
      <c r="S150" s="4"/>
      <c r="T150" s="4"/>
    </row>
    <row r="151" spans="1:20">
      <c r="A151" s="4"/>
      <c r="B151" s="10">
        <v>146</v>
      </c>
      <c r="C151" s="43">
        <v>23.442577106334</v>
      </c>
      <c r="D151" s="43">
        <v>4.82964364931659</v>
      </c>
      <c r="E151" s="43">
        <v>0.599749523722184</v>
      </c>
      <c r="F151" s="44">
        <v>22267.4580943958</v>
      </c>
      <c r="G151" s="44">
        <v>-646.333551356355</v>
      </c>
      <c r="H151" s="44">
        <v>-3964.40838617404</v>
      </c>
      <c r="I151" s="14">
        <v>0</v>
      </c>
      <c r="J151" s="4"/>
      <c r="K151" s="10">
        <v>146</v>
      </c>
      <c r="L151" s="15">
        <f t="shared" si="24"/>
        <v>-1.36819894667216</v>
      </c>
      <c r="M151" s="15">
        <f t="shared" si="25"/>
        <v>-0.558867078878781</v>
      </c>
      <c r="N151" s="15">
        <f t="shared" si="26"/>
        <v>-0.290702205500275</v>
      </c>
      <c r="O151" s="15">
        <f t="shared" si="27"/>
        <v>-0.546828456514813</v>
      </c>
      <c r="P151" s="15">
        <f t="shared" si="28"/>
        <v>0.656669767278384</v>
      </c>
      <c r="Q151" s="15">
        <f t="shared" si="29"/>
        <v>0.323008811544181</v>
      </c>
      <c r="R151" s="14">
        <v>0</v>
      </c>
      <c r="S151" s="4"/>
      <c r="T151" s="4"/>
    </row>
    <row r="152" spans="1:20">
      <c r="A152" s="4"/>
      <c r="B152" s="10">
        <v>147</v>
      </c>
      <c r="C152" s="43">
        <v>33.2714978082769</v>
      </c>
      <c r="D152" s="43">
        <v>5.47468744374968</v>
      </c>
      <c r="E152" s="43">
        <v>1.09989390356597</v>
      </c>
      <c r="F152" s="44">
        <v>44970.0972216331</v>
      </c>
      <c r="G152" s="44">
        <v>-3555.19028251716</v>
      </c>
      <c r="H152" s="44">
        <v>-10735.3170903612</v>
      </c>
      <c r="I152" s="14">
        <v>1</v>
      </c>
      <c r="J152" s="4"/>
      <c r="K152" s="10">
        <v>147</v>
      </c>
      <c r="L152" s="15">
        <f t="shared" si="24"/>
        <v>-0.170013366370791</v>
      </c>
      <c r="M152" s="15">
        <f t="shared" si="25"/>
        <v>-0.463629718543435</v>
      </c>
      <c r="N152" s="15">
        <f t="shared" si="26"/>
        <v>0.51722880801218</v>
      </c>
      <c r="O152" s="15">
        <f t="shared" si="27"/>
        <v>-0.0724966011988253</v>
      </c>
      <c r="P152" s="15">
        <f t="shared" si="28"/>
        <v>-0.0907190522988927</v>
      </c>
      <c r="Q152" s="15">
        <f t="shared" si="29"/>
        <v>-0.583108231243616</v>
      </c>
      <c r="R152" s="14">
        <v>1</v>
      </c>
      <c r="S152" s="4"/>
      <c r="T152" s="4"/>
    </row>
    <row r="153" spans="1:20">
      <c r="A153" s="4"/>
      <c r="B153" s="10">
        <v>148</v>
      </c>
      <c r="C153" s="43">
        <v>49.8543407871401</v>
      </c>
      <c r="D153" s="43">
        <v>5.38584701003508</v>
      </c>
      <c r="E153" s="43">
        <v>1.79154902826939</v>
      </c>
      <c r="F153" s="44">
        <v>80182.1240602946</v>
      </c>
      <c r="G153" s="44">
        <v>-13904.6979016568</v>
      </c>
      <c r="H153" s="44">
        <v>-13034.7156929996</v>
      </c>
      <c r="I153" s="14">
        <v>1</v>
      </c>
      <c r="J153" s="4"/>
      <c r="K153" s="10">
        <v>148</v>
      </c>
      <c r="L153" s="15">
        <f t="shared" si="24"/>
        <v>1.85150292623171</v>
      </c>
      <c r="M153" s="15">
        <f t="shared" si="25"/>
        <v>-0.476746546379074</v>
      </c>
      <c r="N153" s="15">
        <f t="shared" si="26"/>
        <v>1.63452542959423</v>
      </c>
      <c r="O153" s="15">
        <f t="shared" si="27"/>
        <v>0.663196986062593</v>
      </c>
      <c r="P153" s="15">
        <f t="shared" si="28"/>
        <v>-2.74987589554022</v>
      </c>
      <c r="Q153" s="15">
        <f t="shared" si="29"/>
        <v>-0.890825312220439</v>
      </c>
      <c r="R153" s="14">
        <v>1</v>
      </c>
      <c r="S153" s="4"/>
      <c r="T153" s="4"/>
    </row>
    <row r="154" spans="1:20">
      <c r="A154" s="4"/>
      <c r="B154" s="10">
        <v>149</v>
      </c>
      <c r="C154" s="43">
        <v>29.0066257356886</v>
      </c>
      <c r="D154" s="43">
        <v>4.91012895791305</v>
      </c>
      <c r="E154" s="43">
        <v>1.01544170845974</v>
      </c>
      <c r="F154" s="44">
        <v>35784.3356228431</v>
      </c>
      <c r="G154" s="44">
        <v>-1573.99837997059</v>
      </c>
      <c r="H154" s="44">
        <v>-4676.62483400207</v>
      </c>
      <c r="I154" s="14">
        <v>0</v>
      </c>
      <c r="J154" s="4"/>
      <c r="K154" s="10">
        <v>149</v>
      </c>
      <c r="L154" s="15">
        <f t="shared" si="24"/>
        <v>-0.689918692109674</v>
      </c>
      <c r="M154" s="15">
        <f t="shared" si="25"/>
        <v>-0.54698384179836</v>
      </c>
      <c r="N154" s="15">
        <f t="shared" si="26"/>
        <v>0.38080510650654</v>
      </c>
      <c r="O154" s="15">
        <f t="shared" si="27"/>
        <v>-0.264416990596067</v>
      </c>
      <c r="P154" s="15">
        <f t="shared" si="28"/>
        <v>0.41831965749327</v>
      </c>
      <c r="Q154" s="15">
        <f t="shared" si="29"/>
        <v>0.227696425906538</v>
      </c>
      <c r="R154" s="14">
        <v>0</v>
      </c>
      <c r="S154" s="4"/>
      <c r="T154" s="4"/>
    </row>
    <row r="155" spans="1:20">
      <c r="A155" s="4"/>
      <c r="B155" s="10">
        <v>150</v>
      </c>
      <c r="C155" s="43">
        <v>25.956801637543</v>
      </c>
      <c r="D155" s="43">
        <v>5.29803747015539</v>
      </c>
      <c r="E155" s="43">
        <v>0.0318159533473547</v>
      </c>
      <c r="F155" s="44">
        <v>76293.3490542373</v>
      </c>
      <c r="G155" s="44">
        <v>-4397.2083347325</v>
      </c>
      <c r="H155" s="44">
        <v>-6020.49403763681</v>
      </c>
      <c r="I155" s="14">
        <v>0</v>
      </c>
      <c r="J155" s="4"/>
      <c r="K155" s="10">
        <v>150</v>
      </c>
      <c r="L155" s="15">
        <f t="shared" si="24"/>
        <v>-1.06170470683776</v>
      </c>
      <c r="M155" s="15">
        <f t="shared" si="25"/>
        <v>-0.489711168103329</v>
      </c>
      <c r="N155" s="15">
        <f t="shared" si="26"/>
        <v>-1.20813957681293</v>
      </c>
      <c r="O155" s="15">
        <f t="shared" si="27"/>
        <v>0.581947847881271</v>
      </c>
      <c r="P155" s="15">
        <f t="shared" si="28"/>
        <v>-0.307063457083948</v>
      </c>
      <c r="Q155" s="15">
        <f t="shared" si="29"/>
        <v>0.0478530929225819</v>
      </c>
      <c r="R155" s="14">
        <v>0</v>
      </c>
      <c r="S155" s="4"/>
      <c r="T155" s="4"/>
    </row>
    <row r="156" spans="1:20">
      <c r="A156" s="4"/>
      <c r="B156" s="10">
        <v>151</v>
      </c>
      <c r="C156" s="43">
        <v>24.3917082875372</v>
      </c>
      <c r="D156" s="43">
        <v>4.49372390520896</v>
      </c>
      <c r="E156" s="43">
        <v>0.853281949611592</v>
      </c>
      <c r="F156" s="44">
        <v>23507.4881544529</v>
      </c>
      <c r="G156" s="44">
        <v>-209.796645607745</v>
      </c>
      <c r="H156" s="44">
        <v>-1695.71996510205</v>
      </c>
      <c r="I156" s="14">
        <v>0</v>
      </c>
      <c r="J156" s="4"/>
      <c r="K156" s="10">
        <v>151</v>
      </c>
      <c r="L156" s="15">
        <f t="shared" si="24"/>
        <v>-1.25249597890813</v>
      </c>
      <c r="M156" s="15">
        <f t="shared" si="25"/>
        <v>-0.608463881436122</v>
      </c>
      <c r="N156" s="15">
        <f t="shared" si="26"/>
        <v>0.118852951094862</v>
      </c>
      <c r="O156" s="15">
        <f t="shared" si="27"/>
        <v>-0.520920201719503</v>
      </c>
      <c r="P156" s="15">
        <f t="shared" si="28"/>
        <v>0.768831634583267</v>
      </c>
      <c r="Q156" s="15">
        <f t="shared" si="29"/>
        <v>0.626616101631759</v>
      </c>
      <c r="R156" s="14">
        <v>0</v>
      </c>
      <c r="S156" s="4"/>
      <c r="T156" s="4"/>
    </row>
    <row r="157" spans="1:20">
      <c r="A157" s="4"/>
      <c r="B157" s="10">
        <v>152</v>
      </c>
      <c r="C157" s="43">
        <v>27.086531598944</v>
      </c>
      <c r="D157" s="43">
        <v>5.49415329347758</v>
      </c>
      <c r="E157" s="43">
        <v>0.0765475197489841</v>
      </c>
      <c r="F157" s="44">
        <v>12590.3542589195</v>
      </c>
      <c r="G157" s="44">
        <v>-754.519549948039</v>
      </c>
      <c r="H157" s="44">
        <v>-1581.88519934137</v>
      </c>
      <c r="I157" s="14">
        <v>0</v>
      </c>
      <c r="J157" s="4"/>
      <c r="K157" s="10">
        <v>152</v>
      </c>
      <c r="L157" s="15">
        <f t="shared" si="24"/>
        <v>-0.923986010102565</v>
      </c>
      <c r="M157" s="15">
        <f t="shared" si="25"/>
        <v>-0.460755687104378</v>
      </c>
      <c r="N157" s="15">
        <f t="shared" si="26"/>
        <v>-1.13588040279171</v>
      </c>
      <c r="O157" s="15">
        <f t="shared" si="27"/>
        <v>-0.749014580808175</v>
      </c>
      <c r="P157" s="15">
        <f t="shared" si="28"/>
        <v>0.628872933932811</v>
      </c>
      <c r="Q157" s="15">
        <f t="shared" si="29"/>
        <v>0.641850042277527</v>
      </c>
      <c r="R157" s="14">
        <v>0</v>
      </c>
      <c r="S157" s="4"/>
      <c r="T157" s="4"/>
    </row>
    <row r="158" spans="1:20">
      <c r="A158" s="4"/>
      <c r="B158" s="10">
        <v>153</v>
      </c>
      <c r="C158" s="43">
        <v>31.0427458380284</v>
      </c>
      <c r="D158" s="43">
        <v>10.9645248697844</v>
      </c>
      <c r="E158" s="43">
        <v>0.998769337061256</v>
      </c>
      <c r="F158" s="44">
        <v>28163.5704191267</v>
      </c>
      <c r="G158" s="44">
        <v>-350.963721675537</v>
      </c>
      <c r="H158" s="44">
        <v>-2871.05964151997</v>
      </c>
      <c r="I158" s="14">
        <v>0</v>
      </c>
      <c r="J158" s="4"/>
      <c r="K158" s="10">
        <v>153</v>
      </c>
      <c r="L158" s="15">
        <f t="shared" si="24"/>
        <v>-0.441707334996675</v>
      </c>
      <c r="M158" s="15">
        <f t="shared" si="25"/>
        <v>0.346916215915556</v>
      </c>
      <c r="N158" s="15">
        <f t="shared" si="26"/>
        <v>0.353872631676296</v>
      </c>
      <c r="O158" s="15">
        <f t="shared" si="27"/>
        <v>-0.423639523172445</v>
      </c>
      <c r="P158" s="15">
        <f t="shared" si="28"/>
        <v>0.732560788647386</v>
      </c>
      <c r="Q158" s="15">
        <f t="shared" si="29"/>
        <v>0.469326237243487</v>
      </c>
      <c r="R158" s="14">
        <v>0</v>
      </c>
      <c r="S158" s="4"/>
      <c r="T158" s="4"/>
    </row>
    <row r="159" spans="1:20">
      <c r="A159" s="4"/>
      <c r="B159" s="10">
        <v>154</v>
      </c>
      <c r="C159" s="43">
        <v>31.4862822173566</v>
      </c>
      <c r="D159" s="43">
        <v>2.01547513557245</v>
      </c>
      <c r="E159" s="43">
        <v>0.721142518888635</v>
      </c>
      <c r="F159" s="44">
        <v>22928.4292333057</v>
      </c>
      <c r="G159" s="44">
        <v>-4104.03734456826</v>
      </c>
      <c r="H159" s="44">
        <v>-2219.86176193453</v>
      </c>
      <c r="I159" s="14">
        <v>0</v>
      </c>
      <c r="J159" s="4"/>
      <c r="K159" s="10">
        <v>154</v>
      </c>
      <c r="L159" s="15">
        <f t="shared" si="24"/>
        <v>-0.38763843870931</v>
      </c>
      <c r="M159" s="15">
        <f t="shared" si="25"/>
        <v>-0.974364418905727</v>
      </c>
      <c r="N159" s="15">
        <f t="shared" si="26"/>
        <v>-0.0946044993763442</v>
      </c>
      <c r="O159" s="15">
        <f t="shared" si="27"/>
        <v>-0.533018623002845</v>
      </c>
      <c r="P159" s="15">
        <f t="shared" si="28"/>
        <v>-0.231737395842795</v>
      </c>
      <c r="Q159" s="15">
        <f t="shared" si="29"/>
        <v>0.556472811314814</v>
      </c>
      <c r="R159" s="14">
        <v>0</v>
      </c>
      <c r="S159" s="4"/>
      <c r="T159" s="4"/>
    </row>
    <row r="160" spans="1:20">
      <c r="A160" s="4"/>
      <c r="B160" s="10">
        <v>155</v>
      </c>
      <c r="C160" s="43">
        <v>33.9277648688596</v>
      </c>
      <c r="D160" s="43">
        <v>4.6007381596028</v>
      </c>
      <c r="E160" s="43">
        <v>0.80293764244656</v>
      </c>
      <c r="F160" s="44">
        <v>16859.3477866063</v>
      </c>
      <c r="G160" s="44">
        <v>-1908.35827691777</v>
      </c>
      <c r="H160" s="44">
        <v>-2807.00827901266</v>
      </c>
      <c r="I160" s="14">
        <v>0</v>
      </c>
      <c r="J160" s="4"/>
      <c r="K160" s="10">
        <v>155</v>
      </c>
      <c r="L160" s="15">
        <f t="shared" si="24"/>
        <v>-0.0900117311290401</v>
      </c>
      <c r="M160" s="15">
        <f t="shared" si="25"/>
        <v>-0.592663783528534</v>
      </c>
      <c r="N160" s="15">
        <f t="shared" si="26"/>
        <v>0.0375269805318613</v>
      </c>
      <c r="O160" s="15">
        <f t="shared" si="27"/>
        <v>-0.659821442998472</v>
      </c>
      <c r="P160" s="15">
        <f t="shared" si="28"/>
        <v>0.332410700198693</v>
      </c>
      <c r="Q160" s="15">
        <f t="shared" si="29"/>
        <v>0.477897912585345</v>
      </c>
      <c r="R160" s="14">
        <v>0</v>
      </c>
      <c r="S160" s="4"/>
      <c r="T160" s="4"/>
    </row>
    <row r="161" spans="1:20">
      <c r="A161" s="4"/>
      <c r="B161" s="10">
        <v>156</v>
      </c>
      <c r="C161" s="43">
        <v>26.4936121702304</v>
      </c>
      <c r="D161" s="43">
        <v>0.451573568671776</v>
      </c>
      <c r="E161" s="43">
        <v>0.174559501084337</v>
      </c>
      <c r="F161" s="44">
        <v>16585.0360677159</v>
      </c>
      <c r="G161" s="44">
        <v>-3910.00371833588</v>
      </c>
      <c r="H161" s="44">
        <v>-5586.62798928485</v>
      </c>
      <c r="I161" s="14">
        <v>1</v>
      </c>
      <c r="J161" s="4"/>
      <c r="K161" s="10">
        <v>156</v>
      </c>
      <c r="L161" s="15">
        <f t="shared" si="24"/>
        <v>-0.996265310272807</v>
      </c>
      <c r="M161" s="15">
        <f t="shared" si="25"/>
        <v>-1.20526634888528</v>
      </c>
      <c r="N161" s="15">
        <f t="shared" si="26"/>
        <v>-0.97755228273692</v>
      </c>
      <c r="O161" s="15">
        <f t="shared" si="27"/>
        <v>-0.66555270559869</v>
      </c>
      <c r="P161" s="15">
        <f t="shared" si="28"/>
        <v>-0.181883251664905</v>
      </c>
      <c r="Q161" s="15">
        <f t="shared" si="29"/>
        <v>0.105915228726538</v>
      </c>
      <c r="R161" s="14">
        <v>1</v>
      </c>
      <c r="S161" s="4"/>
      <c r="T161" s="4"/>
    </row>
    <row r="162" spans="1:20">
      <c r="A162" s="4"/>
      <c r="B162" s="10">
        <v>157</v>
      </c>
      <c r="C162" s="43">
        <v>33.7792385788624</v>
      </c>
      <c r="D162" s="43">
        <v>7.62926301226487</v>
      </c>
      <c r="E162" s="43">
        <v>0.30663401438009</v>
      </c>
      <c r="F162" s="44">
        <v>31945.4465687706</v>
      </c>
      <c r="G162" s="44">
        <v>-1571.91035799194</v>
      </c>
      <c r="H162" s="44">
        <v>-2553.27503914205</v>
      </c>
      <c r="I162" s="14">
        <v>0</v>
      </c>
      <c r="J162" s="4"/>
      <c r="K162" s="10">
        <v>157</v>
      </c>
      <c r="L162" s="15">
        <f t="shared" si="24"/>
        <v>-0.108117692543005</v>
      </c>
      <c r="M162" s="15">
        <f t="shared" si="25"/>
        <v>-0.145517845273256</v>
      </c>
      <c r="N162" s="15">
        <f t="shared" si="26"/>
        <v>-0.764199699589769</v>
      </c>
      <c r="O162" s="15">
        <f t="shared" si="27"/>
        <v>-0.344623849242109</v>
      </c>
      <c r="P162" s="15">
        <f t="shared" si="28"/>
        <v>0.418856144651661</v>
      </c>
      <c r="Q162" s="15">
        <f t="shared" si="29"/>
        <v>0.511853770360586</v>
      </c>
      <c r="R162" s="14">
        <v>0</v>
      </c>
      <c r="S162" s="4"/>
      <c r="T162" s="4"/>
    </row>
    <row r="163" spans="1:20">
      <c r="A163" s="4"/>
      <c r="B163" s="10">
        <v>158</v>
      </c>
      <c r="C163" s="43">
        <v>33.0971425528039</v>
      </c>
      <c r="D163" s="43">
        <v>11.1161022306592</v>
      </c>
      <c r="E163" s="43">
        <v>0.182764088937398</v>
      </c>
      <c r="F163" s="44">
        <v>27089.6258894664</v>
      </c>
      <c r="G163" s="44">
        <v>-1534.82075243643</v>
      </c>
      <c r="H163" s="44">
        <v>-4258.40179520879</v>
      </c>
      <c r="I163" s="14">
        <v>1</v>
      </c>
      <c r="J163" s="4"/>
      <c r="K163" s="10">
        <v>158</v>
      </c>
      <c r="L163" s="15">
        <f t="shared" si="24"/>
        <v>-0.191267984175998</v>
      </c>
      <c r="M163" s="15">
        <f t="shared" si="25"/>
        <v>0.369295824650493</v>
      </c>
      <c r="N163" s="15">
        <f t="shared" si="26"/>
        <v>-0.964298627898999</v>
      </c>
      <c r="O163" s="15">
        <f t="shared" si="27"/>
        <v>-0.446077711896024</v>
      </c>
      <c r="P163" s="15">
        <f t="shared" si="28"/>
        <v>0.428385784326854</v>
      </c>
      <c r="Q163" s="15">
        <f t="shared" si="29"/>
        <v>0.283665135527853</v>
      </c>
      <c r="R163" s="14">
        <v>1</v>
      </c>
      <c r="S163" s="4"/>
      <c r="T163" s="4"/>
    </row>
    <row r="164" spans="1:20">
      <c r="A164" s="4"/>
      <c r="B164" s="10">
        <v>159</v>
      </c>
      <c r="C164" s="43">
        <v>23.8527196102727</v>
      </c>
      <c r="D164" s="43">
        <v>0.583153361001829</v>
      </c>
      <c r="E164" s="43">
        <v>0.0323795799971568</v>
      </c>
      <c r="F164" s="44">
        <v>33500.6738483322</v>
      </c>
      <c r="G164" s="44">
        <v>-4330.95946767849</v>
      </c>
      <c r="H164" s="44">
        <v>-8748.36910967263</v>
      </c>
      <c r="I164" s="14">
        <v>0</v>
      </c>
      <c r="J164" s="4"/>
      <c r="K164" s="10">
        <v>159</v>
      </c>
      <c r="L164" s="15">
        <f t="shared" si="24"/>
        <v>-1.31820090019378</v>
      </c>
      <c r="M164" s="15">
        <f t="shared" si="25"/>
        <v>-1.18583927710637</v>
      </c>
      <c r="N164" s="15">
        <f t="shared" si="26"/>
        <v>-1.20722909682201</v>
      </c>
      <c r="O164" s="15">
        <f t="shared" si="27"/>
        <v>-0.31213010096826</v>
      </c>
      <c r="P164" s="15">
        <f t="shared" si="28"/>
        <v>-0.290041765360384</v>
      </c>
      <c r="Q164" s="15">
        <f t="shared" si="29"/>
        <v>-0.317204863306996</v>
      </c>
      <c r="R164" s="14">
        <v>0</v>
      </c>
      <c r="S164" s="4"/>
      <c r="T164" s="4"/>
    </row>
    <row r="165" spans="1:20">
      <c r="A165" s="4"/>
      <c r="B165" s="10">
        <v>160</v>
      </c>
      <c r="C165" s="43">
        <v>33.2566347855657</v>
      </c>
      <c r="D165" s="43">
        <v>7.61392006242854</v>
      </c>
      <c r="E165" s="43">
        <v>0.111491727855487</v>
      </c>
      <c r="F165" s="44">
        <v>24082.7943722801</v>
      </c>
      <c r="G165" s="44">
        <v>-1325.20508820334</v>
      </c>
      <c r="H165" s="44">
        <v>-923.502439817284</v>
      </c>
      <c r="I165" s="14">
        <v>0</v>
      </c>
      <c r="J165" s="4"/>
      <c r="K165" s="10">
        <v>160</v>
      </c>
      <c r="L165" s="15">
        <f t="shared" si="24"/>
        <v>-0.171825229548066</v>
      </c>
      <c r="M165" s="15">
        <f t="shared" si="25"/>
        <v>-0.147783151993171</v>
      </c>
      <c r="N165" s="15">
        <f t="shared" si="26"/>
        <v>-1.07943168396237</v>
      </c>
      <c r="O165" s="15">
        <f t="shared" si="27"/>
        <v>-0.508900186594944</v>
      </c>
      <c r="P165" s="15">
        <f t="shared" si="28"/>
        <v>0.482243508627203</v>
      </c>
      <c r="Q165" s="15">
        <f t="shared" si="29"/>
        <v>0.729958133103432</v>
      </c>
      <c r="R165" s="14">
        <v>0</v>
      </c>
      <c r="S165" s="4"/>
      <c r="T165" s="4"/>
    </row>
    <row r="166" spans="1:20">
      <c r="A166" s="4"/>
      <c r="B166" s="10">
        <v>161</v>
      </c>
      <c r="C166" s="43">
        <v>47.0845431087232</v>
      </c>
      <c r="D166" s="43">
        <v>29.5680429393125</v>
      </c>
      <c r="E166" s="43">
        <v>1.84458707256783</v>
      </c>
      <c r="F166" s="44">
        <v>149418.106834883</v>
      </c>
      <c r="G166" s="44">
        <v>-7972.94523546742</v>
      </c>
      <c r="H166" s="44">
        <v>-13568.3920889702</v>
      </c>
      <c r="I166" s="14">
        <v>0</v>
      </c>
      <c r="J166" s="4"/>
      <c r="K166" s="10">
        <v>161</v>
      </c>
      <c r="L166" s="15">
        <f t="shared" ref="L166:L197" si="30">(C166-C$207)/C$209</f>
        <v>1.51385327585094</v>
      </c>
      <c r="M166" s="15">
        <f t="shared" ref="M166:M197" si="31">(D166-D$207)/D$209</f>
        <v>3.09362887199174</v>
      </c>
      <c r="N166" s="15">
        <f t="shared" ref="N166:N197" si="32">(E166-E$207)/E$209</f>
        <v>1.72020285117826</v>
      </c>
      <c r="O166" s="15">
        <f t="shared" ref="O166:O197" si="33">(F166-F$207)/F$209</f>
        <v>2.10976150131738</v>
      </c>
      <c r="P166" s="15">
        <f t="shared" ref="P166:P197" si="34">(G166-G$207)/G$209</f>
        <v>-1.22579752629083</v>
      </c>
      <c r="Q166" s="15">
        <f t="shared" ref="Q166:Q197" si="35">(H166-H$207)/H$209</f>
        <v>-0.962244570528189</v>
      </c>
      <c r="R166" s="14">
        <v>0</v>
      </c>
      <c r="S166" s="4"/>
      <c r="T166" s="4"/>
    </row>
    <row r="167" spans="1:20">
      <c r="A167" s="4"/>
      <c r="B167" s="10">
        <v>162</v>
      </c>
      <c r="C167" s="43">
        <v>20.4345670054477</v>
      </c>
      <c r="D167" s="43">
        <v>0.624437813725542</v>
      </c>
      <c r="E167" s="43">
        <v>0.314534370081088</v>
      </c>
      <c r="F167" s="44">
        <v>16942.2306350151</v>
      </c>
      <c r="G167" s="44">
        <v>-411.613149014493</v>
      </c>
      <c r="H167" s="44">
        <v>-4703.8338246642</v>
      </c>
      <c r="I167" s="14">
        <v>1</v>
      </c>
      <c r="J167" s="4"/>
      <c r="K167" s="10">
        <v>162</v>
      </c>
      <c r="L167" s="15">
        <f t="shared" si="30"/>
        <v>-1.73488766434289</v>
      </c>
      <c r="M167" s="15">
        <f t="shared" si="31"/>
        <v>-1.17974384244871</v>
      </c>
      <c r="N167" s="15">
        <f t="shared" si="32"/>
        <v>-0.751437500021297</v>
      </c>
      <c r="O167" s="15">
        <f t="shared" si="33"/>
        <v>-0.658089751143649</v>
      </c>
      <c r="P167" s="15">
        <f t="shared" si="34"/>
        <v>0.716977792269008</v>
      </c>
      <c r="Q167" s="15">
        <f t="shared" si="35"/>
        <v>0.224055181985945</v>
      </c>
      <c r="R167" s="14">
        <v>1</v>
      </c>
      <c r="S167" s="4"/>
      <c r="T167" s="4"/>
    </row>
    <row r="168" spans="1:20">
      <c r="A168" s="4"/>
      <c r="B168" s="10">
        <v>163</v>
      </c>
      <c r="C168" s="43">
        <v>31.652901407728</v>
      </c>
      <c r="D168" s="43">
        <v>9.7885668887674</v>
      </c>
      <c r="E168" s="43">
        <v>0.200060114944474</v>
      </c>
      <c r="F168" s="44">
        <v>29746.8588822499</v>
      </c>
      <c r="G168" s="44">
        <v>-396.034519209909</v>
      </c>
      <c r="H168" s="44">
        <v>-194.089140564906</v>
      </c>
      <c r="I168" s="14">
        <v>0</v>
      </c>
      <c r="J168" s="4"/>
      <c r="K168" s="10">
        <v>163</v>
      </c>
      <c r="L168" s="15">
        <f t="shared" si="30"/>
        <v>-0.367326878838348</v>
      </c>
      <c r="M168" s="15">
        <f t="shared" si="31"/>
        <v>0.173292138071702</v>
      </c>
      <c r="N168" s="15">
        <f t="shared" si="32"/>
        <v>-0.936358704179373</v>
      </c>
      <c r="O168" s="15">
        <f t="shared" si="33"/>
        <v>-0.390559485648852</v>
      </c>
      <c r="P168" s="15">
        <f t="shared" si="34"/>
        <v>0.720980496704586</v>
      </c>
      <c r="Q168" s="15">
        <f t="shared" si="35"/>
        <v>0.827571887853947</v>
      </c>
      <c r="R168" s="14">
        <v>0</v>
      </c>
      <c r="S168" s="4"/>
      <c r="T168" s="4"/>
    </row>
    <row r="169" spans="1:20">
      <c r="A169" s="4"/>
      <c r="B169" s="10">
        <v>164</v>
      </c>
      <c r="C169" s="43">
        <v>36.3632570055944</v>
      </c>
      <c r="D169" s="43">
        <v>14.1041307645671</v>
      </c>
      <c r="E169" s="43">
        <v>1.41401423984887</v>
      </c>
      <c r="F169" s="44">
        <v>53737.4749886018</v>
      </c>
      <c r="G169" s="44">
        <v>-1597.10112023037</v>
      </c>
      <c r="H169" s="44">
        <v>-3615.74666311158</v>
      </c>
      <c r="I169" s="14">
        <v>0</v>
      </c>
      <c r="J169" s="4"/>
      <c r="K169" s="10">
        <v>164</v>
      </c>
      <c r="L169" s="15">
        <f t="shared" si="30"/>
        <v>0.206884708232418</v>
      </c>
      <c r="M169" s="15">
        <f t="shared" si="31"/>
        <v>0.810462692128353</v>
      </c>
      <c r="N169" s="15">
        <f t="shared" si="32"/>
        <v>1.02465740640446</v>
      </c>
      <c r="O169" s="15">
        <f t="shared" si="33"/>
        <v>0.110682391303112</v>
      </c>
      <c r="P169" s="15">
        <f t="shared" si="34"/>
        <v>0.412383741300906</v>
      </c>
      <c r="Q169" s="15">
        <f t="shared" si="35"/>
        <v>0.369668476182589</v>
      </c>
      <c r="R169" s="14">
        <v>0</v>
      </c>
      <c r="S169" s="4"/>
      <c r="T169" s="4"/>
    </row>
    <row r="170" spans="1:20">
      <c r="A170" s="4"/>
      <c r="B170" s="10">
        <v>165</v>
      </c>
      <c r="C170" s="43">
        <v>33.9394734098677</v>
      </c>
      <c r="D170" s="43">
        <v>11.4413334720167</v>
      </c>
      <c r="E170" s="43">
        <v>0.808808698198063</v>
      </c>
      <c r="F170" s="44">
        <v>31123.0461149737</v>
      </c>
      <c r="G170" s="44">
        <v>-4246.51815780042</v>
      </c>
      <c r="H170" s="44">
        <v>-2142.27240741908</v>
      </c>
      <c r="I170" s="14">
        <v>0</v>
      </c>
      <c r="J170" s="4"/>
      <c r="K170" s="10">
        <v>165</v>
      </c>
      <c r="L170" s="15">
        <f t="shared" si="30"/>
        <v>-0.0885844121560053</v>
      </c>
      <c r="M170" s="15">
        <f t="shared" si="31"/>
        <v>0.417314525384915</v>
      </c>
      <c r="N170" s="15">
        <f t="shared" si="32"/>
        <v>0.0470110579600247</v>
      </c>
      <c r="O170" s="15">
        <f t="shared" si="33"/>
        <v>-0.361806465363341</v>
      </c>
      <c r="P170" s="15">
        <f t="shared" si="34"/>
        <v>-0.268345787611717</v>
      </c>
      <c r="Q170" s="15">
        <f t="shared" si="35"/>
        <v>0.566856208807957</v>
      </c>
      <c r="R170" s="14">
        <v>0</v>
      </c>
      <c r="S170" s="4"/>
      <c r="T170" s="4"/>
    </row>
    <row r="171" spans="1:20">
      <c r="A171" s="4"/>
      <c r="B171" s="10">
        <v>166</v>
      </c>
      <c r="C171" s="43">
        <v>35.9349314959833</v>
      </c>
      <c r="D171" s="43">
        <v>5.00741075318259</v>
      </c>
      <c r="E171" s="43">
        <v>0.259265840043331</v>
      </c>
      <c r="F171" s="44">
        <v>20367.1461134129</v>
      </c>
      <c r="G171" s="44">
        <v>-290.635311998032</v>
      </c>
      <c r="H171" s="44">
        <v>-3493.16135206494</v>
      </c>
      <c r="I171" s="14">
        <v>0</v>
      </c>
      <c r="J171" s="4"/>
      <c r="K171" s="10">
        <v>166</v>
      </c>
      <c r="L171" s="15">
        <f t="shared" si="30"/>
        <v>0.154670079093148</v>
      </c>
      <c r="M171" s="15">
        <f t="shared" si="31"/>
        <v>-0.532620690846266</v>
      </c>
      <c r="N171" s="15">
        <f t="shared" si="32"/>
        <v>-0.840718038378432</v>
      </c>
      <c r="O171" s="15">
        <f t="shared" si="33"/>
        <v>-0.586532144820258</v>
      </c>
      <c r="P171" s="15">
        <f t="shared" si="34"/>
        <v>0.748061304163615</v>
      </c>
      <c r="Q171" s="15">
        <f t="shared" si="35"/>
        <v>0.386073458790922</v>
      </c>
      <c r="R171" s="14">
        <v>0</v>
      </c>
      <c r="S171" s="4"/>
      <c r="T171" s="4"/>
    </row>
    <row r="172" spans="1:20">
      <c r="A172" s="4"/>
      <c r="B172" s="10">
        <v>167</v>
      </c>
      <c r="C172" s="43">
        <v>26.2547256751865</v>
      </c>
      <c r="D172" s="43">
        <v>7.23291861229599</v>
      </c>
      <c r="E172" s="43">
        <v>1.40396896851758</v>
      </c>
      <c r="F172" s="44">
        <v>15723.4540113907</v>
      </c>
      <c r="G172" s="44">
        <v>-1074.58584174817</v>
      </c>
      <c r="H172" s="44">
        <v>-1288.29304442079</v>
      </c>
      <c r="I172" s="14">
        <v>1</v>
      </c>
      <c r="J172" s="4"/>
      <c r="K172" s="10">
        <v>167</v>
      </c>
      <c r="L172" s="15">
        <f t="shared" si="30"/>
        <v>-1.02538654976289</v>
      </c>
      <c r="M172" s="15">
        <f t="shared" si="31"/>
        <v>-0.204036033902459</v>
      </c>
      <c r="N172" s="15">
        <f t="shared" si="32"/>
        <v>1.00843031963758</v>
      </c>
      <c r="O172" s="15">
        <f t="shared" si="33"/>
        <v>-0.683553952634037</v>
      </c>
      <c r="P172" s="15">
        <f t="shared" si="34"/>
        <v>0.546636512505648</v>
      </c>
      <c r="Q172" s="15">
        <f t="shared" si="35"/>
        <v>0.681140020451036</v>
      </c>
      <c r="R172" s="14">
        <v>1</v>
      </c>
      <c r="S172" s="4"/>
      <c r="T172" s="4"/>
    </row>
    <row r="173" spans="1:20">
      <c r="A173" s="4"/>
      <c r="B173" s="10">
        <v>168</v>
      </c>
      <c r="C173" s="43">
        <v>30.3111841113096</v>
      </c>
      <c r="D173" s="43">
        <v>2.04144154087224</v>
      </c>
      <c r="E173" s="43">
        <v>0.799139125987923</v>
      </c>
      <c r="F173" s="44">
        <v>28720.2630730769</v>
      </c>
      <c r="G173" s="44">
        <v>-555.127034055161</v>
      </c>
      <c r="H173" s="44">
        <v>-2600.23604904401</v>
      </c>
      <c r="I173" s="14">
        <v>0</v>
      </c>
      <c r="J173" s="4"/>
      <c r="K173" s="10">
        <v>168</v>
      </c>
      <c r="L173" s="15">
        <f t="shared" si="30"/>
        <v>-0.530887697585376</v>
      </c>
      <c r="M173" s="15">
        <f t="shared" si="31"/>
        <v>-0.97053061425635</v>
      </c>
      <c r="N173" s="15">
        <f t="shared" si="32"/>
        <v>0.031390873887557</v>
      </c>
      <c r="O173" s="15">
        <f t="shared" si="33"/>
        <v>-0.412008405842471</v>
      </c>
      <c r="P173" s="15">
        <f t="shared" si="34"/>
        <v>0.680103967585765</v>
      </c>
      <c r="Q173" s="15">
        <f t="shared" si="35"/>
        <v>0.505569211924231</v>
      </c>
      <c r="R173" s="14">
        <v>0</v>
      </c>
      <c r="S173" s="4"/>
      <c r="T173" s="4"/>
    </row>
    <row r="174" spans="1:20">
      <c r="A174" s="4"/>
      <c r="B174" s="10">
        <v>169</v>
      </c>
      <c r="C174" s="43">
        <v>55.5788638274048</v>
      </c>
      <c r="D174" s="43">
        <v>11.7425707012051</v>
      </c>
      <c r="E174" s="43">
        <v>0.198621188235938</v>
      </c>
      <c r="F174" s="44">
        <v>57901.2862814718</v>
      </c>
      <c r="G174" s="44">
        <v>-9563.01076426385</v>
      </c>
      <c r="H174" s="44">
        <v>-6762.58191045349</v>
      </c>
      <c r="I174" s="14">
        <v>0</v>
      </c>
      <c r="J174" s="4"/>
      <c r="K174" s="10">
        <v>169</v>
      </c>
      <c r="L174" s="15">
        <f t="shared" si="30"/>
        <v>2.54934566695016</v>
      </c>
      <c r="M174" s="15">
        <f t="shared" si="31"/>
        <v>0.461790635054108</v>
      </c>
      <c r="N174" s="15">
        <f t="shared" si="32"/>
        <v>-0.938683140004006</v>
      </c>
      <c r="O174" s="15">
        <f t="shared" si="33"/>
        <v>0.197677930661492</v>
      </c>
      <c r="P174" s="15">
        <f t="shared" si="34"/>
        <v>-1.63434195059578</v>
      </c>
      <c r="Q174" s="15">
        <f t="shared" si="35"/>
        <v>-0.0514568369823216</v>
      </c>
      <c r="R174" s="14">
        <v>0</v>
      </c>
      <c r="S174" s="4"/>
      <c r="T174" s="4"/>
    </row>
    <row r="175" spans="1:20">
      <c r="A175" s="4"/>
      <c r="B175" s="10">
        <v>170</v>
      </c>
      <c r="C175" s="43">
        <v>37.2956001116575</v>
      </c>
      <c r="D175" s="43">
        <v>21.7942027368231</v>
      </c>
      <c r="E175" s="43">
        <v>0.620697145475018</v>
      </c>
      <c r="F175" s="44">
        <v>48116.74807817</v>
      </c>
      <c r="G175" s="44">
        <v>-5082.09250029086</v>
      </c>
      <c r="H175" s="44">
        <v>-2942.46995277181</v>
      </c>
      <c r="I175" s="14">
        <v>0</v>
      </c>
      <c r="J175" s="4"/>
      <c r="K175" s="10">
        <v>170</v>
      </c>
      <c r="L175" s="15">
        <f t="shared" si="30"/>
        <v>0.320541141065109</v>
      </c>
      <c r="M175" s="15">
        <f t="shared" si="31"/>
        <v>1.94586181036988</v>
      </c>
      <c r="N175" s="15">
        <f t="shared" si="32"/>
        <v>-0.256863510204472</v>
      </c>
      <c r="O175" s="15">
        <f t="shared" si="33"/>
        <v>-0.00675284645525954</v>
      </c>
      <c r="P175" s="15">
        <f t="shared" si="34"/>
        <v>-0.483034574038738</v>
      </c>
      <c r="Q175" s="15">
        <f t="shared" si="35"/>
        <v>0.459769750384336</v>
      </c>
      <c r="R175" s="14">
        <v>0</v>
      </c>
      <c r="S175" s="4"/>
      <c r="T175" s="4"/>
    </row>
    <row r="176" spans="1:20">
      <c r="A176" s="4"/>
      <c r="B176" s="10">
        <v>171</v>
      </c>
      <c r="C176" s="43">
        <v>32.3693196001145</v>
      </c>
      <c r="D176" s="43">
        <v>3.40342845576275</v>
      </c>
      <c r="E176" s="43">
        <v>2.02358257398214</v>
      </c>
      <c r="F176" s="44">
        <v>24385.9410450161</v>
      </c>
      <c r="G176" s="44">
        <v>-3679.76393215293</v>
      </c>
      <c r="H176" s="44">
        <v>-2723.88087476224</v>
      </c>
      <c r="I176" s="14">
        <v>0</v>
      </c>
      <c r="J176" s="4"/>
      <c r="K176" s="10">
        <v>171</v>
      </c>
      <c r="L176" s="15">
        <f t="shared" si="30"/>
        <v>-0.279992574939298</v>
      </c>
      <c r="M176" s="15">
        <f t="shared" si="31"/>
        <v>-0.769440332162473</v>
      </c>
      <c r="N176" s="15">
        <f t="shared" si="32"/>
        <v>2.00935139048005</v>
      </c>
      <c r="O176" s="15">
        <f t="shared" si="33"/>
        <v>-0.502566468171024</v>
      </c>
      <c r="P176" s="15">
        <f t="shared" si="34"/>
        <v>-0.122726456429298</v>
      </c>
      <c r="Q176" s="15">
        <f t="shared" si="35"/>
        <v>0.489022439735953</v>
      </c>
      <c r="R176" s="14">
        <v>0</v>
      </c>
      <c r="S176" s="4"/>
      <c r="T176" s="4"/>
    </row>
    <row r="177" spans="1:20">
      <c r="A177" s="4"/>
      <c r="B177" s="10">
        <v>172</v>
      </c>
      <c r="C177" s="43">
        <v>20.1895762110035</v>
      </c>
      <c r="D177" s="43">
        <v>0.31727748169749</v>
      </c>
      <c r="E177" s="43">
        <v>0.650772066557841</v>
      </c>
      <c r="F177" s="44">
        <v>17109.4605246719</v>
      </c>
      <c r="G177" s="44">
        <v>-4164.16519316364</v>
      </c>
      <c r="H177" s="44">
        <v>-6581.29613228247</v>
      </c>
      <c r="I177" s="14">
        <v>1</v>
      </c>
      <c r="J177" s="4"/>
      <c r="K177" s="10">
        <v>172</v>
      </c>
      <c r="L177" s="15">
        <f t="shared" si="30"/>
        <v>-1.7647530428632</v>
      </c>
      <c r="M177" s="15">
        <f t="shared" si="31"/>
        <v>-1.22509446743657</v>
      </c>
      <c r="N177" s="15">
        <f t="shared" si="32"/>
        <v>-0.208280616042307</v>
      </c>
      <c r="O177" s="15">
        <f t="shared" si="33"/>
        <v>-0.654595775690811</v>
      </c>
      <c r="P177" s="15">
        <f t="shared" si="34"/>
        <v>-0.247186380079118</v>
      </c>
      <c r="Q177" s="15">
        <f t="shared" si="35"/>
        <v>-0.0271962627533075</v>
      </c>
      <c r="R177" s="14">
        <v>1</v>
      </c>
      <c r="S177" s="4"/>
      <c r="T177" s="4"/>
    </row>
    <row r="178" spans="1:20">
      <c r="A178" s="4"/>
      <c r="B178" s="10">
        <v>173</v>
      </c>
      <c r="C178" s="43">
        <v>26.837822334453</v>
      </c>
      <c r="D178" s="43">
        <v>12.7864428848591</v>
      </c>
      <c r="E178" s="43">
        <v>0.333879628147524</v>
      </c>
      <c r="F178" s="44">
        <v>95717.0597815807</v>
      </c>
      <c r="G178" s="44">
        <v>-5807.63262053181</v>
      </c>
      <c r="H178" s="44">
        <v>-6871.33257568291</v>
      </c>
      <c r="I178" s="14">
        <v>0</v>
      </c>
      <c r="J178" s="4"/>
      <c r="K178" s="10">
        <v>173</v>
      </c>
      <c r="L178" s="15">
        <f t="shared" si="30"/>
        <v>-0.95430468530986</v>
      </c>
      <c r="M178" s="15">
        <f t="shared" si="31"/>
        <v>0.615912932108486</v>
      </c>
      <c r="N178" s="15">
        <f t="shared" si="32"/>
        <v>-0.72018725591947</v>
      </c>
      <c r="O178" s="15">
        <f t="shared" si="33"/>
        <v>0.987772241018379</v>
      </c>
      <c r="P178" s="15">
        <f t="shared" si="34"/>
        <v>-0.66945165268477</v>
      </c>
      <c r="Q178" s="15">
        <f t="shared" si="35"/>
        <v>-0.0660103977352454</v>
      </c>
      <c r="R178" s="14">
        <v>0</v>
      </c>
      <c r="S178" s="4"/>
      <c r="T178" s="4"/>
    </row>
    <row r="179" spans="1:20">
      <c r="A179" s="4"/>
      <c r="B179" s="10">
        <v>174</v>
      </c>
      <c r="C179" s="43">
        <v>38.1235802686954</v>
      </c>
      <c r="D179" s="43">
        <v>18.2888224289741</v>
      </c>
      <c r="E179" s="43">
        <v>0.891983499593309</v>
      </c>
      <c r="F179" s="44">
        <v>45261.9225215055</v>
      </c>
      <c r="G179" s="44">
        <v>-717.640965601454</v>
      </c>
      <c r="H179" s="44">
        <v>-754.017932589681</v>
      </c>
      <c r="I179" s="14">
        <v>0</v>
      </c>
      <c r="J179" s="4"/>
      <c r="K179" s="10">
        <v>174</v>
      </c>
      <c r="L179" s="15">
        <f t="shared" si="30"/>
        <v>0.421475304135767</v>
      </c>
      <c r="M179" s="15">
        <f t="shared" si="31"/>
        <v>1.42831064505025</v>
      </c>
      <c r="N179" s="15">
        <f t="shared" si="32"/>
        <v>0.181371263329017</v>
      </c>
      <c r="O179" s="15">
        <f t="shared" si="33"/>
        <v>-0.0663994230187542</v>
      </c>
      <c r="P179" s="15">
        <f t="shared" si="34"/>
        <v>0.638348354749248</v>
      </c>
      <c r="Q179" s="15">
        <f t="shared" si="35"/>
        <v>0.752639401925216</v>
      </c>
      <c r="R179" s="14">
        <v>0</v>
      </c>
      <c r="S179" s="4"/>
      <c r="T179" s="4"/>
    </row>
    <row r="180" spans="1:20">
      <c r="A180" s="4"/>
      <c r="B180" s="10">
        <v>175</v>
      </c>
      <c r="C180" s="43">
        <v>33.1604416617803</v>
      </c>
      <c r="D180" s="43">
        <v>13.451159061463</v>
      </c>
      <c r="E180" s="43">
        <v>0.221550764256196</v>
      </c>
      <c r="F180" s="44">
        <v>25894.5919833456</v>
      </c>
      <c r="G180" s="44">
        <v>-1027.75102000612</v>
      </c>
      <c r="H180" s="44">
        <v>-1074.32256440568</v>
      </c>
      <c r="I180" s="14">
        <v>0</v>
      </c>
      <c r="J180" s="4"/>
      <c r="K180" s="10">
        <v>175</v>
      </c>
      <c r="L180" s="15">
        <f t="shared" si="30"/>
        <v>-0.183551564243291</v>
      </c>
      <c r="M180" s="15">
        <f t="shared" si="31"/>
        <v>0.714054817323567</v>
      </c>
      <c r="N180" s="15">
        <f t="shared" si="32"/>
        <v>-0.901642804572777</v>
      </c>
      <c r="O180" s="15">
        <f t="shared" si="33"/>
        <v>-0.471045850916289</v>
      </c>
      <c r="P180" s="15">
        <f t="shared" si="34"/>
        <v>0.558670045048496</v>
      </c>
      <c r="Q180" s="15">
        <f t="shared" si="35"/>
        <v>0.709774625799544</v>
      </c>
      <c r="R180" s="14">
        <v>0</v>
      </c>
      <c r="S180" s="4"/>
      <c r="T180" s="4"/>
    </row>
    <row r="181" spans="1:20">
      <c r="A181" s="4"/>
      <c r="B181" s="10">
        <v>176</v>
      </c>
      <c r="C181" s="43">
        <v>28.5232486972383</v>
      </c>
      <c r="D181" s="43">
        <v>1.33056650244809</v>
      </c>
      <c r="E181" s="43">
        <v>0.714496272854243</v>
      </c>
      <c r="F181" s="44">
        <v>30967.9445080727</v>
      </c>
      <c r="G181" s="44">
        <v>-3426.61720340832</v>
      </c>
      <c r="H181" s="44">
        <v>-4259.56651970831</v>
      </c>
      <c r="I181" s="14">
        <v>0</v>
      </c>
      <c r="J181" s="4"/>
      <c r="K181" s="10">
        <v>176</v>
      </c>
      <c r="L181" s="15">
        <f t="shared" si="30"/>
        <v>-0.748844327475257</v>
      </c>
      <c r="M181" s="15">
        <f t="shared" si="31"/>
        <v>-1.07548761527254</v>
      </c>
      <c r="N181" s="15">
        <f t="shared" si="32"/>
        <v>-0.10534081575022</v>
      </c>
      <c r="O181" s="15">
        <f t="shared" si="33"/>
        <v>-0.365047041604348</v>
      </c>
      <c r="P181" s="15">
        <f t="shared" si="34"/>
        <v>-0.057684052398356</v>
      </c>
      <c r="Q181" s="15">
        <f t="shared" si="35"/>
        <v>0.283509266239805</v>
      </c>
      <c r="R181" s="14">
        <v>0</v>
      </c>
      <c r="S181" s="4"/>
      <c r="T181" s="4"/>
    </row>
    <row r="182" spans="1:20">
      <c r="A182" s="4"/>
      <c r="B182" s="10">
        <v>177</v>
      </c>
      <c r="C182" s="43">
        <v>26.6027545888215</v>
      </c>
      <c r="D182" s="43">
        <v>9.73369602861766</v>
      </c>
      <c r="E182" s="43">
        <v>0.115181600713707</v>
      </c>
      <c r="F182" s="44">
        <v>31196.1940533486</v>
      </c>
      <c r="G182" s="44">
        <v>-858.562866341105</v>
      </c>
      <c r="H182" s="44">
        <v>-4226.91764226743</v>
      </c>
      <c r="I182" s="14">
        <v>0</v>
      </c>
      <c r="J182" s="4"/>
      <c r="K182" s="10">
        <v>177</v>
      </c>
      <c r="L182" s="15">
        <f t="shared" si="30"/>
        <v>-0.982960403648696</v>
      </c>
      <c r="M182" s="15">
        <f t="shared" si="31"/>
        <v>0.165190741042398</v>
      </c>
      <c r="N182" s="15">
        <f t="shared" si="32"/>
        <v>-1.07347107970844</v>
      </c>
      <c r="O182" s="15">
        <f t="shared" si="33"/>
        <v>-0.360278167392017</v>
      </c>
      <c r="P182" s="15">
        <f t="shared" si="34"/>
        <v>0.602140503080884</v>
      </c>
      <c r="Q182" s="15">
        <f t="shared" si="35"/>
        <v>0.287878503157558</v>
      </c>
      <c r="R182" s="14">
        <v>0</v>
      </c>
      <c r="S182" s="4"/>
      <c r="T182" s="4"/>
    </row>
    <row r="183" spans="1:20">
      <c r="A183" s="4"/>
      <c r="B183" s="10">
        <v>178</v>
      </c>
      <c r="C183" s="43">
        <v>36.1998464416704</v>
      </c>
      <c r="D183" s="43">
        <v>6.32796530869154</v>
      </c>
      <c r="E183" s="43">
        <v>0.651324428653335</v>
      </c>
      <c r="F183" s="44">
        <v>35807.6288664807</v>
      </c>
      <c r="G183" s="44">
        <v>-3371.48412419713</v>
      </c>
      <c r="H183" s="44">
        <v>-10031.8646600735</v>
      </c>
      <c r="I183" s="14">
        <v>0</v>
      </c>
      <c r="J183" s="4"/>
      <c r="K183" s="10">
        <v>178</v>
      </c>
      <c r="L183" s="15">
        <f t="shared" si="30"/>
        <v>0.186964293031194</v>
      </c>
      <c r="M183" s="15">
        <f t="shared" si="31"/>
        <v>-0.337647681058579</v>
      </c>
      <c r="N183" s="15">
        <f t="shared" si="32"/>
        <v>-0.207388332762471</v>
      </c>
      <c r="O183" s="15">
        <f t="shared" si="33"/>
        <v>-0.263930319094616</v>
      </c>
      <c r="P183" s="15">
        <f t="shared" si="34"/>
        <v>-0.0435184021791846</v>
      </c>
      <c r="Q183" s="15">
        <f t="shared" si="35"/>
        <v>-0.48896869049334</v>
      </c>
      <c r="R183" s="14">
        <v>0</v>
      </c>
      <c r="S183" s="4"/>
      <c r="T183" s="4"/>
    </row>
    <row r="184" spans="1:20">
      <c r="A184" s="4"/>
      <c r="B184" s="10">
        <v>179</v>
      </c>
      <c r="C184" s="43">
        <v>28.8780298908111</v>
      </c>
      <c r="D184" s="43">
        <v>0.993688624426953</v>
      </c>
      <c r="E184" s="43">
        <v>0.80935651175121</v>
      </c>
      <c r="F184" s="44">
        <v>16539.5080562817</v>
      </c>
      <c r="G184" s="44">
        <v>-523.462126700657</v>
      </c>
      <c r="H184" s="44">
        <v>-2422.40557186903</v>
      </c>
      <c r="I184" s="14">
        <v>1</v>
      </c>
      <c r="J184" s="4"/>
      <c r="K184" s="10">
        <v>179</v>
      </c>
      <c r="L184" s="15">
        <f t="shared" si="30"/>
        <v>-0.705595050856618</v>
      </c>
      <c r="M184" s="15">
        <f t="shared" si="31"/>
        <v>-1.12522588131741</v>
      </c>
      <c r="N184" s="15">
        <f t="shared" si="32"/>
        <v>0.0478959935447216</v>
      </c>
      <c r="O184" s="15">
        <f t="shared" si="33"/>
        <v>-0.666503933604009</v>
      </c>
      <c r="P184" s="15">
        <f t="shared" si="34"/>
        <v>0.68823980922973</v>
      </c>
      <c r="Q184" s="15">
        <f t="shared" si="35"/>
        <v>0.529367380402811</v>
      </c>
      <c r="R184" s="14">
        <v>1</v>
      </c>
      <c r="S184" s="4"/>
      <c r="T184" s="4"/>
    </row>
    <row r="185" spans="1:20">
      <c r="A185" s="4"/>
      <c r="B185" s="10">
        <v>180</v>
      </c>
      <c r="C185" s="43">
        <v>25.2315281657414</v>
      </c>
      <c r="D185" s="43">
        <v>1.6422286001724</v>
      </c>
      <c r="E185" s="43">
        <v>0.854773201945433</v>
      </c>
      <c r="F185" s="44">
        <v>14781.1652923456</v>
      </c>
      <c r="G185" s="44">
        <v>-457.215103026882</v>
      </c>
      <c r="H185" s="44">
        <v>-2988.84609647904</v>
      </c>
      <c r="I185" s="14">
        <v>1</v>
      </c>
      <c r="J185" s="4"/>
      <c r="K185" s="10">
        <v>180</v>
      </c>
      <c r="L185" s="15">
        <f t="shared" si="30"/>
        <v>-1.15011850546735</v>
      </c>
      <c r="M185" s="15">
        <f t="shared" si="31"/>
        <v>-1.02947232800057</v>
      </c>
      <c r="N185" s="15">
        <f t="shared" si="32"/>
        <v>0.121261913502596</v>
      </c>
      <c r="O185" s="15">
        <f t="shared" si="33"/>
        <v>-0.703241423938277</v>
      </c>
      <c r="P185" s="15">
        <f t="shared" si="34"/>
        <v>0.705261027323305</v>
      </c>
      <c r="Q185" s="15">
        <f t="shared" si="35"/>
        <v>0.45356346168251</v>
      </c>
      <c r="R185" s="14">
        <v>1</v>
      </c>
      <c r="S185" s="4"/>
      <c r="T185" s="4"/>
    </row>
    <row r="186" spans="1:20">
      <c r="A186" s="4"/>
      <c r="B186" s="10">
        <v>181</v>
      </c>
      <c r="C186" s="43">
        <v>27.8564298667415</v>
      </c>
      <c r="D186" s="43">
        <v>2.75381526211667</v>
      </c>
      <c r="E186" s="43">
        <v>0.559282107395038</v>
      </c>
      <c r="F186" s="44">
        <v>27109.3739583747</v>
      </c>
      <c r="G186" s="44">
        <v>-826.331616039404</v>
      </c>
      <c r="H186" s="44">
        <v>-5903.39104276838</v>
      </c>
      <c r="I186" s="14">
        <v>0</v>
      </c>
      <c r="J186" s="4"/>
      <c r="K186" s="10">
        <v>181</v>
      </c>
      <c r="L186" s="15">
        <f t="shared" si="30"/>
        <v>-0.830132266568796</v>
      </c>
      <c r="M186" s="15">
        <f t="shared" si="31"/>
        <v>-0.865352340518806</v>
      </c>
      <c r="N186" s="15">
        <f t="shared" si="32"/>
        <v>-0.356073090398819</v>
      </c>
      <c r="O186" s="15">
        <f t="shared" si="33"/>
        <v>-0.445665110607175</v>
      </c>
      <c r="P186" s="15">
        <f t="shared" si="34"/>
        <v>0.61042185838396</v>
      </c>
      <c r="Q186" s="15">
        <f t="shared" si="35"/>
        <v>0.0635244044182103</v>
      </c>
      <c r="R186" s="14">
        <v>0</v>
      </c>
      <c r="S186" s="4"/>
      <c r="T186" s="4"/>
    </row>
    <row r="187" spans="1:20">
      <c r="A187" s="4"/>
      <c r="B187" s="10">
        <v>182</v>
      </c>
      <c r="C187" s="43">
        <v>35.9583370416102</v>
      </c>
      <c r="D187" s="43">
        <v>4.96008298067515</v>
      </c>
      <c r="E187" s="43">
        <v>0.445333586226274</v>
      </c>
      <c r="F187" s="44">
        <v>19911.7169293993</v>
      </c>
      <c r="G187" s="44">
        <v>-1345.10500523334</v>
      </c>
      <c r="H187" s="44">
        <v>-1488.66753707484</v>
      </c>
      <c r="I187" s="14">
        <v>0</v>
      </c>
      <c r="J187" s="4"/>
      <c r="K187" s="10">
        <v>182</v>
      </c>
      <c r="L187" s="15">
        <f t="shared" si="30"/>
        <v>0.157523310706227</v>
      </c>
      <c r="M187" s="15">
        <f t="shared" si="31"/>
        <v>-0.539608390228944</v>
      </c>
      <c r="N187" s="15">
        <f t="shared" si="32"/>
        <v>-0.540145026236384</v>
      </c>
      <c r="O187" s="15">
        <f t="shared" si="33"/>
        <v>-0.596047539422952</v>
      </c>
      <c r="P187" s="15">
        <f t="shared" si="34"/>
        <v>0.477130511710096</v>
      </c>
      <c r="Q187" s="15">
        <f t="shared" si="35"/>
        <v>0.654324898483506</v>
      </c>
      <c r="R187" s="14">
        <v>0</v>
      </c>
      <c r="S187" s="4"/>
      <c r="T187" s="4"/>
    </row>
    <row r="188" spans="1:20">
      <c r="A188" s="4"/>
      <c r="B188" s="10">
        <v>183</v>
      </c>
      <c r="C188" s="43">
        <v>33.6805951049382</v>
      </c>
      <c r="D188" s="43">
        <v>15.8025884953154</v>
      </c>
      <c r="E188" s="43">
        <v>1.86530566890278</v>
      </c>
      <c r="F188" s="44">
        <v>59362.3563143584</v>
      </c>
      <c r="G188" s="44">
        <v>-3681.48803302611</v>
      </c>
      <c r="H188" s="44">
        <v>-5971.53267973291</v>
      </c>
      <c r="I188" s="14">
        <v>0</v>
      </c>
      <c r="J188" s="4"/>
      <c r="K188" s="10">
        <v>183</v>
      </c>
      <c r="L188" s="15">
        <f t="shared" si="30"/>
        <v>-0.120142734928732</v>
      </c>
      <c r="M188" s="15">
        <f t="shared" si="31"/>
        <v>1.06123113965648</v>
      </c>
      <c r="N188" s="15">
        <f t="shared" si="32"/>
        <v>1.75367157982953</v>
      </c>
      <c r="O188" s="15">
        <f t="shared" si="33"/>
        <v>0.228204428288555</v>
      </c>
      <c r="P188" s="15">
        <f t="shared" si="34"/>
        <v>-0.123169439303852</v>
      </c>
      <c r="Q188" s="15">
        <f t="shared" si="35"/>
        <v>0.0544053479850851</v>
      </c>
      <c r="R188" s="14">
        <v>0</v>
      </c>
      <c r="S188" s="4"/>
      <c r="T188" s="4"/>
    </row>
    <row r="189" spans="1:20">
      <c r="A189" s="4"/>
      <c r="B189" s="10">
        <v>184</v>
      </c>
      <c r="C189" s="43">
        <v>29.3464872506821</v>
      </c>
      <c r="D189" s="43">
        <v>0.195647263244828</v>
      </c>
      <c r="E189" s="43">
        <v>0.971093483679677</v>
      </c>
      <c r="F189" s="44">
        <v>22488.208553226</v>
      </c>
      <c r="G189" s="44">
        <v>-677.434949190111</v>
      </c>
      <c r="H189" s="44">
        <v>-5391.43167356063</v>
      </c>
      <c r="I189" s="14">
        <v>0</v>
      </c>
      <c r="J189" s="4"/>
      <c r="K189" s="10">
        <v>184</v>
      </c>
      <c r="L189" s="15">
        <f t="shared" si="30"/>
        <v>-0.648488185250047</v>
      </c>
      <c r="M189" s="15">
        <f t="shared" si="31"/>
        <v>-1.24305253639625</v>
      </c>
      <c r="N189" s="15">
        <f t="shared" si="32"/>
        <v>0.309165180841029</v>
      </c>
      <c r="O189" s="15">
        <f t="shared" si="33"/>
        <v>-0.542216262570667</v>
      </c>
      <c r="P189" s="15">
        <f t="shared" si="34"/>
        <v>0.648678711285435</v>
      </c>
      <c r="Q189" s="15">
        <f t="shared" si="35"/>
        <v>0.132037381024609</v>
      </c>
      <c r="R189" s="14">
        <v>0</v>
      </c>
      <c r="S189" s="4"/>
      <c r="T189" s="4"/>
    </row>
    <row r="190" spans="1:20">
      <c r="A190" s="4"/>
      <c r="B190" s="10">
        <v>185</v>
      </c>
      <c r="C190" s="43">
        <v>38.3532783388071</v>
      </c>
      <c r="D190" s="43">
        <v>19.196674083641</v>
      </c>
      <c r="E190" s="43">
        <v>2.09093354356373</v>
      </c>
      <c r="F190" s="44">
        <v>73367.4003546883</v>
      </c>
      <c r="G190" s="44">
        <v>-7698.44731528969</v>
      </c>
      <c r="H190" s="44">
        <v>-32857.822289662</v>
      </c>
      <c r="I190" s="14">
        <v>0</v>
      </c>
      <c r="J190" s="4"/>
      <c r="K190" s="10">
        <v>185</v>
      </c>
      <c r="L190" s="15">
        <f t="shared" si="30"/>
        <v>0.449476437096023</v>
      </c>
      <c r="M190" s="15">
        <f t="shared" si="31"/>
        <v>1.56235021866173</v>
      </c>
      <c r="N190" s="15">
        <f t="shared" si="32"/>
        <v>2.11814984810162</v>
      </c>
      <c r="O190" s="15">
        <f t="shared" si="33"/>
        <v>0.52081527789951</v>
      </c>
      <c r="P190" s="15">
        <f t="shared" si="34"/>
        <v>-1.15526924129819</v>
      </c>
      <c r="Q190" s="15">
        <f t="shared" si="35"/>
        <v>-3.54365309545833</v>
      </c>
      <c r="R190" s="14">
        <v>0</v>
      </c>
      <c r="S190" s="4"/>
      <c r="T190" s="4"/>
    </row>
    <row r="191" spans="1:20">
      <c r="A191" s="4"/>
      <c r="B191" s="10">
        <v>186</v>
      </c>
      <c r="C191" s="43">
        <v>36.0529382909488</v>
      </c>
      <c r="D191" s="43">
        <v>4.11654723414614</v>
      </c>
      <c r="E191" s="43">
        <v>0.0419473395110075</v>
      </c>
      <c r="F191" s="44">
        <v>17289.692770534</v>
      </c>
      <c r="G191" s="44">
        <v>-909.688946841844</v>
      </c>
      <c r="H191" s="44">
        <v>-3459.71355271166</v>
      </c>
      <c r="I191" s="14">
        <v>0</v>
      </c>
      <c r="J191" s="4"/>
      <c r="K191" s="10">
        <v>186</v>
      </c>
      <c r="L191" s="15">
        <f t="shared" si="30"/>
        <v>0.169055589404301</v>
      </c>
      <c r="M191" s="15">
        <f t="shared" si="31"/>
        <v>-0.664152054614605</v>
      </c>
      <c r="N191" s="15">
        <f t="shared" si="32"/>
        <v>-1.19177338052768</v>
      </c>
      <c r="O191" s="15">
        <f t="shared" si="33"/>
        <v>-0.650830138793338</v>
      </c>
      <c r="P191" s="15">
        <f t="shared" si="34"/>
        <v>0.589004393438312</v>
      </c>
      <c r="Q191" s="15">
        <f t="shared" si="35"/>
        <v>0.390549611455485</v>
      </c>
      <c r="R191" s="14">
        <v>0</v>
      </c>
      <c r="S191" s="4"/>
      <c r="T191" s="4"/>
    </row>
    <row r="192" spans="1:20">
      <c r="A192" s="4"/>
      <c r="B192" s="10">
        <v>187</v>
      </c>
      <c r="C192" s="43">
        <v>25.8159787586943</v>
      </c>
      <c r="D192" s="43">
        <v>0.451099284381414</v>
      </c>
      <c r="E192" s="43">
        <v>0.339441089690062</v>
      </c>
      <c r="F192" s="44">
        <v>34053.9866597876</v>
      </c>
      <c r="G192" s="44">
        <v>-4387.78211708589</v>
      </c>
      <c r="H192" s="44">
        <v>-5064.72660966091</v>
      </c>
      <c r="I192" s="14">
        <v>1</v>
      </c>
      <c r="J192" s="4"/>
      <c r="K192" s="10">
        <v>187</v>
      </c>
      <c r="L192" s="15">
        <f t="shared" si="30"/>
        <v>-1.07887159096774</v>
      </c>
      <c r="M192" s="15">
        <f t="shared" si="31"/>
        <v>-1.20533637449323</v>
      </c>
      <c r="N192" s="15">
        <f t="shared" si="32"/>
        <v>-0.711203295603697</v>
      </c>
      <c r="O192" s="15">
        <f t="shared" si="33"/>
        <v>-0.300569599523613</v>
      </c>
      <c r="P192" s="15">
        <f t="shared" si="34"/>
        <v>-0.304641526294262</v>
      </c>
      <c r="Q192" s="15">
        <f t="shared" si="35"/>
        <v>0.175758695149186</v>
      </c>
      <c r="R192" s="14">
        <v>1</v>
      </c>
      <c r="S192" s="4"/>
      <c r="T192" s="4"/>
    </row>
    <row r="193" spans="1:20">
      <c r="A193" s="4"/>
      <c r="B193" s="10">
        <v>188</v>
      </c>
      <c r="C193" s="43">
        <v>32.2275490238626</v>
      </c>
      <c r="D193" s="43">
        <v>8.16131120775562</v>
      </c>
      <c r="E193" s="43">
        <v>0.491891248416888</v>
      </c>
      <c r="F193" s="44">
        <v>25633.0358228315</v>
      </c>
      <c r="G193" s="44">
        <v>-485.609850728062</v>
      </c>
      <c r="H193" s="44">
        <v>-453.257597721008</v>
      </c>
      <c r="I193" s="14">
        <v>0</v>
      </c>
      <c r="J193" s="4"/>
      <c r="K193" s="10">
        <v>188</v>
      </c>
      <c r="L193" s="15">
        <f t="shared" si="30"/>
        <v>-0.297274987253655</v>
      </c>
      <c r="M193" s="15">
        <f t="shared" si="31"/>
        <v>-0.0669636972494662</v>
      </c>
      <c r="N193" s="15">
        <f t="shared" si="32"/>
        <v>-0.464935985174718</v>
      </c>
      <c r="O193" s="15">
        <f t="shared" si="33"/>
        <v>-0.476510608479965</v>
      </c>
      <c r="P193" s="15">
        <f t="shared" si="34"/>
        <v>0.697965406078283</v>
      </c>
      <c r="Q193" s="15">
        <f t="shared" si="35"/>
        <v>0.792888661976608</v>
      </c>
      <c r="R193" s="14">
        <v>0</v>
      </c>
      <c r="S193" s="4"/>
      <c r="T193" s="4"/>
    </row>
    <row r="194" spans="1:20">
      <c r="A194" s="4"/>
      <c r="B194" s="10">
        <v>189</v>
      </c>
      <c r="C194" s="43">
        <v>31.0743220987129</v>
      </c>
      <c r="D194" s="43">
        <v>0.494670068409113</v>
      </c>
      <c r="E194" s="43">
        <v>0.0355268172827993</v>
      </c>
      <c r="F194" s="44">
        <v>16795.955067902</v>
      </c>
      <c r="G194" s="44">
        <v>-403.700287154261</v>
      </c>
      <c r="H194" s="44">
        <v>124.570159679657</v>
      </c>
      <c r="I194" s="14">
        <v>1</v>
      </c>
      <c r="J194" s="4"/>
      <c r="K194" s="10">
        <v>189</v>
      </c>
      <c r="L194" s="15">
        <f t="shared" si="30"/>
        <v>-0.437858059844373</v>
      </c>
      <c r="M194" s="15">
        <f t="shared" si="31"/>
        <v>-1.19890337491343</v>
      </c>
      <c r="N194" s="15">
        <f t="shared" si="32"/>
        <v>-1.20214506366593</v>
      </c>
      <c r="O194" s="15">
        <f t="shared" si="33"/>
        <v>-0.661145922752039</v>
      </c>
      <c r="P194" s="15">
        <f t="shared" si="34"/>
        <v>0.719010888097291</v>
      </c>
      <c r="Q194" s="15">
        <f t="shared" si="35"/>
        <v>0.870216477437007</v>
      </c>
      <c r="R194" s="14">
        <v>1</v>
      </c>
      <c r="S194" s="4"/>
      <c r="T194" s="4"/>
    </row>
    <row r="195" spans="1:20">
      <c r="A195" s="4"/>
      <c r="B195" s="10">
        <v>190</v>
      </c>
      <c r="C195" s="43">
        <v>38.0829661476068</v>
      </c>
      <c r="D195" s="43">
        <v>17.8251343887435</v>
      </c>
      <c r="E195" s="43">
        <v>0.217936725694497</v>
      </c>
      <c r="F195" s="44">
        <v>67276.6164097237</v>
      </c>
      <c r="G195" s="44">
        <v>-10497.4786730701</v>
      </c>
      <c r="H195" s="44">
        <v>-4908.37229805649</v>
      </c>
      <c r="I195" s="14">
        <v>0</v>
      </c>
      <c r="J195" s="4"/>
      <c r="K195" s="10">
        <v>190</v>
      </c>
      <c r="L195" s="15">
        <f t="shared" si="30"/>
        <v>0.416524276884598</v>
      </c>
      <c r="M195" s="15">
        <f t="shared" si="31"/>
        <v>1.35984951829924</v>
      </c>
      <c r="N195" s="15">
        <f t="shared" si="32"/>
        <v>-0.90748090644036</v>
      </c>
      <c r="O195" s="15">
        <f t="shared" si="33"/>
        <v>0.393559022239006</v>
      </c>
      <c r="P195" s="15">
        <f t="shared" si="34"/>
        <v>-1.87444001380182</v>
      </c>
      <c r="Q195" s="15">
        <f t="shared" si="35"/>
        <v>0.196682815182072</v>
      </c>
      <c r="R195" s="14">
        <v>0</v>
      </c>
      <c r="S195" s="4"/>
      <c r="T195" s="4"/>
    </row>
    <row r="196" spans="1:20">
      <c r="A196" s="4"/>
      <c r="B196" s="10">
        <v>191</v>
      </c>
      <c r="C196" s="43">
        <v>51.7549866837307</v>
      </c>
      <c r="D196" s="43">
        <v>15.3114186382058</v>
      </c>
      <c r="E196" s="43">
        <v>0.39740359255574</v>
      </c>
      <c r="F196" s="44">
        <v>46265.4600140399</v>
      </c>
      <c r="G196" s="44">
        <v>-2569.22196784793</v>
      </c>
      <c r="H196" s="44">
        <v>-2339.41822003099</v>
      </c>
      <c r="I196" s="14">
        <v>0</v>
      </c>
      <c r="J196" s="4"/>
      <c r="K196" s="10">
        <v>191</v>
      </c>
      <c r="L196" s="15">
        <f t="shared" si="30"/>
        <v>2.08319942431249</v>
      </c>
      <c r="M196" s="15">
        <f t="shared" si="31"/>
        <v>0.988712465620525</v>
      </c>
      <c r="N196" s="15">
        <f t="shared" si="32"/>
        <v>-0.617570925485667</v>
      </c>
      <c r="O196" s="15">
        <f t="shared" si="33"/>
        <v>-0.045432265938681</v>
      </c>
      <c r="P196" s="15">
        <f t="shared" si="34"/>
        <v>0.162611298057401</v>
      </c>
      <c r="Q196" s="15">
        <f t="shared" si="35"/>
        <v>0.540473165035496</v>
      </c>
      <c r="R196" s="14">
        <v>0</v>
      </c>
      <c r="S196" s="4"/>
      <c r="T196" s="4"/>
    </row>
    <row r="197" spans="1:20">
      <c r="A197" s="4"/>
      <c r="B197" s="10">
        <v>192</v>
      </c>
      <c r="C197" s="43">
        <v>40.0128670327876</v>
      </c>
      <c r="D197" s="43">
        <v>20.1817419444008</v>
      </c>
      <c r="E197" s="43">
        <v>1.6362473290361</v>
      </c>
      <c r="F197" s="44">
        <v>144700.364911674</v>
      </c>
      <c r="G197" s="44">
        <v>-6447.43881841686</v>
      </c>
      <c r="H197" s="44">
        <v>-29135.0425199272</v>
      </c>
      <c r="I197" s="14">
        <v>0</v>
      </c>
      <c r="J197" s="4"/>
      <c r="K197" s="10">
        <v>192</v>
      </c>
      <c r="L197" s="15">
        <f t="shared" si="30"/>
        <v>0.651787077568025</v>
      </c>
      <c r="M197" s="15">
        <f t="shared" si="31"/>
        <v>1.70779036337688</v>
      </c>
      <c r="N197" s="15">
        <f t="shared" si="32"/>
        <v>1.3836517532751</v>
      </c>
      <c r="O197" s="15">
        <f t="shared" si="33"/>
        <v>2.01119255227157</v>
      </c>
      <c r="P197" s="15">
        <f t="shared" si="34"/>
        <v>-0.833840635432884</v>
      </c>
      <c r="Q197" s="15">
        <f t="shared" si="35"/>
        <v>-3.04545199080951</v>
      </c>
      <c r="R197" s="14">
        <v>0</v>
      </c>
      <c r="S197" s="4"/>
      <c r="T197" s="4"/>
    </row>
    <row r="198" spans="1:20">
      <c r="A198" s="4"/>
      <c r="B198" s="10">
        <v>193</v>
      </c>
      <c r="C198" s="43">
        <v>28.2654536389808</v>
      </c>
      <c r="D198" s="43">
        <v>6.85147760754127</v>
      </c>
      <c r="E198" s="43">
        <v>0.390979548412322</v>
      </c>
      <c r="F198" s="44">
        <v>52053.6160972527</v>
      </c>
      <c r="G198" s="44">
        <v>-2458.75889421408</v>
      </c>
      <c r="H198" s="44">
        <v>-13116.6175942037</v>
      </c>
      <c r="I198" s="14">
        <v>0</v>
      </c>
      <c r="J198" s="4"/>
      <c r="K198" s="10">
        <v>193</v>
      </c>
      <c r="L198" s="15">
        <f t="shared" ref="L198:L205" si="36">(C198-C$207)/C$209</f>
        <v>-0.780270598054091</v>
      </c>
      <c r="M198" s="15">
        <f t="shared" ref="M198:M205" si="37">(D198-D$207)/D$209</f>
        <v>-0.260353813764877</v>
      </c>
      <c r="N198" s="15">
        <f t="shared" ref="N198:N205" si="38">(E198-E$207)/E$209</f>
        <v>-0.627948297910129</v>
      </c>
      <c r="O198" s="15">
        <f t="shared" ref="O198:O205" si="39">(F198-F$207)/F$209</f>
        <v>0.0755011109441374</v>
      </c>
      <c r="P198" s="15">
        <f t="shared" ref="P198:P205" si="40">(G198-G$207)/G$209</f>
        <v>0.19099319302173</v>
      </c>
      <c r="Q198" s="15">
        <f t="shared" ref="Q198:Q205" si="41">(H198-H$207)/H$209</f>
        <v>-0.901785836392308</v>
      </c>
      <c r="R198" s="14">
        <v>0</v>
      </c>
      <c r="S198" s="4"/>
      <c r="T198" s="4"/>
    </row>
    <row r="199" spans="1:20">
      <c r="A199" s="4"/>
      <c r="B199" s="10">
        <v>194</v>
      </c>
      <c r="C199" s="43">
        <v>38.6620046080075</v>
      </c>
      <c r="D199" s="43">
        <v>0.605602545040754</v>
      </c>
      <c r="E199" s="43">
        <v>0.128400902583544</v>
      </c>
      <c r="F199" s="44">
        <v>30128.6213617572</v>
      </c>
      <c r="G199" s="44">
        <v>-1210.4927928995</v>
      </c>
      <c r="H199" s="44">
        <v>-2707.1499148269</v>
      </c>
      <c r="I199" s="14">
        <v>1</v>
      </c>
      <c r="J199" s="4"/>
      <c r="K199" s="10">
        <v>194</v>
      </c>
      <c r="L199" s="15">
        <f t="shared" si="36"/>
        <v>0.487111430319955</v>
      </c>
      <c r="M199" s="15">
        <f t="shared" si="37"/>
        <v>-1.18252477187743</v>
      </c>
      <c r="N199" s="15">
        <f t="shared" si="38"/>
        <v>-1.05211667808354</v>
      </c>
      <c r="O199" s="15">
        <f t="shared" si="39"/>
        <v>-0.382583227726597</v>
      </c>
      <c r="P199" s="15">
        <f t="shared" si="40"/>
        <v>0.511717179867082</v>
      </c>
      <c r="Q199" s="15">
        <f t="shared" si="41"/>
        <v>0.491261460907548</v>
      </c>
      <c r="R199" s="14">
        <v>1</v>
      </c>
      <c r="S199" s="4"/>
      <c r="T199" s="4"/>
    </row>
    <row r="200" spans="1:20">
      <c r="A200" s="4"/>
      <c r="B200" s="10">
        <v>195</v>
      </c>
      <c r="C200" s="43">
        <v>44.1336484044705</v>
      </c>
      <c r="D200" s="43">
        <v>0.0380365303284175</v>
      </c>
      <c r="E200" s="43">
        <v>0.761900617983723</v>
      </c>
      <c r="F200" s="44">
        <v>25094.2005983558</v>
      </c>
      <c r="G200" s="44">
        <v>-293.207213253321</v>
      </c>
      <c r="H200" s="44">
        <v>-2250.20482391979</v>
      </c>
      <c r="I200" s="14">
        <v>0</v>
      </c>
      <c r="J200" s="4"/>
      <c r="K200" s="10">
        <v>195</v>
      </c>
      <c r="L200" s="15">
        <f t="shared" si="36"/>
        <v>1.15412715832063</v>
      </c>
      <c r="M200" s="15">
        <f t="shared" si="37"/>
        <v>-1.26632294112384</v>
      </c>
      <c r="N200" s="15">
        <f t="shared" si="38"/>
        <v>-0.0287640468233816</v>
      </c>
      <c r="O200" s="15">
        <f t="shared" si="39"/>
        <v>-0.487768626118476</v>
      </c>
      <c r="P200" s="15">
        <f t="shared" si="40"/>
        <v>0.747400491197934</v>
      </c>
      <c r="Q200" s="15">
        <f t="shared" si="41"/>
        <v>0.552412150213564</v>
      </c>
      <c r="R200" s="14">
        <v>0</v>
      </c>
      <c r="S200" s="4"/>
      <c r="T200" s="4"/>
    </row>
    <row r="201" spans="1:20">
      <c r="A201" s="4"/>
      <c r="B201" s="10">
        <v>196</v>
      </c>
      <c r="C201" s="43">
        <v>42.1964485179329</v>
      </c>
      <c r="D201" s="43">
        <v>13.2514536279587</v>
      </c>
      <c r="E201" s="43">
        <v>0.58262600132994</v>
      </c>
      <c r="F201" s="44">
        <v>58643.7943234508</v>
      </c>
      <c r="G201" s="44">
        <v>-5164.71065193138</v>
      </c>
      <c r="H201" s="44">
        <v>-11395.3129390665</v>
      </c>
      <c r="I201" s="14">
        <v>0</v>
      </c>
      <c r="J201" s="4"/>
      <c r="K201" s="10">
        <v>196</v>
      </c>
      <c r="L201" s="15">
        <f t="shared" si="36"/>
        <v>0.917974579558654</v>
      </c>
      <c r="M201" s="15">
        <f t="shared" si="37"/>
        <v>0.684569349056582</v>
      </c>
      <c r="N201" s="15">
        <f t="shared" si="38"/>
        <v>-0.318363467645399</v>
      </c>
      <c r="O201" s="15">
        <f t="shared" si="39"/>
        <v>0.21319133485935</v>
      </c>
      <c r="P201" s="15">
        <f t="shared" si="40"/>
        <v>-0.504262117550524</v>
      </c>
      <c r="Q201" s="15">
        <f t="shared" si="41"/>
        <v>-0.671432193773372</v>
      </c>
      <c r="R201" s="14">
        <v>0</v>
      </c>
      <c r="S201" s="4"/>
      <c r="T201" s="4"/>
    </row>
    <row r="202" spans="1:20">
      <c r="A202" s="4"/>
      <c r="B202" s="10">
        <v>197</v>
      </c>
      <c r="C202" s="43">
        <v>24.5995203659135</v>
      </c>
      <c r="D202" s="43">
        <v>7.82043640299953</v>
      </c>
      <c r="E202" s="43">
        <v>1.93229180699439</v>
      </c>
      <c r="F202" s="44">
        <v>17453.1215246801</v>
      </c>
      <c r="G202" s="44">
        <v>-983.577549572498</v>
      </c>
      <c r="H202" s="44">
        <v>-1431.84103123613</v>
      </c>
      <c r="I202" s="14">
        <v>0</v>
      </c>
      <c r="J202" s="4"/>
      <c r="K202" s="10">
        <v>197</v>
      </c>
      <c r="L202" s="15">
        <f t="shared" si="36"/>
        <v>-1.22716283773489</v>
      </c>
      <c r="M202" s="15">
        <f t="shared" si="37"/>
        <v>-0.117292088732293</v>
      </c>
      <c r="N202" s="15">
        <f t="shared" si="38"/>
        <v>1.86188069027988</v>
      </c>
      <c r="O202" s="15">
        <f t="shared" si="39"/>
        <v>-0.647415581405026</v>
      </c>
      <c r="P202" s="15">
        <f t="shared" si="40"/>
        <v>0.570019781723509</v>
      </c>
      <c r="Q202" s="15">
        <f t="shared" si="41"/>
        <v>0.661929707183805</v>
      </c>
      <c r="R202" s="14">
        <v>0</v>
      </c>
      <c r="S202" s="4"/>
      <c r="T202" s="4"/>
    </row>
    <row r="203" spans="1:20">
      <c r="A203" s="4"/>
      <c r="B203" s="10">
        <v>198</v>
      </c>
      <c r="C203" s="43">
        <v>24.9652911771406</v>
      </c>
      <c r="D203" s="43">
        <v>2.3694259609888</v>
      </c>
      <c r="E203" s="43">
        <v>0.311767719254926</v>
      </c>
      <c r="F203" s="44">
        <v>27214.1601567114</v>
      </c>
      <c r="G203" s="44">
        <v>-1446.01954542751</v>
      </c>
      <c r="H203" s="44">
        <v>-2100.69336160745</v>
      </c>
      <c r="I203" s="14">
        <v>0</v>
      </c>
      <c r="J203" s="4"/>
      <c r="K203" s="10">
        <v>198</v>
      </c>
      <c r="L203" s="15">
        <f t="shared" si="36"/>
        <v>-1.18257388183652</v>
      </c>
      <c r="M203" s="15">
        <f t="shared" si="37"/>
        <v>-0.922105421001877</v>
      </c>
      <c r="N203" s="15">
        <f t="shared" si="38"/>
        <v>-0.755906735498289</v>
      </c>
      <c r="O203" s="15">
        <f t="shared" si="39"/>
        <v>-0.443475786643999</v>
      </c>
      <c r="P203" s="15">
        <f t="shared" si="40"/>
        <v>0.451201974815875</v>
      </c>
      <c r="Q203" s="15">
        <f t="shared" si="41"/>
        <v>0.572420525752516</v>
      </c>
      <c r="R203" s="14">
        <v>0</v>
      </c>
      <c r="S203" s="4"/>
      <c r="T203" s="4"/>
    </row>
    <row r="204" spans="1:20">
      <c r="A204" s="4"/>
      <c r="B204" s="10">
        <v>199</v>
      </c>
      <c r="C204" s="43">
        <v>38.9613689238163</v>
      </c>
      <c r="D204" s="43">
        <v>16.6921020855937</v>
      </c>
      <c r="E204" s="43">
        <v>0.690119678941833</v>
      </c>
      <c r="F204" s="44">
        <v>115210.816421303</v>
      </c>
      <c r="G204" s="44">
        <v>-3205.97375501101</v>
      </c>
      <c r="H204" s="44">
        <v>-25826.6222717238</v>
      </c>
      <c r="I204" s="14">
        <v>0</v>
      </c>
      <c r="J204" s="4"/>
      <c r="K204" s="10">
        <v>199</v>
      </c>
      <c r="L204" s="15">
        <f t="shared" si="36"/>
        <v>0.523605163186058</v>
      </c>
      <c r="M204" s="15">
        <f t="shared" si="37"/>
        <v>1.19256319346683</v>
      </c>
      <c r="N204" s="15">
        <f t="shared" si="38"/>
        <v>-0.144718657468219</v>
      </c>
      <c r="O204" s="15">
        <f t="shared" si="39"/>
        <v>1.39506012073033</v>
      </c>
      <c r="P204" s="15">
        <f t="shared" si="40"/>
        <v>-0.000992897870674483</v>
      </c>
      <c r="Q204" s="15">
        <f t="shared" si="41"/>
        <v>-2.60270256047862</v>
      </c>
      <c r="R204" s="14">
        <v>0</v>
      </c>
      <c r="S204" s="4"/>
      <c r="T204" s="4"/>
    </row>
    <row r="205" spans="1:20">
      <c r="A205" s="4"/>
      <c r="B205" s="46">
        <v>200</v>
      </c>
      <c r="C205" s="47">
        <v>45.872203519848</v>
      </c>
      <c r="D205" s="47">
        <v>16.4138124675311</v>
      </c>
      <c r="E205" s="47">
        <v>0.0122141567809503</v>
      </c>
      <c r="F205" s="48">
        <v>123171.434737055</v>
      </c>
      <c r="G205" s="48">
        <v>-1195.02893920255</v>
      </c>
      <c r="H205" s="48">
        <v>-6469.82830732309</v>
      </c>
      <c r="I205" s="52">
        <v>0</v>
      </c>
      <c r="J205" s="4"/>
      <c r="K205" s="46">
        <v>200</v>
      </c>
      <c r="L205" s="53">
        <f t="shared" si="36"/>
        <v>1.36606412810336</v>
      </c>
      <c r="M205" s="53">
        <f t="shared" si="37"/>
        <v>1.15147517919284</v>
      </c>
      <c r="N205" s="53">
        <f t="shared" si="38"/>
        <v>-1.23980423207009</v>
      </c>
      <c r="O205" s="53">
        <f t="shared" si="39"/>
        <v>1.5613832884471</v>
      </c>
      <c r="P205" s="53">
        <f t="shared" si="40"/>
        <v>0.515690394235762</v>
      </c>
      <c r="Q205" s="53">
        <f t="shared" si="41"/>
        <v>-0.012279078025102</v>
      </c>
      <c r="R205" s="52">
        <v>0</v>
      </c>
      <c r="S205" s="4"/>
      <c r="T205" s="4"/>
    </row>
    <row r="206" spans="1:20">
      <c r="A206" s="4"/>
      <c r="B206" s="4"/>
      <c r="C206" s="4"/>
      <c r="D206" s="4"/>
      <c r="E206" s="4"/>
      <c r="F206" s="4"/>
      <c r="G206" s="4"/>
      <c r="H206" s="4"/>
      <c r="I206" s="4"/>
      <c r="J206" s="4"/>
      <c r="K206" s="4"/>
      <c r="L206" s="4"/>
      <c r="M206" s="4"/>
      <c r="N206" s="4"/>
      <c r="O206" s="4"/>
      <c r="P206" s="4"/>
      <c r="Q206" s="4"/>
      <c r="R206" s="4"/>
      <c r="S206" s="4"/>
      <c r="T206" s="4"/>
    </row>
    <row r="207" spans="1:20">
      <c r="A207" s="4"/>
      <c r="B207" s="49" t="s">
        <v>50</v>
      </c>
      <c r="C207" s="50">
        <f t="shared" ref="C207:H207" si="42">AVERAGE(C6:C205)</f>
        <v>34.6661464535298</v>
      </c>
      <c r="D207" s="50">
        <f t="shared" si="42"/>
        <v>8.6148571398454</v>
      </c>
      <c r="E207" s="50">
        <f t="shared" si="42"/>
        <v>0.779706811977607</v>
      </c>
      <c r="F207" s="50">
        <f t="shared" si="42"/>
        <v>48439.9552050733</v>
      </c>
      <c r="G207" s="50">
        <f t="shared" si="42"/>
        <v>-3202.10937066539</v>
      </c>
      <c r="H207" s="50">
        <f t="shared" si="42"/>
        <v>-6378.07358651598</v>
      </c>
      <c r="I207" s="51"/>
      <c r="J207" s="51"/>
      <c r="K207" s="49" t="s">
        <v>50</v>
      </c>
      <c r="L207" s="50">
        <f t="shared" ref="L207:Q207" si="43">AVERAGE(L6:L205)</f>
        <v>-8.65973959207622e-17</v>
      </c>
      <c r="M207" s="50">
        <f t="shared" si="43"/>
        <v>5.55111512312578e-17</v>
      </c>
      <c r="N207" s="50">
        <f t="shared" si="43"/>
        <v>2.05391259555654e-16</v>
      </c>
      <c r="O207" s="50">
        <f t="shared" si="43"/>
        <v>-2.72004641033163e-16</v>
      </c>
      <c r="P207" s="50">
        <f t="shared" si="43"/>
        <v>-5.75650638268144e-16</v>
      </c>
      <c r="Q207" s="50">
        <f t="shared" si="43"/>
        <v>-1.27215946110759e-16</v>
      </c>
      <c r="R207" s="4"/>
      <c r="S207" s="4"/>
      <c r="T207" s="4"/>
    </row>
    <row r="208" spans="1:20">
      <c r="A208" s="4"/>
      <c r="B208" s="4"/>
      <c r="C208" s="51"/>
      <c r="D208" s="51"/>
      <c r="E208" s="51"/>
      <c r="F208" s="51"/>
      <c r="G208" s="51"/>
      <c r="H208" s="51"/>
      <c r="I208" s="4"/>
      <c r="J208" s="4"/>
      <c r="K208" s="4"/>
      <c r="L208" s="51"/>
      <c r="M208" s="51"/>
      <c r="N208" s="51"/>
      <c r="O208" s="51"/>
      <c r="P208" s="51"/>
      <c r="Q208" s="51"/>
      <c r="R208" s="4"/>
      <c r="S208" s="4"/>
      <c r="T208" s="4"/>
    </row>
    <row r="209" spans="1:20">
      <c r="A209" s="4"/>
      <c r="B209" s="49" t="s">
        <v>51</v>
      </c>
      <c r="C209" s="50">
        <f t="shared" ref="C209:H209" si="44">STDEVP(C6:C205)</f>
        <v>8.20317058019572</v>
      </c>
      <c r="D209" s="50">
        <f t="shared" si="44"/>
        <v>6.77301210535219</v>
      </c>
      <c r="E209" s="50">
        <f t="shared" si="44"/>
        <v>0.619043422617763</v>
      </c>
      <c r="F209" s="50">
        <f t="shared" si="44"/>
        <v>47862.3539043428</v>
      </c>
      <c r="G209" s="50">
        <f t="shared" si="44"/>
        <v>3892.0260177374</v>
      </c>
      <c r="H209" s="50">
        <f t="shared" si="44"/>
        <v>7472.44382839941</v>
      </c>
      <c r="I209" s="51"/>
      <c r="J209" s="51"/>
      <c r="K209" s="49" t="s">
        <v>51</v>
      </c>
      <c r="L209" s="50">
        <f t="shared" ref="L209:Q209" si="45">STDEVP(L6:L205)</f>
        <v>1</v>
      </c>
      <c r="M209" s="50">
        <f t="shared" si="45"/>
        <v>1</v>
      </c>
      <c r="N209" s="50">
        <f t="shared" si="45"/>
        <v>1</v>
      </c>
      <c r="O209" s="50">
        <f t="shared" si="45"/>
        <v>1</v>
      </c>
      <c r="P209" s="50">
        <f t="shared" si="45"/>
        <v>1</v>
      </c>
      <c r="Q209" s="50">
        <f t="shared" si="45"/>
        <v>1</v>
      </c>
      <c r="R209" s="4"/>
      <c r="S209" s="4"/>
      <c r="T209" s="4"/>
    </row>
    <row r="210" spans="1:20">
      <c r="A210" s="4"/>
      <c r="B210" s="4"/>
      <c r="C210" s="4"/>
      <c r="D210" s="4"/>
      <c r="E210" s="4"/>
      <c r="F210" s="4"/>
      <c r="G210" s="4"/>
      <c r="H210" s="4"/>
      <c r="I210" s="4"/>
      <c r="J210" s="4"/>
      <c r="K210" s="4"/>
      <c r="L210" s="4"/>
      <c r="M210" s="4"/>
      <c r="N210" s="4"/>
      <c r="O210" s="4"/>
      <c r="P210" s="4"/>
      <c r="Q210" s="4"/>
      <c r="R210" s="4"/>
      <c r="S210" s="4"/>
      <c r="T210" s="4"/>
    </row>
    <row r="211" spans="1:20">
      <c r="A211" s="4"/>
      <c r="B211" s="4"/>
      <c r="C211" s="4"/>
      <c r="D211" s="4"/>
      <c r="E211" s="4"/>
      <c r="F211" s="4"/>
      <c r="G211" s="4"/>
      <c r="H211" s="4"/>
      <c r="I211" s="4"/>
      <c r="J211" s="4"/>
      <c r="K211" s="4"/>
      <c r="L211" s="4"/>
      <c r="M211" s="4"/>
      <c r="N211" s="4"/>
      <c r="O211" s="4"/>
      <c r="P211" s="4"/>
      <c r="Q211" s="4"/>
      <c r="R211" s="4"/>
      <c r="S211" s="4"/>
      <c r="T211" s="4"/>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5:AX240"/>
  <sheetViews>
    <sheetView zoomScale="70" zoomScaleNormal="70" topLeftCell="AC1" workbookViewId="0">
      <selection activeCell="AX15" sqref="AX15"/>
    </sheetView>
  </sheetViews>
  <sheetFormatPr defaultColWidth="10.8" defaultRowHeight="15.6"/>
  <cols>
    <col min="1" max="1" width="10.8" style="24"/>
    <col min="2" max="2" width="23" style="24" customWidth="1"/>
    <col min="3" max="3" width="11.7" style="24" customWidth="1"/>
    <col min="4" max="4" width="23.8" style="24" customWidth="1"/>
    <col min="5" max="5" width="20.7" style="24" customWidth="1"/>
    <col min="6" max="6" width="11" style="24" customWidth="1"/>
    <col min="7" max="7" width="20.2" style="24" customWidth="1"/>
    <col min="8" max="8" width="19.7" style="24" customWidth="1"/>
    <col min="9" max="9" width="26.2" style="24" customWidth="1"/>
    <col min="10" max="10" width="10.8" style="24"/>
    <col min="11" max="11" width="23.5" style="24" customWidth="1"/>
    <col min="12" max="12" width="19" style="24" customWidth="1"/>
    <col min="13" max="13" width="22.7" style="24" customWidth="1"/>
    <col min="14" max="14" width="20.8" style="24" customWidth="1"/>
    <col min="15" max="15" width="13.5" style="24" customWidth="1"/>
    <col min="16" max="16" width="21" style="24" customWidth="1"/>
    <col min="17" max="17" width="21.7" style="24" customWidth="1"/>
    <col min="18" max="18" width="25.7" style="24" customWidth="1"/>
    <col min="19" max="19" width="11.8" style="24" customWidth="1"/>
    <col min="20" max="20" width="13.3" style="24" customWidth="1"/>
    <col min="21" max="22" width="10.8" style="24"/>
    <col min="23" max="23" width="11.8" style="24" customWidth="1"/>
    <col min="24" max="24" width="12.2" style="24" customWidth="1"/>
    <col min="25" max="25" width="12.5" style="24" customWidth="1"/>
    <col min="26" max="26" width="12.8" style="24" customWidth="1"/>
    <col min="27" max="28" width="10.8" style="24"/>
    <col min="29" max="29" width="9.2" style="24" customWidth="1"/>
    <col min="30" max="40" width="10.8" style="24"/>
    <col min="41" max="41" width="14" style="24" customWidth="1"/>
    <col min="42" max="44" width="10.8" style="24"/>
    <col min="45" max="45" width="15.8" style="24" customWidth="1"/>
    <col min="46" max="46" width="16" style="24" customWidth="1"/>
    <col min="47" max="48" width="10.8" style="24"/>
    <col min="49" max="49" width="12" style="24" customWidth="1"/>
    <col min="50" max="50" width="15.2" style="24" customWidth="1"/>
    <col min="51" max="16384" width="10.8" style="24"/>
  </cols>
  <sheetData>
    <row r="5" spans="45:46">
      <c r="AS5"/>
      <c r="AT5"/>
    </row>
    <row r="7" spans="35:42">
      <c r="AI7" s="36" t="s">
        <v>52</v>
      </c>
      <c r="AJ7" s="36"/>
      <c r="AK7" s="36"/>
      <c r="AL7" s="36"/>
      <c r="AM7" s="36"/>
      <c r="AN7" s="34"/>
      <c r="AO7" s="34"/>
      <c r="AP7" s="159">
        <v>-4900</v>
      </c>
    </row>
    <row r="8" spans="35:46">
      <c r="AI8" s="36">
        <v>1775</v>
      </c>
      <c r="AJ8" s="36"/>
      <c r="AK8" s="36"/>
      <c r="AL8" s="36"/>
      <c r="AM8" s="36"/>
      <c r="AN8" s="34"/>
      <c r="AO8" s="34" t="s">
        <v>53</v>
      </c>
      <c r="AP8" s="34" t="s">
        <v>54</v>
      </c>
      <c r="AS8" s="160">
        <v>-4900</v>
      </c>
      <c r="AT8" s="161">
        <v>4000</v>
      </c>
    </row>
    <row r="9" spans="40:46">
      <c r="AN9" s="34" t="s">
        <v>53</v>
      </c>
      <c r="AO9" s="162" t="s">
        <v>55</v>
      </c>
      <c r="AP9" s="162" t="s">
        <v>56</v>
      </c>
      <c r="AS9" s="40" t="s">
        <v>57</v>
      </c>
      <c r="AT9" s="40" t="s">
        <v>58</v>
      </c>
    </row>
    <row r="10" spans="40:42">
      <c r="AN10" s="34" t="s">
        <v>59</v>
      </c>
      <c r="AO10" s="162" t="s">
        <v>60</v>
      </c>
      <c r="AP10" s="162" t="s">
        <v>61</v>
      </c>
    </row>
    <row r="11" spans="40:42">
      <c r="AN11" s="34"/>
      <c r="AO11" s="34"/>
      <c r="AP11" s="163">
        <v>4000</v>
      </c>
    </row>
    <row r="13" ht="31.2" spans="40:50">
      <c r="AN13" s="156"/>
      <c r="AO13" s="156"/>
      <c r="AP13" s="156"/>
      <c r="AV13" s="35" t="s">
        <v>62</v>
      </c>
      <c r="AW13" s="35" t="s">
        <v>63</v>
      </c>
      <c r="AX13" s="35" t="s">
        <v>64</v>
      </c>
    </row>
    <row r="14" spans="40:50">
      <c r="AN14" s="157"/>
      <c r="AO14" s="157"/>
      <c r="AP14" s="157"/>
      <c r="AV14" s="24">
        <f>MAX(AV20:AV219)</f>
        <v>431400</v>
      </c>
      <c r="AW14" s="24">
        <f>MAX(AW20:AW219)</f>
        <v>2157</v>
      </c>
      <c r="AX14" s="24">
        <f>SUM(AX20:AX219)</f>
        <v>0.342932791492497</v>
      </c>
    </row>
    <row r="15" spans="1:50">
      <c r="A15" s="17"/>
      <c r="B15" s="17"/>
      <c r="C15" s="17"/>
      <c r="D15" s="17"/>
      <c r="E15" s="17"/>
      <c r="F15" s="17"/>
      <c r="G15" s="17"/>
      <c r="H15" s="17"/>
      <c r="I15" s="17"/>
      <c r="J15" s="17"/>
      <c r="K15" s="17"/>
      <c r="L15" s="17"/>
      <c r="M15" s="17"/>
      <c r="N15" s="17"/>
      <c r="O15" s="17"/>
      <c r="P15" s="17"/>
      <c r="Q15" s="17"/>
      <c r="R15" s="17"/>
      <c r="S15" s="17"/>
      <c r="T15" s="17"/>
      <c r="AF15" s="23" t="s">
        <v>65</v>
      </c>
      <c r="AX15" s="24" t="s">
        <v>66</v>
      </c>
    </row>
    <row r="16" ht="21" spans="1:32">
      <c r="A16" s="17"/>
      <c r="B16" s="1" t="s">
        <v>39</v>
      </c>
      <c r="C16" s="2"/>
      <c r="D16" s="3"/>
      <c r="E16" s="17"/>
      <c r="F16" s="17"/>
      <c r="G16" s="17"/>
      <c r="H16" s="17"/>
      <c r="I16" s="17"/>
      <c r="J16" s="17"/>
      <c r="K16" s="17"/>
      <c r="L16" s="17"/>
      <c r="M16" s="17"/>
      <c r="N16" s="17"/>
      <c r="O16" s="17"/>
      <c r="P16" s="17"/>
      <c r="Q16" s="17"/>
      <c r="AF16" s="23">
        <f>SUM(AF20:AF219)</f>
        <v>0.8432</v>
      </c>
    </row>
    <row r="17" spans="1:19">
      <c r="A17" s="17"/>
      <c r="B17" s="17"/>
      <c r="C17" s="17"/>
      <c r="D17" s="17"/>
      <c r="E17" s="17"/>
      <c r="F17" s="17"/>
      <c r="G17" s="17"/>
      <c r="H17" s="17"/>
      <c r="I17" s="17"/>
      <c r="J17" s="17"/>
      <c r="K17" s="17"/>
      <c r="L17" s="17"/>
      <c r="M17" s="17"/>
      <c r="N17" s="17"/>
      <c r="O17" s="17"/>
      <c r="P17" s="17"/>
      <c r="Q17" s="17"/>
      <c r="S17" s="17"/>
    </row>
    <row r="18" ht="21" spans="1:42">
      <c r="A18" s="17"/>
      <c r="B18" s="5" t="s">
        <v>40</v>
      </c>
      <c r="C18" s="17"/>
      <c r="D18" s="17"/>
      <c r="E18" s="17"/>
      <c r="F18" s="17"/>
      <c r="G18" s="17"/>
      <c r="H18" s="17"/>
      <c r="I18" s="17"/>
      <c r="J18" s="17"/>
      <c r="K18" s="11" t="s">
        <v>41</v>
      </c>
      <c r="L18" s="17"/>
      <c r="M18" s="17"/>
      <c r="N18" s="17"/>
      <c r="O18" s="17"/>
      <c r="P18" s="17"/>
      <c r="Q18" s="17"/>
      <c r="R18" s="17"/>
      <c r="S18" s="17"/>
      <c r="T18" s="17"/>
      <c r="U18" s="149" t="s">
        <v>67</v>
      </c>
      <c r="V18" s="150"/>
      <c r="W18" s="150"/>
      <c r="X18" s="150"/>
      <c r="Y18" s="150"/>
      <c r="Z18" s="155"/>
      <c r="AI18" s="68"/>
      <c r="AJ18" s="68"/>
      <c r="AK18" s="68"/>
      <c r="AL18" s="68"/>
      <c r="AM18" s="68"/>
      <c r="AN18" s="68"/>
      <c r="AO18" s="68"/>
      <c r="AP18" s="68"/>
    </row>
    <row r="19" ht="63" spans="1:50">
      <c r="A19" s="17"/>
      <c r="B19" s="136" t="s">
        <v>42</v>
      </c>
      <c r="C19" s="136" t="s">
        <v>43</v>
      </c>
      <c r="D19" s="136" t="s">
        <v>44</v>
      </c>
      <c r="E19" s="136" t="s">
        <v>45</v>
      </c>
      <c r="F19" s="136" t="s">
        <v>46</v>
      </c>
      <c r="G19" s="136" t="s">
        <v>47</v>
      </c>
      <c r="H19" s="136" t="s">
        <v>48</v>
      </c>
      <c r="I19" s="136" t="s">
        <v>49</v>
      </c>
      <c r="J19" s="144" t="s">
        <v>68</v>
      </c>
      <c r="K19" s="136" t="s">
        <v>42</v>
      </c>
      <c r="L19" s="136" t="s">
        <v>43</v>
      </c>
      <c r="M19" s="136" t="s">
        <v>44</v>
      </c>
      <c r="N19" s="136" t="s">
        <v>45</v>
      </c>
      <c r="O19" s="136" t="s">
        <v>46</v>
      </c>
      <c r="P19" s="136" t="s">
        <v>47</v>
      </c>
      <c r="Q19" s="136" t="s">
        <v>48</v>
      </c>
      <c r="R19" s="136" t="s">
        <v>49</v>
      </c>
      <c r="S19" s="144" t="s">
        <v>68</v>
      </c>
      <c r="T19" s="151" t="s">
        <v>69</v>
      </c>
      <c r="U19" s="152" t="s">
        <v>70</v>
      </c>
      <c r="V19" s="152" t="s">
        <v>71</v>
      </c>
      <c r="W19" s="153" t="s">
        <v>72</v>
      </c>
      <c r="X19" s="153" t="s">
        <v>73</v>
      </c>
      <c r="Y19" s="153" t="s">
        <v>74</v>
      </c>
      <c r="Z19" s="153" t="s">
        <v>75</v>
      </c>
      <c r="AB19" s="25" t="s">
        <v>76</v>
      </c>
      <c r="AC19" s="25" t="s">
        <v>77</v>
      </c>
      <c r="AD19" s="25" t="s">
        <v>78</v>
      </c>
      <c r="AE19" s="25" t="s">
        <v>79</v>
      </c>
      <c r="AF19" s="26" t="s">
        <v>80</v>
      </c>
      <c r="AI19" s="158"/>
      <c r="AJ19" s="158"/>
      <c r="AK19" s="158"/>
      <c r="AL19" s="158"/>
      <c r="AM19" s="158"/>
      <c r="AN19" s="158"/>
      <c r="AO19" s="158"/>
      <c r="AP19" s="158"/>
      <c r="AR19" s="37" t="s">
        <v>81</v>
      </c>
      <c r="AS19" s="37" t="s">
        <v>82</v>
      </c>
      <c r="AT19" s="37" t="s">
        <v>83</v>
      </c>
      <c r="AU19" s="37" t="s">
        <v>84</v>
      </c>
      <c r="AV19" s="37" t="s">
        <v>85</v>
      </c>
      <c r="AW19" s="37" t="s">
        <v>86</v>
      </c>
      <c r="AX19" s="37" t="s">
        <v>87</v>
      </c>
    </row>
    <row r="20" spans="1:50">
      <c r="A20" s="17"/>
      <c r="B20" s="141">
        <v>6</v>
      </c>
      <c r="C20" s="142">
        <v>39.3187351350039</v>
      </c>
      <c r="D20" s="142">
        <v>4.57883533322398</v>
      </c>
      <c r="E20" s="142">
        <v>2.03191779230052</v>
      </c>
      <c r="F20" s="143">
        <v>222106.36405956</v>
      </c>
      <c r="G20" s="143">
        <v>-16353.3858004245</v>
      </c>
      <c r="H20" s="143">
        <v>-55418.5675346635</v>
      </c>
      <c r="I20" s="145">
        <v>1</v>
      </c>
      <c r="J20" s="144">
        <v>6</v>
      </c>
      <c r="K20" s="146">
        <v>6</v>
      </c>
      <c r="L20" s="147">
        <f t="shared" ref="L20:L51" si="0">(C20-C$221)/C$223</f>
        <v>0.567169564010595</v>
      </c>
      <c r="M20" s="147">
        <f t="shared" ref="M20:M51" si="1">(D20-D$221)/D$223</f>
        <v>-0.595897621891455</v>
      </c>
      <c r="N20" s="147">
        <f t="shared" ref="N20:N51" si="2">(E20-E$221)/E$223</f>
        <v>2.02281606519242</v>
      </c>
      <c r="O20" s="147">
        <f t="shared" ref="O20:O51" si="3">(F20-F$221)/F$223</f>
        <v>3.62845524065897</v>
      </c>
      <c r="P20" s="147">
        <f t="shared" ref="P20:P51" si="4">(G20-G$221)/G$223</f>
        <v>-3.37903096480443</v>
      </c>
      <c r="Q20" s="147">
        <f t="shared" ref="Q20:Q51" si="5">(H20-H$221)/H$223</f>
        <v>-6.56284544579199</v>
      </c>
      <c r="R20" s="154">
        <v>1</v>
      </c>
      <c r="S20" s="144">
        <v>6</v>
      </c>
      <c r="T20" s="17">
        <f>$L$228*Q20+$M$228*P20+$N$228*O20+$O$228*N20+$P$228*M20+$Q$228*L20+$R$228</f>
        <v>1.23054462358432</v>
      </c>
      <c r="U20" s="24">
        <f t="shared" ref="U20:U51" si="6">R20</f>
        <v>1</v>
      </c>
      <c r="V20" s="24">
        <f t="shared" ref="V20:V51" si="7">IF(R20=0,1,0)</f>
        <v>0</v>
      </c>
      <c r="W20" s="24">
        <f>SUM($U$20:U20)</f>
        <v>1</v>
      </c>
      <c r="X20" s="24">
        <f>SUM($V$20:V20)</f>
        <v>0</v>
      </c>
      <c r="Y20" s="24">
        <f>$T$223-X20</f>
        <v>150</v>
      </c>
      <c r="Z20" s="24">
        <f t="shared" ref="Z20:Z51" si="8">$S$223-W20</f>
        <v>49</v>
      </c>
      <c r="AB20" s="24">
        <f>X20/$T$223</f>
        <v>0</v>
      </c>
      <c r="AC20" s="24">
        <f>W20/$S$223</f>
        <v>0.02</v>
      </c>
      <c r="AD20" s="24">
        <f>AB20</f>
        <v>0</v>
      </c>
      <c r="AE20" s="24">
        <f>AC20/2</f>
        <v>0.01</v>
      </c>
      <c r="AF20" s="24">
        <f>AD20*AE20</f>
        <v>0</v>
      </c>
      <c r="AI20" s="68"/>
      <c r="AJ20" s="68"/>
      <c r="AK20" s="68"/>
      <c r="AL20" s="68"/>
      <c r="AM20" s="68"/>
      <c r="AN20" s="68"/>
      <c r="AO20" s="68"/>
      <c r="AP20" s="68"/>
      <c r="AR20" s="24">
        <f>Y20</f>
        <v>150</v>
      </c>
      <c r="AS20" s="24">
        <f>Z20</f>
        <v>49</v>
      </c>
      <c r="AT20" s="24">
        <f>$AP$7*AS20</f>
        <v>-240100</v>
      </c>
      <c r="AU20" s="24">
        <f>$AP$11*AR20</f>
        <v>600000</v>
      </c>
      <c r="AV20" s="24">
        <f>AT20+AU20</f>
        <v>359900</v>
      </c>
      <c r="AW20" s="24">
        <f>AV20/200</f>
        <v>1799.5</v>
      </c>
      <c r="AX20" s="24" t="str">
        <f>IF(AW20=$AW$14,T20,"")</f>
        <v/>
      </c>
    </row>
    <row r="21" spans="1:50">
      <c r="A21" s="17"/>
      <c r="B21" s="141">
        <v>148</v>
      </c>
      <c r="C21" s="142">
        <v>49.8543407871401</v>
      </c>
      <c r="D21" s="142">
        <v>5.38584701003508</v>
      </c>
      <c r="E21" s="142">
        <v>1.79154902826939</v>
      </c>
      <c r="F21" s="143">
        <v>80182.1240602946</v>
      </c>
      <c r="G21" s="143">
        <v>-13904.6979016568</v>
      </c>
      <c r="H21" s="143">
        <v>-13034.7156929996</v>
      </c>
      <c r="I21" s="145">
        <v>1</v>
      </c>
      <c r="J21" s="144">
        <v>148</v>
      </c>
      <c r="K21" s="141">
        <v>148</v>
      </c>
      <c r="L21" s="148">
        <f t="shared" si="0"/>
        <v>1.85150292623172</v>
      </c>
      <c r="M21" s="148">
        <f t="shared" si="1"/>
        <v>-0.476746546379074</v>
      </c>
      <c r="N21" s="148">
        <f t="shared" si="2"/>
        <v>1.63452542959423</v>
      </c>
      <c r="O21" s="148">
        <f t="shared" si="3"/>
        <v>0.663196986062593</v>
      </c>
      <c r="P21" s="148">
        <f t="shared" si="4"/>
        <v>-2.74987589554021</v>
      </c>
      <c r="Q21" s="148">
        <f t="shared" si="5"/>
        <v>-0.890825312220438</v>
      </c>
      <c r="R21" s="145">
        <v>1</v>
      </c>
      <c r="S21" s="144">
        <v>148</v>
      </c>
      <c r="T21" s="17">
        <f t="shared" ref="T21:T84" si="9">$L$228*Q21+$M$228*P21+$N$228*O21+$O$228*N21+$P$228*M21+$Q$228*L21+$R$228</f>
        <v>0.873453279160959</v>
      </c>
      <c r="U21" s="24">
        <f t="shared" si="6"/>
        <v>1</v>
      </c>
      <c r="V21" s="24">
        <f t="shared" si="7"/>
        <v>0</v>
      </c>
      <c r="W21" s="24">
        <f>SUM($U$20:U21)</f>
        <v>2</v>
      </c>
      <c r="X21" s="24">
        <f>SUM($V$20:V21)</f>
        <v>0</v>
      </c>
      <c r="Y21" s="24">
        <f t="shared" ref="Y21:Y51" si="10">$T$223-X21</f>
        <v>150</v>
      </c>
      <c r="Z21" s="24">
        <f t="shared" si="8"/>
        <v>48</v>
      </c>
      <c r="AB21" s="24">
        <f t="shared" ref="AB21:AB84" si="11">X21/$T$223</f>
        <v>0</v>
      </c>
      <c r="AC21" s="24">
        <f t="shared" ref="AC21:AC84" si="12">W21/$S$223</f>
        <v>0.04</v>
      </c>
      <c r="AD21" s="24">
        <f>(AB21-AB20)</f>
        <v>0</v>
      </c>
      <c r="AE21" s="24">
        <f>(AC21+AC20)/2</f>
        <v>0.03</v>
      </c>
      <c r="AF21" s="24">
        <f t="shared" ref="AF21:AF84" si="13">AD21*AE21</f>
        <v>0</v>
      </c>
      <c r="AI21" s="68"/>
      <c r="AJ21" s="68"/>
      <c r="AK21" s="68"/>
      <c r="AL21" s="68"/>
      <c r="AM21" s="68"/>
      <c r="AN21" s="68"/>
      <c r="AO21" s="68"/>
      <c r="AP21" s="68"/>
      <c r="AR21" s="24">
        <f t="shared" ref="AR21:AR84" si="14">Y21</f>
        <v>150</v>
      </c>
      <c r="AS21" s="24">
        <f t="shared" ref="AS21:AS84" si="15">Z21</f>
        <v>48</v>
      </c>
      <c r="AT21" s="24">
        <f t="shared" ref="AT21:AT84" si="16">$AP$7*AS21</f>
        <v>-235200</v>
      </c>
      <c r="AU21" s="24">
        <f t="shared" ref="AU21:AU84" si="17">$AP$11*AR21</f>
        <v>600000</v>
      </c>
      <c r="AV21" s="24">
        <f t="shared" ref="AV21:AV84" si="18">AT21+AU21</f>
        <v>364800</v>
      </c>
      <c r="AW21" s="24">
        <f t="shared" ref="AW21:AW84" si="19">AV21/200</f>
        <v>1824</v>
      </c>
      <c r="AX21" s="24" t="str">
        <f t="shared" ref="AX21:AX84" si="20">IF(AW21=$AW$14,T21,"")</f>
        <v/>
      </c>
    </row>
    <row r="22" spans="1:50">
      <c r="A22" s="17"/>
      <c r="B22" s="141">
        <v>2</v>
      </c>
      <c r="C22" s="142">
        <v>34.5782256349495</v>
      </c>
      <c r="D22" s="142">
        <v>11.972863627459</v>
      </c>
      <c r="E22" s="142">
        <v>1.48510323495197</v>
      </c>
      <c r="F22" s="143">
        <v>65765.2298987421</v>
      </c>
      <c r="G22" s="143">
        <v>-15597.775662325</v>
      </c>
      <c r="H22" s="143">
        <v>-17632.1685881107</v>
      </c>
      <c r="I22" s="145">
        <v>1</v>
      </c>
      <c r="J22" s="144">
        <v>2</v>
      </c>
      <c r="K22" s="141">
        <v>2</v>
      </c>
      <c r="L22" s="148">
        <f t="shared" si="0"/>
        <v>-0.0107179069020682</v>
      </c>
      <c r="M22" s="148">
        <f t="shared" si="1"/>
        <v>0.495792187490707</v>
      </c>
      <c r="N22" s="148">
        <f t="shared" si="2"/>
        <v>1.13949425387874</v>
      </c>
      <c r="O22" s="148">
        <f t="shared" si="3"/>
        <v>0.361981249988141</v>
      </c>
      <c r="P22" s="148">
        <f t="shared" si="4"/>
        <v>-3.18488782838757</v>
      </c>
      <c r="Q22" s="148">
        <f t="shared" si="5"/>
        <v>-1.50607957182936</v>
      </c>
      <c r="R22" s="145">
        <v>1</v>
      </c>
      <c r="S22" s="144">
        <v>2</v>
      </c>
      <c r="T22" s="17">
        <f t="shared" si="9"/>
        <v>0.870056893376433</v>
      </c>
      <c r="U22" s="24">
        <f t="shared" si="6"/>
        <v>1</v>
      </c>
      <c r="V22" s="24">
        <f t="shared" si="7"/>
        <v>0</v>
      </c>
      <c r="W22" s="24">
        <f>SUM($U$20:U22)</f>
        <v>3</v>
      </c>
      <c r="X22" s="24">
        <f>SUM($V$20:V22)</f>
        <v>0</v>
      </c>
      <c r="Y22" s="24">
        <f t="shared" si="10"/>
        <v>150</v>
      </c>
      <c r="Z22" s="24">
        <f t="shared" si="8"/>
        <v>47</v>
      </c>
      <c r="AB22" s="24">
        <f t="shared" si="11"/>
        <v>0</v>
      </c>
      <c r="AC22" s="24">
        <f t="shared" si="12"/>
        <v>0.06</v>
      </c>
      <c r="AD22" s="24">
        <f t="shared" ref="AD22:AD85" si="21">(AB22-AB21)</f>
        <v>0</v>
      </c>
      <c r="AE22" s="24">
        <f t="shared" ref="AE22:AE85" si="22">(AC22+AC21)/2</f>
        <v>0.05</v>
      </c>
      <c r="AF22" s="24">
        <f t="shared" si="13"/>
        <v>0</v>
      </c>
      <c r="AI22" s="68"/>
      <c r="AJ22" s="68"/>
      <c r="AK22" s="68"/>
      <c r="AL22" s="68"/>
      <c r="AM22" s="68"/>
      <c r="AN22" s="68"/>
      <c r="AO22" s="68"/>
      <c r="AP22" s="68"/>
      <c r="AR22" s="24">
        <f t="shared" si="14"/>
        <v>150</v>
      </c>
      <c r="AS22" s="24">
        <f t="shared" si="15"/>
        <v>47</v>
      </c>
      <c r="AT22" s="24">
        <f t="shared" si="16"/>
        <v>-230300</v>
      </c>
      <c r="AU22" s="24">
        <f t="shared" si="17"/>
        <v>600000</v>
      </c>
      <c r="AV22" s="24">
        <f t="shared" si="18"/>
        <v>369700</v>
      </c>
      <c r="AW22" s="24">
        <f t="shared" si="19"/>
        <v>1848.5</v>
      </c>
      <c r="AX22" s="24" t="str">
        <f t="shared" si="20"/>
        <v/>
      </c>
    </row>
    <row r="23" spans="1:50">
      <c r="A23" s="17"/>
      <c r="B23" s="141">
        <v>51</v>
      </c>
      <c r="C23" s="142">
        <v>43.6355609169004</v>
      </c>
      <c r="D23" s="142">
        <v>18.9722170803479</v>
      </c>
      <c r="E23" s="142">
        <v>0.901882613498096</v>
      </c>
      <c r="F23" s="143">
        <v>451319.666749404</v>
      </c>
      <c r="G23" s="143">
        <v>-32050.3773558026</v>
      </c>
      <c r="H23" s="143">
        <v>-24527.7760294304</v>
      </c>
      <c r="I23" s="145">
        <v>1</v>
      </c>
      <c r="J23" s="144">
        <v>51</v>
      </c>
      <c r="K23" s="141">
        <v>51</v>
      </c>
      <c r="L23" s="148">
        <f t="shared" si="0"/>
        <v>1.09340825912176</v>
      </c>
      <c r="M23" s="148">
        <f t="shared" si="1"/>
        <v>1.52921030988826</v>
      </c>
      <c r="N23" s="148">
        <f t="shared" si="2"/>
        <v>0.197362248037207</v>
      </c>
      <c r="O23" s="148">
        <f t="shared" si="3"/>
        <v>8.41746547504792</v>
      </c>
      <c r="P23" s="148">
        <f t="shared" si="4"/>
        <v>-7.41214674662117</v>
      </c>
      <c r="Q23" s="148">
        <f t="shared" si="5"/>
        <v>-2.42888442652931</v>
      </c>
      <c r="R23" s="145">
        <v>1</v>
      </c>
      <c r="S23" s="144">
        <v>51</v>
      </c>
      <c r="T23" s="17">
        <f t="shared" si="9"/>
        <v>0.805093900137455</v>
      </c>
      <c r="U23" s="24">
        <f t="shared" si="6"/>
        <v>1</v>
      </c>
      <c r="V23" s="24">
        <f t="shared" si="7"/>
        <v>0</v>
      </c>
      <c r="W23" s="24">
        <f>SUM($U$20:U23)</f>
        <v>4</v>
      </c>
      <c r="X23" s="24">
        <f>SUM($V$20:V23)</f>
        <v>0</v>
      </c>
      <c r="Y23" s="24">
        <f t="shared" si="10"/>
        <v>150</v>
      </c>
      <c r="Z23" s="24">
        <f t="shared" si="8"/>
        <v>46</v>
      </c>
      <c r="AB23" s="24">
        <f t="shared" si="11"/>
        <v>0</v>
      </c>
      <c r="AC23" s="24">
        <f t="shared" si="12"/>
        <v>0.08</v>
      </c>
      <c r="AD23" s="24">
        <f t="shared" si="21"/>
        <v>0</v>
      </c>
      <c r="AE23" s="24">
        <f t="shared" si="22"/>
        <v>0.07</v>
      </c>
      <c r="AF23" s="24">
        <f t="shared" si="13"/>
        <v>0</v>
      </c>
      <c r="AI23" s="68"/>
      <c r="AJ23" s="68"/>
      <c r="AK23" s="68"/>
      <c r="AL23" s="68"/>
      <c r="AM23" s="68"/>
      <c r="AN23" s="68"/>
      <c r="AO23" s="68"/>
      <c r="AP23" s="68"/>
      <c r="AR23" s="24">
        <f t="shared" si="14"/>
        <v>150</v>
      </c>
      <c r="AS23" s="24">
        <f t="shared" si="15"/>
        <v>46</v>
      </c>
      <c r="AT23" s="24">
        <f t="shared" si="16"/>
        <v>-225400</v>
      </c>
      <c r="AU23" s="24">
        <f t="shared" si="17"/>
        <v>600000</v>
      </c>
      <c r="AV23" s="24">
        <f t="shared" si="18"/>
        <v>374600</v>
      </c>
      <c r="AW23" s="24">
        <f t="shared" si="19"/>
        <v>1873</v>
      </c>
      <c r="AX23" s="24" t="str">
        <f t="shared" si="20"/>
        <v/>
      </c>
    </row>
    <row r="24" spans="1:50">
      <c r="A24" s="17"/>
      <c r="B24" s="141">
        <v>126</v>
      </c>
      <c r="C24" s="142">
        <v>35.1651033444517</v>
      </c>
      <c r="D24" s="142">
        <v>15.5126279810938</v>
      </c>
      <c r="E24" s="142">
        <v>0.462538263477452</v>
      </c>
      <c r="F24" s="143">
        <v>47201.2755474658</v>
      </c>
      <c r="G24" s="143">
        <v>-14557.0342382019</v>
      </c>
      <c r="H24" s="143">
        <v>-22228.2088392246</v>
      </c>
      <c r="I24" s="145">
        <v>1</v>
      </c>
      <c r="J24" s="144">
        <v>126</v>
      </c>
      <c r="K24" s="141">
        <v>126</v>
      </c>
      <c r="L24" s="148">
        <f t="shared" si="0"/>
        <v>0.0608248830185824</v>
      </c>
      <c r="M24" s="148">
        <f t="shared" si="1"/>
        <v>1.01841997828375</v>
      </c>
      <c r="N24" s="148">
        <f t="shared" si="2"/>
        <v>-0.512352666891989</v>
      </c>
      <c r="O24" s="148">
        <f t="shared" si="3"/>
        <v>-0.0258800405028778</v>
      </c>
      <c r="P24" s="148">
        <f t="shared" si="4"/>
        <v>-2.91748431685399</v>
      </c>
      <c r="Q24" s="148">
        <f t="shared" si="5"/>
        <v>-2.12114478431666</v>
      </c>
      <c r="R24" s="145">
        <v>1</v>
      </c>
      <c r="S24" s="144">
        <v>126</v>
      </c>
      <c r="T24" s="17">
        <f t="shared" si="9"/>
        <v>0.745670068909595</v>
      </c>
      <c r="U24" s="24">
        <f t="shared" si="6"/>
        <v>1</v>
      </c>
      <c r="V24" s="24">
        <f t="shared" si="7"/>
        <v>0</v>
      </c>
      <c r="W24" s="24">
        <f>SUM($U$20:U24)</f>
        <v>5</v>
      </c>
      <c r="X24" s="24">
        <f>SUM($V$20:V24)</f>
        <v>0</v>
      </c>
      <c r="Y24" s="24">
        <f t="shared" si="10"/>
        <v>150</v>
      </c>
      <c r="Z24" s="24">
        <f t="shared" si="8"/>
        <v>45</v>
      </c>
      <c r="AB24" s="24">
        <f t="shared" si="11"/>
        <v>0</v>
      </c>
      <c r="AC24" s="24">
        <f t="shared" si="12"/>
        <v>0.1</v>
      </c>
      <c r="AD24" s="24">
        <f t="shared" si="21"/>
        <v>0</v>
      </c>
      <c r="AE24" s="24">
        <f t="shared" si="22"/>
        <v>0.09</v>
      </c>
      <c r="AF24" s="24">
        <f t="shared" si="13"/>
        <v>0</v>
      </c>
      <c r="AI24" s="68"/>
      <c r="AJ24" s="68"/>
      <c r="AK24" s="68"/>
      <c r="AL24" s="68"/>
      <c r="AM24" s="68"/>
      <c r="AN24" s="68"/>
      <c r="AO24" s="68"/>
      <c r="AP24" s="68"/>
      <c r="AR24" s="24">
        <f t="shared" si="14"/>
        <v>150</v>
      </c>
      <c r="AS24" s="24">
        <f t="shared" si="15"/>
        <v>45</v>
      </c>
      <c r="AT24" s="24">
        <f t="shared" si="16"/>
        <v>-220500</v>
      </c>
      <c r="AU24" s="24">
        <f t="shared" si="17"/>
        <v>600000</v>
      </c>
      <c r="AV24" s="24">
        <f t="shared" si="18"/>
        <v>379500</v>
      </c>
      <c r="AW24" s="24">
        <f t="shared" si="19"/>
        <v>1897.5</v>
      </c>
      <c r="AX24" s="24" t="str">
        <f t="shared" si="20"/>
        <v/>
      </c>
    </row>
    <row r="25" spans="1:50">
      <c r="A25" s="17"/>
      <c r="B25" s="141">
        <v>39</v>
      </c>
      <c r="C25" s="142">
        <v>26.5177602880809</v>
      </c>
      <c r="D25" s="142">
        <v>0.745568995378939</v>
      </c>
      <c r="E25" s="142">
        <v>1.53320588957522</v>
      </c>
      <c r="F25" s="143">
        <v>13790.4751348435</v>
      </c>
      <c r="G25" s="143">
        <v>-5585.97928831356</v>
      </c>
      <c r="H25" s="143">
        <v>-7900.43391906578</v>
      </c>
      <c r="I25" s="145">
        <v>1</v>
      </c>
      <c r="J25" s="144">
        <v>39</v>
      </c>
      <c r="K25" s="141">
        <v>39</v>
      </c>
      <c r="L25" s="148">
        <f t="shared" si="0"/>
        <v>-0.99332155607259</v>
      </c>
      <c r="M25" s="148">
        <f t="shared" si="1"/>
        <v>-1.16185945367615</v>
      </c>
      <c r="N25" s="148">
        <f t="shared" si="2"/>
        <v>1.21719906886543</v>
      </c>
      <c r="O25" s="148">
        <f t="shared" si="3"/>
        <v>-0.72394015846943</v>
      </c>
      <c r="P25" s="148">
        <f t="shared" si="4"/>
        <v>-0.612501023062023</v>
      </c>
      <c r="Q25" s="148">
        <f t="shared" si="5"/>
        <v>-0.203729913199747</v>
      </c>
      <c r="R25" s="145">
        <v>1</v>
      </c>
      <c r="S25" s="144">
        <v>39</v>
      </c>
      <c r="T25" s="17">
        <f t="shared" si="9"/>
        <v>0.7192749703435</v>
      </c>
      <c r="U25" s="24">
        <f t="shared" si="6"/>
        <v>1</v>
      </c>
      <c r="V25" s="24">
        <f t="shared" si="7"/>
        <v>0</v>
      </c>
      <c r="W25" s="24">
        <f>SUM($U$20:U25)</f>
        <v>6</v>
      </c>
      <c r="X25" s="24">
        <f>SUM($V$20:V25)</f>
        <v>0</v>
      </c>
      <c r="Y25" s="24">
        <f t="shared" si="10"/>
        <v>150</v>
      </c>
      <c r="Z25" s="24">
        <f t="shared" si="8"/>
        <v>44</v>
      </c>
      <c r="AB25" s="24">
        <f t="shared" si="11"/>
        <v>0</v>
      </c>
      <c r="AC25" s="24">
        <f t="shared" si="12"/>
        <v>0.12</v>
      </c>
      <c r="AD25" s="24">
        <f t="shared" si="21"/>
        <v>0</v>
      </c>
      <c r="AE25" s="24">
        <f t="shared" si="22"/>
        <v>0.11</v>
      </c>
      <c r="AF25" s="24">
        <f t="shared" si="13"/>
        <v>0</v>
      </c>
      <c r="AR25" s="24">
        <f t="shared" si="14"/>
        <v>150</v>
      </c>
      <c r="AS25" s="24">
        <f t="shared" si="15"/>
        <v>44</v>
      </c>
      <c r="AT25" s="24">
        <f t="shared" si="16"/>
        <v>-215600</v>
      </c>
      <c r="AU25" s="24">
        <f t="shared" si="17"/>
        <v>600000</v>
      </c>
      <c r="AV25" s="24">
        <f t="shared" si="18"/>
        <v>384400</v>
      </c>
      <c r="AW25" s="24">
        <f t="shared" si="19"/>
        <v>1922</v>
      </c>
      <c r="AX25" s="24" t="str">
        <f t="shared" si="20"/>
        <v/>
      </c>
    </row>
    <row r="26" spans="1:50">
      <c r="A26" s="17"/>
      <c r="B26" s="141">
        <v>66</v>
      </c>
      <c r="C26" s="142">
        <v>54.8210280231153</v>
      </c>
      <c r="D26" s="142">
        <v>0.64333473876613</v>
      </c>
      <c r="E26" s="142">
        <v>1.24506910557241</v>
      </c>
      <c r="F26" s="143">
        <v>27061.0095169125</v>
      </c>
      <c r="G26" s="143">
        <v>-5516.62017984931</v>
      </c>
      <c r="H26" s="143">
        <v>-10775.2873895568</v>
      </c>
      <c r="I26" s="145">
        <v>1</v>
      </c>
      <c r="J26" s="144">
        <v>66</v>
      </c>
      <c r="K26" s="141">
        <v>66</v>
      </c>
      <c r="L26" s="148">
        <f t="shared" si="0"/>
        <v>2.45696238698777</v>
      </c>
      <c r="M26" s="148">
        <f t="shared" si="1"/>
        <v>-1.17695380977984</v>
      </c>
      <c r="N26" s="148">
        <f t="shared" si="2"/>
        <v>0.751744185612883</v>
      </c>
      <c r="O26" s="148">
        <f t="shared" si="3"/>
        <v>-0.446675600846722</v>
      </c>
      <c r="P26" s="148">
        <f t="shared" si="4"/>
        <v>-0.594680199627608</v>
      </c>
      <c r="Q26" s="148">
        <f t="shared" si="5"/>
        <v>-0.588457257628222</v>
      </c>
      <c r="R26" s="145">
        <v>1</v>
      </c>
      <c r="S26" s="144">
        <v>66</v>
      </c>
      <c r="T26" s="17">
        <f t="shared" si="9"/>
        <v>0.630585585864089</v>
      </c>
      <c r="U26" s="24">
        <f t="shared" si="6"/>
        <v>1</v>
      </c>
      <c r="V26" s="24">
        <f t="shared" si="7"/>
        <v>0</v>
      </c>
      <c r="W26" s="24">
        <f>SUM($U$20:U26)</f>
        <v>7</v>
      </c>
      <c r="X26" s="24">
        <f>SUM($V$20:V26)</f>
        <v>0</v>
      </c>
      <c r="Y26" s="24">
        <f t="shared" si="10"/>
        <v>150</v>
      </c>
      <c r="Z26" s="24">
        <f t="shared" si="8"/>
        <v>43</v>
      </c>
      <c r="AB26" s="24">
        <f t="shared" si="11"/>
        <v>0</v>
      </c>
      <c r="AC26" s="24">
        <f t="shared" si="12"/>
        <v>0.14</v>
      </c>
      <c r="AD26" s="24">
        <f t="shared" si="21"/>
        <v>0</v>
      </c>
      <c r="AE26" s="24">
        <f t="shared" si="22"/>
        <v>0.13</v>
      </c>
      <c r="AF26" s="24">
        <f t="shared" si="13"/>
        <v>0</v>
      </c>
      <c r="AR26" s="24">
        <f t="shared" si="14"/>
        <v>150</v>
      </c>
      <c r="AS26" s="24">
        <f t="shared" si="15"/>
        <v>43</v>
      </c>
      <c r="AT26" s="24">
        <f t="shared" si="16"/>
        <v>-210700</v>
      </c>
      <c r="AU26" s="24">
        <f t="shared" si="17"/>
        <v>600000</v>
      </c>
      <c r="AV26" s="24">
        <f t="shared" si="18"/>
        <v>389300</v>
      </c>
      <c r="AW26" s="24">
        <f t="shared" si="19"/>
        <v>1946.5</v>
      </c>
      <c r="AX26" s="24" t="str">
        <f t="shared" si="20"/>
        <v/>
      </c>
    </row>
    <row r="27" spans="1:50">
      <c r="A27" s="17"/>
      <c r="B27" s="141">
        <v>172</v>
      </c>
      <c r="C27" s="142">
        <v>20.1895762110035</v>
      </c>
      <c r="D27" s="142">
        <v>0.31727748169749</v>
      </c>
      <c r="E27" s="142">
        <v>0.650772066557841</v>
      </c>
      <c r="F27" s="143">
        <v>17109.4605246719</v>
      </c>
      <c r="G27" s="143">
        <v>-4164.16519316364</v>
      </c>
      <c r="H27" s="143">
        <v>-6581.29613228247</v>
      </c>
      <c r="I27" s="145">
        <v>1</v>
      </c>
      <c r="J27" s="144">
        <v>172</v>
      </c>
      <c r="K27" s="141">
        <v>172</v>
      </c>
      <c r="L27" s="148">
        <f t="shared" si="0"/>
        <v>-1.7647530428632</v>
      </c>
      <c r="M27" s="148">
        <f t="shared" si="1"/>
        <v>-1.22509446743657</v>
      </c>
      <c r="N27" s="148">
        <f t="shared" si="2"/>
        <v>-0.208280616042308</v>
      </c>
      <c r="O27" s="148">
        <f t="shared" si="3"/>
        <v>-0.654595775690811</v>
      </c>
      <c r="P27" s="148">
        <f t="shared" si="4"/>
        <v>-0.247186380079117</v>
      </c>
      <c r="Q27" s="148">
        <f t="shared" si="5"/>
        <v>-0.0271962627533072</v>
      </c>
      <c r="R27" s="145">
        <v>1</v>
      </c>
      <c r="S27" s="144">
        <v>172</v>
      </c>
      <c r="T27" s="17">
        <f t="shared" si="9"/>
        <v>0.615584767994975</v>
      </c>
      <c r="U27" s="24">
        <f t="shared" si="6"/>
        <v>1</v>
      </c>
      <c r="V27" s="24">
        <f t="shared" si="7"/>
        <v>0</v>
      </c>
      <c r="W27" s="24">
        <f>SUM($U$20:U27)</f>
        <v>8</v>
      </c>
      <c r="X27" s="24">
        <f>SUM($V$20:V27)</f>
        <v>0</v>
      </c>
      <c r="Y27" s="24">
        <f t="shared" si="10"/>
        <v>150</v>
      </c>
      <c r="Z27" s="24">
        <f t="shared" si="8"/>
        <v>42</v>
      </c>
      <c r="AB27" s="24">
        <f t="shared" si="11"/>
        <v>0</v>
      </c>
      <c r="AC27" s="24">
        <f t="shared" si="12"/>
        <v>0.16</v>
      </c>
      <c r="AD27" s="24">
        <f t="shared" si="21"/>
        <v>0</v>
      </c>
      <c r="AE27" s="24">
        <f t="shared" si="22"/>
        <v>0.15</v>
      </c>
      <c r="AF27" s="24">
        <f t="shared" si="13"/>
        <v>0</v>
      </c>
      <c r="AR27" s="24">
        <f t="shared" si="14"/>
        <v>150</v>
      </c>
      <c r="AS27" s="24">
        <f t="shared" si="15"/>
        <v>42</v>
      </c>
      <c r="AT27" s="24">
        <f t="shared" si="16"/>
        <v>-205800</v>
      </c>
      <c r="AU27" s="24">
        <f t="shared" si="17"/>
        <v>600000</v>
      </c>
      <c r="AV27" s="24">
        <f t="shared" si="18"/>
        <v>394200</v>
      </c>
      <c r="AW27" s="24">
        <f t="shared" si="19"/>
        <v>1971</v>
      </c>
      <c r="AX27" s="24" t="str">
        <f t="shared" si="20"/>
        <v/>
      </c>
    </row>
    <row r="28" spans="1:50">
      <c r="A28" s="17"/>
      <c r="B28" s="141">
        <v>47</v>
      </c>
      <c r="C28" s="142">
        <v>32.1625204594861</v>
      </c>
      <c r="D28" s="142">
        <v>7.36648711498353</v>
      </c>
      <c r="E28" s="142">
        <v>1.26490923908098</v>
      </c>
      <c r="F28" s="143">
        <v>42544.9430447922</v>
      </c>
      <c r="G28" s="143">
        <v>-5967.03022712155</v>
      </c>
      <c r="H28" s="143">
        <v>-19498.8521549244</v>
      </c>
      <c r="I28" s="145">
        <v>1</v>
      </c>
      <c r="J28" s="144">
        <v>47</v>
      </c>
      <c r="K28" s="141">
        <v>47</v>
      </c>
      <c r="L28" s="148">
        <f t="shared" si="0"/>
        <v>-0.305202234863676</v>
      </c>
      <c r="M28" s="148">
        <f t="shared" si="1"/>
        <v>-0.184315339385762</v>
      </c>
      <c r="N28" s="148">
        <f t="shared" si="2"/>
        <v>0.783793849309605</v>
      </c>
      <c r="O28" s="148">
        <f t="shared" si="3"/>
        <v>-0.123165947334366</v>
      </c>
      <c r="P28" s="148">
        <f t="shared" si="4"/>
        <v>-0.710406570730873</v>
      </c>
      <c r="Q28" s="148">
        <f t="shared" si="5"/>
        <v>-1.75588855128521</v>
      </c>
      <c r="R28" s="145">
        <v>1</v>
      </c>
      <c r="S28" s="144">
        <v>47</v>
      </c>
      <c r="T28" s="17">
        <f t="shared" si="9"/>
        <v>0.590522423476282</v>
      </c>
      <c r="U28" s="24">
        <f t="shared" si="6"/>
        <v>1</v>
      </c>
      <c r="V28" s="24">
        <f t="shared" si="7"/>
        <v>0</v>
      </c>
      <c r="W28" s="24">
        <f>SUM($U$20:U28)</f>
        <v>9</v>
      </c>
      <c r="X28" s="24">
        <f>SUM($V$20:V28)</f>
        <v>0</v>
      </c>
      <c r="Y28" s="24">
        <f t="shared" si="10"/>
        <v>150</v>
      </c>
      <c r="Z28" s="24">
        <f t="shared" si="8"/>
        <v>41</v>
      </c>
      <c r="AB28" s="24">
        <f t="shared" si="11"/>
        <v>0</v>
      </c>
      <c r="AC28" s="24">
        <f t="shared" si="12"/>
        <v>0.18</v>
      </c>
      <c r="AD28" s="24">
        <f t="shared" si="21"/>
        <v>0</v>
      </c>
      <c r="AE28" s="24">
        <f t="shared" si="22"/>
        <v>0.17</v>
      </c>
      <c r="AF28" s="24">
        <f t="shared" si="13"/>
        <v>0</v>
      </c>
      <c r="AR28" s="24">
        <f t="shared" si="14"/>
        <v>150</v>
      </c>
      <c r="AS28" s="24">
        <f t="shared" si="15"/>
        <v>41</v>
      </c>
      <c r="AT28" s="24">
        <f t="shared" si="16"/>
        <v>-200900</v>
      </c>
      <c r="AU28" s="24">
        <f t="shared" si="17"/>
        <v>600000</v>
      </c>
      <c r="AV28" s="24">
        <f t="shared" si="18"/>
        <v>399100</v>
      </c>
      <c r="AW28" s="24">
        <f t="shared" si="19"/>
        <v>1995.5</v>
      </c>
      <c r="AX28" s="24" t="str">
        <f t="shared" si="20"/>
        <v/>
      </c>
    </row>
    <row r="29" spans="1:50">
      <c r="A29" s="17"/>
      <c r="B29" s="141">
        <v>87</v>
      </c>
      <c r="C29" s="142">
        <v>31.4847692851993</v>
      </c>
      <c r="D29" s="142">
        <v>11.6013372046481</v>
      </c>
      <c r="E29" s="142">
        <v>0.457405244045503</v>
      </c>
      <c r="F29" s="143">
        <v>62995.9957650988</v>
      </c>
      <c r="G29" s="143">
        <v>-11125.9020908584</v>
      </c>
      <c r="H29" s="143">
        <v>-13652.3435942668</v>
      </c>
      <c r="I29" s="145">
        <v>0</v>
      </c>
      <c r="J29" s="144">
        <v>87</v>
      </c>
      <c r="K29" s="141">
        <v>87</v>
      </c>
      <c r="L29" s="148">
        <f t="shared" si="0"/>
        <v>-0.387822871318933</v>
      </c>
      <c r="M29" s="148">
        <f t="shared" si="1"/>
        <v>0.440938244070575</v>
      </c>
      <c r="N29" s="148">
        <f t="shared" si="2"/>
        <v>-0.520644523722069</v>
      </c>
      <c r="O29" s="148">
        <f t="shared" si="3"/>
        <v>0.304122956198876</v>
      </c>
      <c r="P29" s="148">
        <f t="shared" si="4"/>
        <v>-2.03590435523333</v>
      </c>
      <c r="Q29" s="148">
        <f t="shared" si="5"/>
        <v>-0.97347938302388</v>
      </c>
      <c r="R29" s="145">
        <v>0</v>
      </c>
      <c r="S29" s="144">
        <v>87</v>
      </c>
      <c r="T29" s="17">
        <f t="shared" si="9"/>
        <v>0.586204855450369</v>
      </c>
      <c r="U29" s="24">
        <f t="shared" si="6"/>
        <v>0</v>
      </c>
      <c r="V29" s="24">
        <f t="shared" si="7"/>
        <v>1</v>
      </c>
      <c r="W29" s="24">
        <f>SUM($U$20:U29)</f>
        <v>9</v>
      </c>
      <c r="X29" s="24">
        <f>SUM($V$20:V29)</f>
        <v>1</v>
      </c>
      <c r="Y29" s="24">
        <f t="shared" si="10"/>
        <v>149</v>
      </c>
      <c r="Z29" s="24">
        <f t="shared" si="8"/>
        <v>41</v>
      </c>
      <c r="AB29" s="24">
        <f t="shared" si="11"/>
        <v>0.00666666666666667</v>
      </c>
      <c r="AC29" s="24">
        <f t="shared" si="12"/>
        <v>0.18</v>
      </c>
      <c r="AD29" s="24">
        <f t="shared" si="21"/>
        <v>0.00666666666666667</v>
      </c>
      <c r="AE29" s="24">
        <f t="shared" si="22"/>
        <v>0.18</v>
      </c>
      <c r="AF29" s="24">
        <f t="shared" si="13"/>
        <v>0.0012</v>
      </c>
      <c r="AR29" s="24">
        <f t="shared" si="14"/>
        <v>149</v>
      </c>
      <c r="AS29" s="24">
        <f t="shared" si="15"/>
        <v>41</v>
      </c>
      <c r="AT29" s="24">
        <f t="shared" si="16"/>
        <v>-200900</v>
      </c>
      <c r="AU29" s="24">
        <f t="shared" si="17"/>
        <v>596000</v>
      </c>
      <c r="AV29" s="24">
        <f t="shared" si="18"/>
        <v>395100</v>
      </c>
      <c r="AW29" s="24">
        <f t="shared" si="19"/>
        <v>1975.5</v>
      </c>
      <c r="AX29" s="24" t="str">
        <f t="shared" si="20"/>
        <v/>
      </c>
    </row>
    <row r="30" spans="1:50">
      <c r="A30" s="17"/>
      <c r="B30" s="141">
        <v>159</v>
      </c>
      <c r="C30" s="142">
        <v>23.8527196102727</v>
      </c>
      <c r="D30" s="142">
        <v>0.583153361001829</v>
      </c>
      <c r="E30" s="142">
        <v>0.0323795799971568</v>
      </c>
      <c r="F30" s="143">
        <v>33500.6738483322</v>
      </c>
      <c r="G30" s="143">
        <v>-4330.95946767849</v>
      </c>
      <c r="H30" s="143">
        <v>-8748.36910967263</v>
      </c>
      <c r="I30" s="145">
        <v>0</v>
      </c>
      <c r="J30" s="144">
        <v>159</v>
      </c>
      <c r="K30" s="141">
        <v>159</v>
      </c>
      <c r="L30" s="148">
        <f t="shared" si="0"/>
        <v>-1.31820090019377</v>
      </c>
      <c r="M30" s="148">
        <f t="shared" si="1"/>
        <v>-1.18583927710637</v>
      </c>
      <c r="N30" s="148">
        <f t="shared" si="2"/>
        <v>-1.20722909682202</v>
      </c>
      <c r="O30" s="148">
        <f t="shared" si="3"/>
        <v>-0.31213010096826</v>
      </c>
      <c r="P30" s="148">
        <f t="shared" si="4"/>
        <v>-0.290041765360384</v>
      </c>
      <c r="Q30" s="148">
        <f t="shared" si="5"/>
        <v>-0.317204863306996</v>
      </c>
      <c r="R30" s="145">
        <v>0</v>
      </c>
      <c r="S30" s="144">
        <v>159</v>
      </c>
      <c r="T30" s="17">
        <f t="shared" si="9"/>
        <v>0.566798643227895</v>
      </c>
      <c r="U30" s="24">
        <f t="shared" si="6"/>
        <v>0</v>
      </c>
      <c r="V30" s="24">
        <f t="shared" si="7"/>
        <v>1</v>
      </c>
      <c r="W30" s="24">
        <f>SUM($U$20:U30)</f>
        <v>9</v>
      </c>
      <c r="X30" s="24">
        <f>SUM($V$20:V30)</f>
        <v>2</v>
      </c>
      <c r="Y30" s="24">
        <f t="shared" si="10"/>
        <v>148</v>
      </c>
      <c r="Z30" s="24">
        <f t="shared" si="8"/>
        <v>41</v>
      </c>
      <c r="AB30" s="24">
        <f t="shared" si="11"/>
        <v>0.0133333333333333</v>
      </c>
      <c r="AC30" s="24">
        <f t="shared" si="12"/>
        <v>0.18</v>
      </c>
      <c r="AD30" s="24">
        <f t="shared" si="21"/>
        <v>0.00666666666666667</v>
      </c>
      <c r="AE30" s="24">
        <f t="shared" si="22"/>
        <v>0.18</v>
      </c>
      <c r="AF30" s="24">
        <f t="shared" si="13"/>
        <v>0.0012</v>
      </c>
      <c r="AR30" s="24">
        <f t="shared" si="14"/>
        <v>148</v>
      </c>
      <c r="AS30" s="24">
        <f t="shared" si="15"/>
        <v>41</v>
      </c>
      <c r="AT30" s="24">
        <f t="shared" si="16"/>
        <v>-200900</v>
      </c>
      <c r="AU30" s="24">
        <f t="shared" si="17"/>
        <v>592000</v>
      </c>
      <c r="AV30" s="24">
        <f t="shared" si="18"/>
        <v>391100</v>
      </c>
      <c r="AW30" s="24">
        <f t="shared" si="19"/>
        <v>1955.5</v>
      </c>
      <c r="AX30" s="24" t="str">
        <f t="shared" si="20"/>
        <v/>
      </c>
    </row>
    <row r="31" spans="1:50">
      <c r="A31" s="17"/>
      <c r="B31" s="141">
        <v>63</v>
      </c>
      <c r="C31" s="142">
        <v>25.4196277199055</v>
      </c>
      <c r="D31" s="142">
        <v>1.34188638949388</v>
      </c>
      <c r="E31" s="142">
        <v>0.986678850556632</v>
      </c>
      <c r="F31" s="143">
        <v>28272.7140901307</v>
      </c>
      <c r="G31" s="143">
        <v>-3513.03122665932</v>
      </c>
      <c r="H31" s="143">
        <v>-8886.80169641793</v>
      </c>
      <c r="I31" s="145">
        <v>1</v>
      </c>
      <c r="J31" s="144">
        <v>63</v>
      </c>
      <c r="K31" s="141">
        <v>63</v>
      </c>
      <c r="L31" s="148">
        <f t="shared" si="0"/>
        <v>-1.12718840151239</v>
      </c>
      <c r="M31" s="148">
        <f t="shared" si="1"/>
        <v>-1.07381629284322</v>
      </c>
      <c r="N31" s="148">
        <f t="shared" si="2"/>
        <v>0.334341713387079</v>
      </c>
      <c r="O31" s="148">
        <f t="shared" si="3"/>
        <v>-0.42135915745491</v>
      </c>
      <c r="P31" s="148">
        <f t="shared" si="4"/>
        <v>-0.0798868904208098</v>
      </c>
      <c r="Q31" s="148">
        <f t="shared" si="5"/>
        <v>-0.335730608019747</v>
      </c>
      <c r="R31" s="145">
        <v>1</v>
      </c>
      <c r="S31" s="144">
        <v>63</v>
      </c>
      <c r="T31" s="17">
        <f t="shared" si="9"/>
        <v>0.562630455331065</v>
      </c>
      <c r="U31" s="24">
        <f t="shared" si="6"/>
        <v>1</v>
      </c>
      <c r="V31" s="24">
        <f t="shared" si="7"/>
        <v>0</v>
      </c>
      <c r="W31" s="24">
        <f>SUM($U$20:U31)</f>
        <v>10</v>
      </c>
      <c r="X31" s="24">
        <f>SUM($V$20:V31)</f>
        <v>2</v>
      </c>
      <c r="Y31" s="24">
        <f t="shared" si="10"/>
        <v>148</v>
      </c>
      <c r="Z31" s="24">
        <f t="shared" si="8"/>
        <v>40</v>
      </c>
      <c r="AB31" s="24">
        <f t="shared" si="11"/>
        <v>0.0133333333333333</v>
      </c>
      <c r="AC31" s="24">
        <f t="shared" si="12"/>
        <v>0.2</v>
      </c>
      <c r="AD31" s="24">
        <f t="shared" si="21"/>
        <v>0</v>
      </c>
      <c r="AE31" s="24">
        <f t="shared" si="22"/>
        <v>0.19</v>
      </c>
      <c r="AF31" s="24">
        <f t="shared" si="13"/>
        <v>0</v>
      </c>
      <c r="AR31" s="24">
        <f t="shared" si="14"/>
        <v>148</v>
      </c>
      <c r="AS31" s="24">
        <f t="shared" si="15"/>
        <v>40</v>
      </c>
      <c r="AT31" s="24">
        <f t="shared" si="16"/>
        <v>-196000</v>
      </c>
      <c r="AU31" s="24">
        <f t="shared" si="17"/>
        <v>592000</v>
      </c>
      <c r="AV31" s="24">
        <f t="shared" si="18"/>
        <v>396000</v>
      </c>
      <c r="AW31" s="24">
        <f t="shared" si="19"/>
        <v>1980</v>
      </c>
      <c r="AX31" s="24" t="str">
        <f t="shared" si="20"/>
        <v/>
      </c>
    </row>
    <row r="32" spans="1:50">
      <c r="A32" s="17"/>
      <c r="B32" s="141">
        <v>156</v>
      </c>
      <c r="C32" s="142">
        <v>26.4936121702304</v>
      </c>
      <c r="D32" s="142">
        <v>0.451573568671776</v>
      </c>
      <c r="E32" s="142">
        <v>0.174559501084337</v>
      </c>
      <c r="F32" s="143">
        <v>16585.0360677159</v>
      </c>
      <c r="G32" s="143">
        <v>-3910.00371833588</v>
      </c>
      <c r="H32" s="143">
        <v>-5586.62798928485</v>
      </c>
      <c r="I32" s="145">
        <v>1</v>
      </c>
      <c r="J32" s="144">
        <v>156</v>
      </c>
      <c r="K32" s="141">
        <v>156</v>
      </c>
      <c r="L32" s="148">
        <f t="shared" si="0"/>
        <v>-0.996265310272805</v>
      </c>
      <c r="M32" s="148">
        <f t="shared" si="1"/>
        <v>-1.20526634888528</v>
      </c>
      <c r="N32" s="148">
        <f t="shared" si="2"/>
        <v>-0.977552282736921</v>
      </c>
      <c r="O32" s="148">
        <f t="shared" si="3"/>
        <v>-0.66555270559869</v>
      </c>
      <c r="P32" s="148">
        <f t="shared" si="4"/>
        <v>-0.181883251664904</v>
      </c>
      <c r="Q32" s="148">
        <f t="shared" si="5"/>
        <v>0.105915228726538</v>
      </c>
      <c r="R32" s="145">
        <v>1</v>
      </c>
      <c r="S32" s="144">
        <v>156</v>
      </c>
      <c r="T32" s="17">
        <f t="shared" si="9"/>
        <v>0.548290355594514</v>
      </c>
      <c r="U32" s="24">
        <f t="shared" si="6"/>
        <v>1</v>
      </c>
      <c r="V32" s="24">
        <f t="shared" si="7"/>
        <v>0</v>
      </c>
      <c r="W32" s="24">
        <f>SUM($U$20:U32)</f>
        <v>11</v>
      </c>
      <c r="X32" s="24">
        <f>SUM($V$20:V32)</f>
        <v>2</v>
      </c>
      <c r="Y32" s="24">
        <f t="shared" si="10"/>
        <v>148</v>
      </c>
      <c r="Z32" s="24">
        <f t="shared" si="8"/>
        <v>39</v>
      </c>
      <c r="AB32" s="24">
        <f t="shared" si="11"/>
        <v>0.0133333333333333</v>
      </c>
      <c r="AC32" s="24">
        <f t="shared" si="12"/>
        <v>0.22</v>
      </c>
      <c r="AD32" s="24">
        <f t="shared" si="21"/>
        <v>0</v>
      </c>
      <c r="AE32" s="24">
        <f t="shared" si="22"/>
        <v>0.21</v>
      </c>
      <c r="AF32" s="24">
        <f t="shared" si="13"/>
        <v>0</v>
      </c>
      <c r="AR32" s="24">
        <f t="shared" si="14"/>
        <v>148</v>
      </c>
      <c r="AS32" s="24">
        <f t="shared" si="15"/>
        <v>39</v>
      </c>
      <c r="AT32" s="24">
        <f t="shared" si="16"/>
        <v>-191100</v>
      </c>
      <c r="AU32" s="24">
        <f t="shared" si="17"/>
        <v>592000</v>
      </c>
      <c r="AV32" s="24">
        <f t="shared" si="18"/>
        <v>400900</v>
      </c>
      <c r="AW32" s="24">
        <f t="shared" si="19"/>
        <v>2004.5</v>
      </c>
      <c r="AX32" s="24" t="str">
        <f t="shared" si="20"/>
        <v/>
      </c>
    </row>
    <row r="33" spans="1:50">
      <c r="A33" s="17"/>
      <c r="B33" s="141">
        <v>187</v>
      </c>
      <c r="C33" s="142">
        <v>25.8159787586943</v>
      </c>
      <c r="D33" s="142">
        <v>0.451099284381414</v>
      </c>
      <c r="E33" s="142">
        <v>0.339441089690062</v>
      </c>
      <c r="F33" s="143">
        <v>34053.9866597876</v>
      </c>
      <c r="G33" s="143">
        <v>-4387.78211708589</v>
      </c>
      <c r="H33" s="143">
        <v>-5064.72660966091</v>
      </c>
      <c r="I33" s="145">
        <v>1</v>
      </c>
      <c r="J33" s="144">
        <v>187</v>
      </c>
      <c r="K33" s="141">
        <v>187</v>
      </c>
      <c r="L33" s="148">
        <f t="shared" si="0"/>
        <v>-1.07887159096773</v>
      </c>
      <c r="M33" s="148">
        <f t="shared" si="1"/>
        <v>-1.20533637449323</v>
      </c>
      <c r="N33" s="148">
        <f t="shared" si="2"/>
        <v>-0.711203295603698</v>
      </c>
      <c r="O33" s="148">
        <f t="shared" si="3"/>
        <v>-0.300569599523612</v>
      </c>
      <c r="P33" s="148">
        <f t="shared" si="4"/>
        <v>-0.304641526294261</v>
      </c>
      <c r="Q33" s="148">
        <f t="shared" si="5"/>
        <v>0.175758695149187</v>
      </c>
      <c r="R33" s="145">
        <v>1</v>
      </c>
      <c r="S33" s="144">
        <v>187</v>
      </c>
      <c r="T33" s="17">
        <f t="shared" si="9"/>
        <v>0.545986327561327</v>
      </c>
      <c r="U33" s="24">
        <f t="shared" si="6"/>
        <v>1</v>
      </c>
      <c r="V33" s="24">
        <f t="shared" si="7"/>
        <v>0</v>
      </c>
      <c r="W33" s="24">
        <f>SUM($U$20:U33)</f>
        <v>12</v>
      </c>
      <c r="X33" s="24">
        <f>SUM($V$20:V33)</f>
        <v>2</v>
      </c>
      <c r="Y33" s="24">
        <f t="shared" si="10"/>
        <v>148</v>
      </c>
      <c r="Z33" s="24">
        <f t="shared" si="8"/>
        <v>38</v>
      </c>
      <c r="AB33" s="24">
        <f t="shared" si="11"/>
        <v>0.0133333333333333</v>
      </c>
      <c r="AC33" s="24">
        <f t="shared" si="12"/>
        <v>0.24</v>
      </c>
      <c r="AD33" s="24">
        <f t="shared" si="21"/>
        <v>0</v>
      </c>
      <c r="AE33" s="24">
        <f t="shared" si="22"/>
        <v>0.23</v>
      </c>
      <c r="AF33" s="24">
        <f t="shared" si="13"/>
        <v>0</v>
      </c>
      <c r="AR33" s="24">
        <f t="shared" si="14"/>
        <v>148</v>
      </c>
      <c r="AS33" s="24">
        <f t="shared" si="15"/>
        <v>38</v>
      </c>
      <c r="AT33" s="24">
        <f t="shared" si="16"/>
        <v>-186200</v>
      </c>
      <c r="AU33" s="24">
        <f t="shared" si="17"/>
        <v>592000</v>
      </c>
      <c r="AV33" s="24">
        <f t="shared" si="18"/>
        <v>405800</v>
      </c>
      <c r="AW33" s="24">
        <f t="shared" si="19"/>
        <v>2029</v>
      </c>
      <c r="AX33" s="24" t="str">
        <f t="shared" si="20"/>
        <v/>
      </c>
    </row>
    <row r="34" spans="1:50">
      <c r="A34" s="17"/>
      <c r="B34" s="141">
        <v>94</v>
      </c>
      <c r="C34" s="142">
        <v>29.9160917652626</v>
      </c>
      <c r="D34" s="142">
        <v>0.281165564431689</v>
      </c>
      <c r="E34" s="142">
        <v>0.342658402553612</v>
      </c>
      <c r="F34" s="143">
        <v>25886.416960868</v>
      </c>
      <c r="G34" s="143">
        <v>-2659.80092308201</v>
      </c>
      <c r="H34" s="143">
        <v>-11607.7194106521</v>
      </c>
      <c r="I34" s="145">
        <v>0</v>
      </c>
      <c r="J34" s="144">
        <v>94</v>
      </c>
      <c r="K34" s="141">
        <v>94</v>
      </c>
      <c r="L34" s="148">
        <f t="shared" si="0"/>
        <v>-0.579051068343614</v>
      </c>
      <c r="M34" s="148">
        <f t="shared" si="1"/>
        <v>-1.23042620414457</v>
      </c>
      <c r="N34" s="148">
        <f t="shared" si="2"/>
        <v>-0.706006062669787</v>
      </c>
      <c r="O34" s="148">
        <f t="shared" si="3"/>
        <v>-0.471216653683197</v>
      </c>
      <c r="P34" s="148">
        <f t="shared" si="4"/>
        <v>0.13933834077981</v>
      </c>
      <c r="Q34" s="148">
        <f t="shared" si="5"/>
        <v>-0.699857495650961</v>
      </c>
      <c r="R34" s="145">
        <v>0</v>
      </c>
      <c r="S34" s="144">
        <v>94</v>
      </c>
      <c r="T34" s="17">
        <f t="shared" si="9"/>
        <v>0.53629245476171</v>
      </c>
      <c r="U34" s="24">
        <f t="shared" si="6"/>
        <v>0</v>
      </c>
      <c r="V34" s="24">
        <f t="shared" si="7"/>
        <v>1</v>
      </c>
      <c r="W34" s="24">
        <f>SUM($U$20:U34)</f>
        <v>12</v>
      </c>
      <c r="X34" s="24">
        <f>SUM($V$20:V34)</f>
        <v>3</v>
      </c>
      <c r="Y34" s="24">
        <f t="shared" si="10"/>
        <v>147</v>
      </c>
      <c r="Z34" s="24">
        <f t="shared" si="8"/>
        <v>38</v>
      </c>
      <c r="AB34" s="24">
        <f t="shared" si="11"/>
        <v>0.02</v>
      </c>
      <c r="AC34" s="24">
        <f t="shared" si="12"/>
        <v>0.24</v>
      </c>
      <c r="AD34" s="24">
        <f t="shared" si="21"/>
        <v>0.00666666666666667</v>
      </c>
      <c r="AE34" s="24">
        <f t="shared" si="22"/>
        <v>0.24</v>
      </c>
      <c r="AF34" s="24">
        <f t="shared" si="13"/>
        <v>0.0016</v>
      </c>
      <c r="AR34" s="24">
        <f t="shared" si="14"/>
        <v>147</v>
      </c>
      <c r="AS34" s="24">
        <f t="shared" si="15"/>
        <v>38</v>
      </c>
      <c r="AT34" s="24">
        <f t="shared" si="16"/>
        <v>-186200</v>
      </c>
      <c r="AU34" s="24">
        <f t="shared" si="17"/>
        <v>588000</v>
      </c>
      <c r="AV34" s="24">
        <f t="shared" si="18"/>
        <v>401800</v>
      </c>
      <c r="AW34" s="24">
        <f t="shared" si="19"/>
        <v>2009</v>
      </c>
      <c r="AX34" s="24" t="str">
        <f t="shared" si="20"/>
        <v/>
      </c>
    </row>
    <row r="35" spans="1:50">
      <c r="A35" s="17"/>
      <c r="B35" s="141">
        <v>11</v>
      </c>
      <c r="C35" s="142">
        <v>35.272907632434</v>
      </c>
      <c r="D35" s="142">
        <v>1.04253090206563</v>
      </c>
      <c r="E35" s="142">
        <v>0.776183654838167</v>
      </c>
      <c r="F35" s="143">
        <v>20059.7412530968</v>
      </c>
      <c r="G35" s="143">
        <v>-3898.76780110165</v>
      </c>
      <c r="H35" s="143">
        <v>-2634.00898143886</v>
      </c>
      <c r="I35" s="145">
        <v>1</v>
      </c>
      <c r="J35" s="144">
        <v>11</v>
      </c>
      <c r="K35" s="141">
        <v>11</v>
      </c>
      <c r="L35" s="148">
        <f t="shared" si="0"/>
        <v>0.0739666660558183</v>
      </c>
      <c r="M35" s="148">
        <f t="shared" si="1"/>
        <v>-1.11801457313149</v>
      </c>
      <c r="N35" s="148">
        <f t="shared" si="2"/>
        <v>-0.00569129242104151</v>
      </c>
      <c r="O35" s="148">
        <f t="shared" si="3"/>
        <v>-0.592954830610648</v>
      </c>
      <c r="P35" s="148">
        <f t="shared" si="4"/>
        <v>-0.178996344644493</v>
      </c>
      <c r="Q35" s="148">
        <f t="shared" si="5"/>
        <v>0.501049548321476</v>
      </c>
      <c r="R35" s="145">
        <v>1</v>
      </c>
      <c r="S35" s="144">
        <v>11</v>
      </c>
      <c r="T35" s="17">
        <f t="shared" si="9"/>
        <v>0.502866760138891</v>
      </c>
      <c r="U35" s="24">
        <f t="shared" si="6"/>
        <v>1</v>
      </c>
      <c r="V35" s="24">
        <f t="shared" si="7"/>
        <v>0</v>
      </c>
      <c r="W35" s="24">
        <f>SUM($U$20:U35)</f>
        <v>13</v>
      </c>
      <c r="X35" s="24">
        <f>SUM($V$20:V35)</f>
        <v>3</v>
      </c>
      <c r="Y35" s="24">
        <f t="shared" si="10"/>
        <v>147</v>
      </c>
      <c r="Z35" s="24">
        <f t="shared" si="8"/>
        <v>37</v>
      </c>
      <c r="AB35" s="24">
        <f t="shared" si="11"/>
        <v>0.02</v>
      </c>
      <c r="AC35" s="24">
        <f t="shared" si="12"/>
        <v>0.26</v>
      </c>
      <c r="AD35" s="24">
        <f t="shared" si="21"/>
        <v>0</v>
      </c>
      <c r="AE35" s="24">
        <f t="shared" si="22"/>
        <v>0.25</v>
      </c>
      <c r="AF35" s="24">
        <f t="shared" si="13"/>
        <v>0</v>
      </c>
      <c r="AR35" s="24">
        <f t="shared" si="14"/>
        <v>147</v>
      </c>
      <c r="AS35" s="24">
        <f t="shared" si="15"/>
        <v>37</v>
      </c>
      <c r="AT35" s="24">
        <f t="shared" si="16"/>
        <v>-181300</v>
      </c>
      <c r="AU35" s="24">
        <f t="shared" si="17"/>
        <v>588000</v>
      </c>
      <c r="AV35" s="24">
        <f t="shared" si="18"/>
        <v>406700</v>
      </c>
      <c r="AW35" s="24">
        <f t="shared" si="19"/>
        <v>2033.5</v>
      </c>
      <c r="AX35" s="24" t="str">
        <f t="shared" si="20"/>
        <v/>
      </c>
    </row>
    <row r="36" spans="1:50">
      <c r="A36" s="17"/>
      <c r="B36" s="141">
        <v>70</v>
      </c>
      <c r="C36" s="142">
        <v>26.9608185578014</v>
      </c>
      <c r="D36" s="142">
        <v>0.169970964605187</v>
      </c>
      <c r="E36" s="142">
        <v>0.507911942441314</v>
      </c>
      <c r="F36" s="143">
        <v>21170.234703008</v>
      </c>
      <c r="G36" s="143">
        <v>-2840.04027089138</v>
      </c>
      <c r="H36" s="143">
        <v>-3925.13304503589</v>
      </c>
      <c r="I36" s="145">
        <v>1</v>
      </c>
      <c r="J36" s="144">
        <v>70</v>
      </c>
      <c r="K36" s="141">
        <v>70</v>
      </c>
      <c r="L36" s="148">
        <f t="shared" si="0"/>
        <v>-0.939310943299257</v>
      </c>
      <c r="M36" s="148">
        <f t="shared" si="1"/>
        <v>-1.24684350830657</v>
      </c>
      <c r="N36" s="148">
        <f t="shared" si="2"/>
        <v>-0.439056227084926</v>
      </c>
      <c r="O36" s="148">
        <f t="shared" si="3"/>
        <v>-0.569753016255037</v>
      </c>
      <c r="P36" s="148">
        <f t="shared" si="4"/>
        <v>0.0930284376630382</v>
      </c>
      <c r="Q36" s="148">
        <f t="shared" si="5"/>
        <v>0.328264835147715</v>
      </c>
      <c r="R36" s="145">
        <v>1</v>
      </c>
      <c r="S36" s="144">
        <v>70</v>
      </c>
      <c r="T36" s="17">
        <f t="shared" si="9"/>
        <v>0.496344306362513</v>
      </c>
      <c r="U36" s="24">
        <f t="shared" si="6"/>
        <v>1</v>
      </c>
      <c r="V36" s="24">
        <f t="shared" si="7"/>
        <v>0</v>
      </c>
      <c r="W36" s="24">
        <f>SUM($U$20:U36)</f>
        <v>14</v>
      </c>
      <c r="X36" s="24">
        <f>SUM($V$20:V36)</f>
        <v>3</v>
      </c>
      <c r="Y36" s="24">
        <f t="shared" si="10"/>
        <v>147</v>
      </c>
      <c r="Z36" s="24">
        <f t="shared" si="8"/>
        <v>36</v>
      </c>
      <c r="AB36" s="24">
        <f t="shared" si="11"/>
        <v>0.02</v>
      </c>
      <c r="AC36" s="24">
        <f t="shared" si="12"/>
        <v>0.28</v>
      </c>
      <c r="AD36" s="24">
        <f t="shared" si="21"/>
        <v>0</v>
      </c>
      <c r="AE36" s="24">
        <f t="shared" si="22"/>
        <v>0.27</v>
      </c>
      <c r="AF36" s="24">
        <f t="shared" si="13"/>
        <v>0</v>
      </c>
      <c r="AR36" s="24">
        <f t="shared" si="14"/>
        <v>147</v>
      </c>
      <c r="AS36" s="24">
        <f t="shared" si="15"/>
        <v>36</v>
      </c>
      <c r="AT36" s="24">
        <f t="shared" si="16"/>
        <v>-176400</v>
      </c>
      <c r="AU36" s="24">
        <f t="shared" si="17"/>
        <v>588000</v>
      </c>
      <c r="AV36" s="24">
        <f t="shared" si="18"/>
        <v>411600</v>
      </c>
      <c r="AW36" s="24">
        <f t="shared" si="19"/>
        <v>2058</v>
      </c>
      <c r="AX36" s="24" t="str">
        <f t="shared" si="20"/>
        <v/>
      </c>
    </row>
    <row r="37" spans="1:50">
      <c r="A37" s="17"/>
      <c r="B37" s="141">
        <v>171</v>
      </c>
      <c r="C37" s="142">
        <v>32.3693196001145</v>
      </c>
      <c r="D37" s="142">
        <v>3.40342845576275</v>
      </c>
      <c r="E37" s="142">
        <v>2.02358257398214</v>
      </c>
      <c r="F37" s="143">
        <v>24385.9410450161</v>
      </c>
      <c r="G37" s="143">
        <v>-3679.76393215293</v>
      </c>
      <c r="H37" s="143">
        <v>-2723.88087476224</v>
      </c>
      <c r="I37" s="145">
        <v>0</v>
      </c>
      <c r="J37" s="144">
        <v>171</v>
      </c>
      <c r="K37" s="141">
        <v>171</v>
      </c>
      <c r="L37" s="148">
        <f t="shared" si="0"/>
        <v>-0.279992574939296</v>
      </c>
      <c r="M37" s="148">
        <f t="shared" si="1"/>
        <v>-0.769440332162472</v>
      </c>
      <c r="N37" s="148">
        <f t="shared" si="2"/>
        <v>2.00935139048005</v>
      </c>
      <c r="O37" s="148">
        <f t="shared" si="3"/>
        <v>-0.502566468171024</v>
      </c>
      <c r="P37" s="148">
        <f t="shared" si="4"/>
        <v>-0.122726456429297</v>
      </c>
      <c r="Q37" s="148">
        <f t="shared" si="5"/>
        <v>0.489022439735953</v>
      </c>
      <c r="R37" s="145">
        <v>0</v>
      </c>
      <c r="S37" s="144">
        <v>171</v>
      </c>
      <c r="T37" s="17">
        <f t="shared" si="9"/>
        <v>0.493686254320318</v>
      </c>
      <c r="U37" s="24">
        <f t="shared" si="6"/>
        <v>0</v>
      </c>
      <c r="V37" s="24">
        <f t="shared" si="7"/>
        <v>1</v>
      </c>
      <c r="W37" s="24">
        <f>SUM($U$20:U37)</f>
        <v>14</v>
      </c>
      <c r="X37" s="24">
        <f>SUM($V$20:V37)</f>
        <v>4</v>
      </c>
      <c r="Y37" s="24">
        <f t="shared" si="10"/>
        <v>146</v>
      </c>
      <c r="Z37" s="24">
        <f t="shared" si="8"/>
        <v>36</v>
      </c>
      <c r="AB37" s="24">
        <f t="shared" si="11"/>
        <v>0.0266666666666667</v>
      </c>
      <c r="AC37" s="24">
        <f t="shared" si="12"/>
        <v>0.28</v>
      </c>
      <c r="AD37" s="24">
        <f t="shared" si="21"/>
        <v>0.00666666666666667</v>
      </c>
      <c r="AE37" s="24">
        <f t="shared" si="22"/>
        <v>0.28</v>
      </c>
      <c r="AF37" s="24">
        <f t="shared" si="13"/>
        <v>0.00186666666666667</v>
      </c>
      <c r="AR37" s="24">
        <f t="shared" si="14"/>
        <v>146</v>
      </c>
      <c r="AS37" s="24">
        <f t="shared" si="15"/>
        <v>36</v>
      </c>
      <c r="AT37" s="24">
        <f t="shared" si="16"/>
        <v>-176400</v>
      </c>
      <c r="AU37" s="24">
        <f t="shared" si="17"/>
        <v>584000</v>
      </c>
      <c r="AV37" s="24">
        <f t="shared" si="18"/>
        <v>407600</v>
      </c>
      <c r="AW37" s="24">
        <f t="shared" si="19"/>
        <v>2038</v>
      </c>
      <c r="AX37" s="24" t="str">
        <f t="shared" si="20"/>
        <v/>
      </c>
    </row>
    <row r="38" spans="1:50">
      <c r="A38" s="17"/>
      <c r="B38" s="141">
        <v>31</v>
      </c>
      <c r="C38" s="142">
        <v>39.4218018128374</v>
      </c>
      <c r="D38" s="142">
        <v>2.35206239657256</v>
      </c>
      <c r="E38" s="142">
        <v>1.15480561627038</v>
      </c>
      <c r="F38" s="143">
        <v>12507.9611581963</v>
      </c>
      <c r="G38" s="143">
        <v>-3783.22639367617</v>
      </c>
      <c r="H38" s="143">
        <v>-3375.63937689242</v>
      </c>
      <c r="I38" s="145">
        <v>1</v>
      </c>
      <c r="J38" s="144">
        <v>31</v>
      </c>
      <c r="K38" s="141">
        <v>31</v>
      </c>
      <c r="L38" s="148">
        <f t="shared" si="0"/>
        <v>0.579733813019668</v>
      </c>
      <c r="M38" s="148">
        <f t="shared" si="1"/>
        <v>-0.924669060952042</v>
      </c>
      <c r="N38" s="148">
        <f t="shared" si="2"/>
        <v>0.60593294523118</v>
      </c>
      <c r="O38" s="148">
        <f t="shared" si="3"/>
        <v>-0.750736040243451</v>
      </c>
      <c r="P38" s="148">
        <f t="shared" si="4"/>
        <v>-0.149309644992715</v>
      </c>
      <c r="Q38" s="148">
        <f t="shared" si="5"/>
        <v>0.401800840337221</v>
      </c>
      <c r="R38" s="145">
        <v>1</v>
      </c>
      <c r="S38" s="144">
        <v>31</v>
      </c>
      <c r="T38" s="17">
        <f t="shared" si="9"/>
        <v>0.489957483744251</v>
      </c>
      <c r="U38" s="24">
        <f t="shared" si="6"/>
        <v>1</v>
      </c>
      <c r="V38" s="24">
        <f t="shared" si="7"/>
        <v>0</v>
      </c>
      <c r="W38" s="24">
        <f>SUM($U$20:U38)</f>
        <v>15</v>
      </c>
      <c r="X38" s="24">
        <f>SUM($V$20:V38)</f>
        <v>4</v>
      </c>
      <c r="Y38" s="24">
        <f t="shared" si="10"/>
        <v>146</v>
      </c>
      <c r="Z38" s="24">
        <f t="shared" si="8"/>
        <v>35</v>
      </c>
      <c r="AB38" s="24">
        <f t="shared" si="11"/>
        <v>0.0266666666666667</v>
      </c>
      <c r="AC38" s="24">
        <f t="shared" si="12"/>
        <v>0.3</v>
      </c>
      <c r="AD38" s="24">
        <f t="shared" si="21"/>
        <v>0</v>
      </c>
      <c r="AE38" s="24">
        <f t="shared" si="22"/>
        <v>0.29</v>
      </c>
      <c r="AF38" s="24">
        <f t="shared" si="13"/>
        <v>0</v>
      </c>
      <c r="AR38" s="24">
        <f t="shared" si="14"/>
        <v>146</v>
      </c>
      <c r="AS38" s="24">
        <f t="shared" si="15"/>
        <v>35</v>
      </c>
      <c r="AT38" s="24">
        <f t="shared" si="16"/>
        <v>-171500</v>
      </c>
      <c r="AU38" s="24">
        <f t="shared" si="17"/>
        <v>584000</v>
      </c>
      <c r="AV38" s="24">
        <f t="shared" si="18"/>
        <v>412500</v>
      </c>
      <c r="AW38" s="24">
        <f t="shared" si="19"/>
        <v>2062.5</v>
      </c>
      <c r="AX38" s="24" t="str">
        <f t="shared" si="20"/>
        <v/>
      </c>
    </row>
    <row r="39" spans="1:50">
      <c r="A39" s="17"/>
      <c r="B39" s="141">
        <v>3</v>
      </c>
      <c r="C39" s="142">
        <v>37.6971884334881</v>
      </c>
      <c r="D39" s="142">
        <v>12.4598330041935</v>
      </c>
      <c r="E39" s="142">
        <v>0.085443861666589</v>
      </c>
      <c r="F39" s="143">
        <v>61002.2854714993</v>
      </c>
      <c r="G39" s="143">
        <v>-11401.9176181609</v>
      </c>
      <c r="H39" s="143">
        <v>-7910.24280945703</v>
      </c>
      <c r="I39" s="145">
        <v>1</v>
      </c>
      <c r="J39" s="144">
        <v>3</v>
      </c>
      <c r="K39" s="141">
        <v>3</v>
      </c>
      <c r="L39" s="148">
        <f t="shared" si="0"/>
        <v>0.369496397804521</v>
      </c>
      <c r="M39" s="148">
        <f t="shared" si="1"/>
        <v>0.567690682452741</v>
      </c>
      <c r="N39" s="148">
        <f t="shared" si="2"/>
        <v>-1.12150929150523</v>
      </c>
      <c r="O39" s="148">
        <f t="shared" si="3"/>
        <v>0.262467873843668</v>
      </c>
      <c r="P39" s="148">
        <f t="shared" si="4"/>
        <v>-2.10682256750749</v>
      </c>
      <c r="Q39" s="148">
        <f t="shared" si="5"/>
        <v>-0.205042588225013</v>
      </c>
      <c r="R39" s="145">
        <v>1</v>
      </c>
      <c r="S39" s="144">
        <v>3</v>
      </c>
      <c r="T39" s="17">
        <f t="shared" si="9"/>
        <v>0.48513544004562</v>
      </c>
      <c r="U39" s="24">
        <f t="shared" si="6"/>
        <v>1</v>
      </c>
      <c r="V39" s="24">
        <f t="shared" si="7"/>
        <v>0</v>
      </c>
      <c r="W39" s="24">
        <f>SUM($U$20:U39)</f>
        <v>16</v>
      </c>
      <c r="X39" s="24">
        <f>SUM($V$20:V39)</f>
        <v>4</v>
      </c>
      <c r="Y39" s="24">
        <f t="shared" si="10"/>
        <v>146</v>
      </c>
      <c r="Z39" s="24">
        <f t="shared" si="8"/>
        <v>34</v>
      </c>
      <c r="AB39" s="24">
        <f t="shared" si="11"/>
        <v>0.0266666666666667</v>
      </c>
      <c r="AC39" s="24">
        <f t="shared" si="12"/>
        <v>0.32</v>
      </c>
      <c r="AD39" s="24">
        <f t="shared" si="21"/>
        <v>0</v>
      </c>
      <c r="AE39" s="24">
        <f t="shared" si="22"/>
        <v>0.31</v>
      </c>
      <c r="AF39" s="24">
        <f t="shared" si="13"/>
        <v>0</v>
      </c>
      <c r="AR39" s="24">
        <f t="shared" si="14"/>
        <v>146</v>
      </c>
      <c r="AS39" s="24">
        <f t="shared" si="15"/>
        <v>34</v>
      </c>
      <c r="AT39" s="24">
        <f t="shared" si="16"/>
        <v>-166600</v>
      </c>
      <c r="AU39" s="24">
        <f t="shared" si="17"/>
        <v>584000</v>
      </c>
      <c r="AV39" s="24">
        <f t="shared" si="18"/>
        <v>417400</v>
      </c>
      <c r="AW39" s="24">
        <f t="shared" si="19"/>
        <v>2087</v>
      </c>
      <c r="AX39" s="24" t="str">
        <f t="shared" si="20"/>
        <v/>
      </c>
    </row>
    <row r="40" spans="1:50">
      <c r="A40" s="17"/>
      <c r="B40" s="141">
        <v>176</v>
      </c>
      <c r="C40" s="142">
        <v>28.5232486972383</v>
      </c>
      <c r="D40" s="142">
        <v>1.33056650244809</v>
      </c>
      <c r="E40" s="142">
        <v>0.714496272854243</v>
      </c>
      <c r="F40" s="143">
        <v>30967.9445080727</v>
      </c>
      <c r="G40" s="143">
        <v>-3426.61720340832</v>
      </c>
      <c r="H40" s="143">
        <v>-4259.56651970831</v>
      </c>
      <c r="I40" s="145">
        <v>0</v>
      </c>
      <c r="J40" s="144">
        <v>176</v>
      </c>
      <c r="K40" s="141">
        <v>176</v>
      </c>
      <c r="L40" s="148">
        <f t="shared" si="0"/>
        <v>-0.748844327475255</v>
      </c>
      <c r="M40" s="148">
        <f t="shared" si="1"/>
        <v>-1.07548761527254</v>
      </c>
      <c r="N40" s="148">
        <f t="shared" si="2"/>
        <v>-0.105340815750221</v>
      </c>
      <c r="O40" s="148">
        <f t="shared" si="3"/>
        <v>-0.365047041604348</v>
      </c>
      <c r="P40" s="148">
        <f t="shared" si="4"/>
        <v>-0.0576840523983554</v>
      </c>
      <c r="Q40" s="148">
        <f t="shared" si="5"/>
        <v>0.283509266239805</v>
      </c>
      <c r="R40" s="145">
        <v>0</v>
      </c>
      <c r="S40" s="144">
        <v>176</v>
      </c>
      <c r="T40" s="17">
        <f t="shared" si="9"/>
        <v>0.485049338054679</v>
      </c>
      <c r="U40" s="24">
        <f t="shared" si="6"/>
        <v>0</v>
      </c>
      <c r="V40" s="24">
        <f t="shared" si="7"/>
        <v>1</v>
      </c>
      <c r="W40" s="24">
        <f>SUM($U$20:U40)</f>
        <v>16</v>
      </c>
      <c r="X40" s="24">
        <f>SUM($V$20:V40)</f>
        <v>5</v>
      </c>
      <c r="Y40" s="24">
        <f t="shared" si="10"/>
        <v>145</v>
      </c>
      <c r="Z40" s="24">
        <f t="shared" si="8"/>
        <v>34</v>
      </c>
      <c r="AB40" s="24">
        <f t="shared" si="11"/>
        <v>0.0333333333333333</v>
      </c>
      <c r="AC40" s="24">
        <f t="shared" si="12"/>
        <v>0.32</v>
      </c>
      <c r="AD40" s="24">
        <f t="shared" si="21"/>
        <v>0.00666666666666666</v>
      </c>
      <c r="AE40" s="24">
        <f t="shared" si="22"/>
        <v>0.32</v>
      </c>
      <c r="AF40" s="24">
        <f t="shared" si="13"/>
        <v>0.00213333333333333</v>
      </c>
      <c r="AR40" s="24">
        <f t="shared" si="14"/>
        <v>145</v>
      </c>
      <c r="AS40" s="24">
        <f t="shared" si="15"/>
        <v>34</v>
      </c>
      <c r="AT40" s="24">
        <f t="shared" si="16"/>
        <v>-166600</v>
      </c>
      <c r="AU40" s="24">
        <f t="shared" si="17"/>
        <v>580000</v>
      </c>
      <c r="AV40" s="24">
        <f t="shared" si="18"/>
        <v>413400</v>
      </c>
      <c r="AW40" s="24">
        <f t="shared" si="19"/>
        <v>2067</v>
      </c>
      <c r="AX40" s="24" t="str">
        <f t="shared" si="20"/>
        <v/>
      </c>
    </row>
    <row r="41" spans="1:50">
      <c r="A41" s="17"/>
      <c r="B41" s="141">
        <v>154</v>
      </c>
      <c r="C41" s="142">
        <v>31.4862822173566</v>
      </c>
      <c r="D41" s="142">
        <v>2.01547513557245</v>
      </c>
      <c r="E41" s="142">
        <v>0.721142518888635</v>
      </c>
      <c r="F41" s="143">
        <v>22928.4292333057</v>
      </c>
      <c r="G41" s="143">
        <v>-4104.03734456826</v>
      </c>
      <c r="H41" s="143">
        <v>-2219.86176193453</v>
      </c>
      <c r="I41" s="145">
        <v>0</v>
      </c>
      <c r="J41" s="144">
        <v>154</v>
      </c>
      <c r="K41" s="141">
        <v>154</v>
      </c>
      <c r="L41" s="148">
        <f t="shared" si="0"/>
        <v>-0.387638438709308</v>
      </c>
      <c r="M41" s="148">
        <f t="shared" si="1"/>
        <v>-0.974364418905727</v>
      </c>
      <c r="N41" s="148">
        <f t="shared" si="2"/>
        <v>-0.0946044993763454</v>
      </c>
      <c r="O41" s="148">
        <f t="shared" si="3"/>
        <v>-0.533018623002845</v>
      </c>
      <c r="P41" s="148">
        <f t="shared" si="4"/>
        <v>-0.231737395842795</v>
      </c>
      <c r="Q41" s="148">
        <f t="shared" si="5"/>
        <v>0.556472811314815</v>
      </c>
      <c r="R41" s="145">
        <v>0</v>
      </c>
      <c r="S41" s="144">
        <v>154</v>
      </c>
      <c r="T41" s="17">
        <f t="shared" si="9"/>
        <v>0.484326080604796</v>
      </c>
      <c r="U41" s="24">
        <f t="shared" si="6"/>
        <v>0</v>
      </c>
      <c r="V41" s="24">
        <f t="shared" si="7"/>
        <v>1</v>
      </c>
      <c r="W41" s="24">
        <f>SUM($U$20:U41)</f>
        <v>16</v>
      </c>
      <c r="X41" s="24">
        <f>SUM($V$20:V41)</f>
        <v>6</v>
      </c>
      <c r="Y41" s="24">
        <f t="shared" si="10"/>
        <v>144</v>
      </c>
      <c r="Z41" s="24">
        <f t="shared" si="8"/>
        <v>34</v>
      </c>
      <c r="AB41" s="24">
        <f t="shared" si="11"/>
        <v>0.04</v>
      </c>
      <c r="AC41" s="24">
        <f t="shared" si="12"/>
        <v>0.32</v>
      </c>
      <c r="AD41" s="24">
        <f t="shared" si="21"/>
        <v>0.00666666666666667</v>
      </c>
      <c r="AE41" s="24">
        <f t="shared" si="22"/>
        <v>0.32</v>
      </c>
      <c r="AF41" s="24">
        <f t="shared" si="13"/>
        <v>0.00213333333333333</v>
      </c>
      <c r="AR41" s="24">
        <f t="shared" si="14"/>
        <v>144</v>
      </c>
      <c r="AS41" s="24">
        <f t="shared" si="15"/>
        <v>34</v>
      </c>
      <c r="AT41" s="24">
        <f t="shared" si="16"/>
        <v>-166600</v>
      </c>
      <c r="AU41" s="24">
        <f t="shared" si="17"/>
        <v>576000</v>
      </c>
      <c r="AV41" s="24">
        <f t="shared" si="18"/>
        <v>409400</v>
      </c>
      <c r="AW41" s="24">
        <f t="shared" si="19"/>
        <v>2047</v>
      </c>
      <c r="AX41" s="24" t="str">
        <f t="shared" si="20"/>
        <v/>
      </c>
    </row>
    <row r="42" spans="1:50">
      <c r="A42" s="17"/>
      <c r="B42" s="141">
        <v>64</v>
      </c>
      <c r="C42" s="142">
        <v>30.4842656576317</v>
      </c>
      <c r="D42" s="142">
        <v>0.345107104254814</v>
      </c>
      <c r="E42" s="142">
        <v>1.05560667407507</v>
      </c>
      <c r="F42" s="143">
        <v>15263.1347554528</v>
      </c>
      <c r="G42" s="143">
        <v>-1604.11193285084</v>
      </c>
      <c r="H42" s="143">
        <v>-5876.32071606108</v>
      </c>
      <c r="I42" s="145">
        <v>1</v>
      </c>
      <c r="J42" s="144">
        <v>64</v>
      </c>
      <c r="K42" s="141">
        <v>64</v>
      </c>
      <c r="L42" s="148">
        <f t="shared" si="0"/>
        <v>-0.509788350128195</v>
      </c>
      <c r="M42" s="148">
        <f t="shared" si="1"/>
        <v>-1.22098556845272</v>
      </c>
      <c r="N42" s="148">
        <f t="shared" si="2"/>
        <v>0.445687413866314</v>
      </c>
      <c r="O42" s="148">
        <f t="shared" si="3"/>
        <v>-0.693171516719119</v>
      </c>
      <c r="P42" s="148">
        <f t="shared" si="4"/>
        <v>0.410582414025982</v>
      </c>
      <c r="Q42" s="148">
        <f t="shared" si="5"/>
        <v>0.0671470916312505</v>
      </c>
      <c r="R42" s="145">
        <v>1</v>
      </c>
      <c r="S42" s="144">
        <v>64</v>
      </c>
      <c r="T42" s="17">
        <f t="shared" si="9"/>
        <v>0.480905826224315</v>
      </c>
      <c r="U42" s="24">
        <f t="shared" si="6"/>
        <v>1</v>
      </c>
      <c r="V42" s="24">
        <f t="shared" si="7"/>
        <v>0</v>
      </c>
      <c r="W42" s="24">
        <f>SUM($U$20:U42)</f>
        <v>17</v>
      </c>
      <c r="X42" s="24">
        <f>SUM($V$20:V42)</f>
        <v>6</v>
      </c>
      <c r="Y42" s="24">
        <f t="shared" si="10"/>
        <v>144</v>
      </c>
      <c r="Z42" s="24">
        <f t="shared" si="8"/>
        <v>33</v>
      </c>
      <c r="AB42" s="24">
        <f t="shared" si="11"/>
        <v>0.04</v>
      </c>
      <c r="AC42" s="24">
        <f t="shared" si="12"/>
        <v>0.34</v>
      </c>
      <c r="AD42" s="24">
        <f t="shared" si="21"/>
        <v>0</v>
      </c>
      <c r="AE42" s="24">
        <f t="shared" si="22"/>
        <v>0.33</v>
      </c>
      <c r="AF42" s="24">
        <f t="shared" si="13"/>
        <v>0</v>
      </c>
      <c r="AR42" s="24">
        <f t="shared" si="14"/>
        <v>144</v>
      </c>
      <c r="AS42" s="24">
        <f t="shared" si="15"/>
        <v>33</v>
      </c>
      <c r="AT42" s="24">
        <f t="shared" si="16"/>
        <v>-161700</v>
      </c>
      <c r="AU42" s="24">
        <f t="shared" si="17"/>
        <v>576000</v>
      </c>
      <c r="AV42" s="24">
        <f t="shared" si="18"/>
        <v>414300</v>
      </c>
      <c r="AW42" s="24">
        <f t="shared" si="19"/>
        <v>2071.5</v>
      </c>
      <c r="AX42" s="24" t="str">
        <f t="shared" si="20"/>
        <v/>
      </c>
    </row>
    <row r="43" spans="1:50">
      <c r="A43" s="17"/>
      <c r="B43" s="141">
        <v>130</v>
      </c>
      <c r="C43" s="142">
        <v>23.9879498878347</v>
      </c>
      <c r="D43" s="142">
        <v>0.305560130068223</v>
      </c>
      <c r="E43" s="142">
        <v>1.09985974205204</v>
      </c>
      <c r="F43" s="143">
        <v>23257.9612425754</v>
      </c>
      <c r="G43" s="143">
        <v>-1472.97110399211</v>
      </c>
      <c r="H43" s="143">
        <v>-4458.8651582738</v>
      </c>
      <c r="I43" s="145">
        <v>1</v>
      </c>
      <c r="J43" s="144">
        <v>130</v>
      </c>
      <c r="K43" s="141">
        <v>130</v>
      </c>
      <c r="L43" s="148">
        <f t="shared" si="0"/>
        <v>-1.30171577700391</v>
      </c>
      <c r="M43" s="148">
        <f t="shared" si="1"/>
        <v>-1.2268244734438</v>
      </c>
      <c r="N43" s="148">
        <f t="shared" si="2"/>
        <v>0.517173623654046</v>
      </c>
      <c r="O43" s="148">
        <f t="shared" si="3"/>
        <v>-0.526133629215696</v>
      </c>
      <c r="P43" s="148">
        <f t="shared" si="4"/>
        <v>0.444277160222712</v>
      </c>
      <c r="Q43" s="148">
        <f t="shared" si="5"/>
        <v>0.256838120475143</v>
      </c>
      <c r="R43" s="145">
        <v>1</v>
      </c>
      <c r="S43" s="144">
        <v>130</v>
      </c>
      <c r="T43" s="17">
        <f t="shared" si="9"/>
        <v>0.467989910698672</v>
      </c>
      <c r="U43" s="24">
        <f t="shared" si="6"/>
        <v>1</v>
      </c>
      <c r="V43" s="24">
        <f t="shared" si="7"/>
        <v>0</v>
      </c>
      <c r="W43" s="24">
        <f>SUM($U$20:U43)</f>
        <v>18</v>
      </c>
      <c r="X43" s="24">
        <f>SUM($V$20:V43)</f>
        <v>6</v>
      </c>
      <c r="Y43" s="24">
        <f t="shared" si="10"/>
        <v>144</v>
      </c>
      <c r="Z43" s="24">
        <f t="shared" si="8"/>
        <v>32</v>
      </c>
      <c r="AB43" s="24">
        <f t="shared" si="11"/>
        <v>0.04</v>
      </c>
      <c r="AC43" s="24">
        <f t="shared" si="12"/>
        <v>0.36</v>
      </c>
      <c r="AD43" s="24">
        <f t="shared" si="21"/>
        <v>0</v>
      </c>
      <c r="AE43" s="24">
        <f t="shared" si="22"/>
        <v>0.35</v>
      </c>
      <c r="AF43" s="24">
        <f t="shared" si="13"/>
        <v>0</v>
      </c>
      <c r="AR43" s="24">
        <f t="shared" si="14"/>
        <v>144</v>
      </c>
      <c r="AS43" s="24">
        <f t="shared" si="15"/>
        <v>32</v>
      </c>
      <c r="AT43" s="24">
        <f t="shared" si="16"/>
        <v>-156800</v>
      </c>
      <c r="AU43" s="24">
        <f t="shared" si="17"/>
        <v>576000</v>
      </c>
      <c r="AV43" s="24">
        <f t="shared" si="18"/>
        <v>419200</v>
      </c>
      <c r="AW43" s="24">
        <f t="shared" si="19"/>
        <v>2096</v>
      </c>
      <c r="AX43" s="24" t="str">
        <f t="shared" si="20"/>
        <v/>
      </c>
    </row>
    <row r="44" spans="1:50">
      <c r="A44" s="17"/>
      <c r="B44" s="141">
        <v>88</v>
      </c>
      <c r="C44" s="142">
        <v>24.0832137748476</v>
      </c>
      <c r="D44" s="142">
        <v>0.143477291896765</v>
      </c>
      <c r="E44" s="142">
        <v>2.12198242415542</v>
      </c>
      <c r="F44" s="143">
        <v>18529.1017497701</v>
      </c>
      <c r="G44" s="143">
        <v>-172.148115376002</v>
      </c>
      <c r="H44" s="143">
        <v>-2671.17278035071</v>
      </c>
      <c r="I44" s="145">
        <v>0</v>
      </c>
      <c r="J44" s="144">
        <v>88</v>
      </c>
      <c r="K44" s="141">
        <v>88</v>
      </c>
      <c r="L44" s="148">
        <f t="shared" si="0"/>
        <v>-1.29010272006677</v>
      </c>
      <c r="M44" s="148">
        <f t="shared" si="1"/>
        <v>-1.25075516124567</v>
      </c>
      <c r="N44" s="148">
        <f t="shared" si="2"/>
        <v>2.16830607213579</v>
      </c>
      <c r="O44" s="148">
        <f t="shared" si="3"/>
        <v>-0.62493486039326</v>
      </c>
      <c r="P44" s="148">
        <f t="shared" si="4"/>
        <v>0.778504881899746</v>
      </c>
      <c r="Q44" s="148">
        <f t="shared" si="5"/>
        <v>0.49607610191421</v>
      </c>
      <c r="R44" s="145">
        <v>0</v>
      </c>
      <c r="S44" s="144">
        <v>88</v>
      </c>
      <c r="T44" s="17">
        <f t="shared" si="9"/>
        <v>0.453668728754436</v>
      </c>
      <c r="U44" s="24">
        <f t="shared" si="6"/>
        <v>0</v>
      </c>
      <c r="V44" s="24">
        <f t="shared" si="7"/>
        <v>1</v>
      </c>
      <c r="W44" s="24">
        <f>SUM($U$20:U44)</f>
        <v>18</v>
      </c>
      <c r="X44" s="24">
        <f>SUM($V$20:V44)</f>
        <v>7</v>
      </c>
      <c r="Y44" s="24">
        <f t="shared" si="10"/>
        <v>143</v>
      </c>
      <c r="Z44" s="24">
        <f t="shared" si="8"/>
        <v>32</v>
      </c>
      <c r="AB44" s="24">
        <f t="shared" si="11"/>
        <v>0.0466666666666667</v>
      </c>
      <c r="AC44" s="24">
        <f t="shared" si="12"/>
        <v>0.36</v>
      </c>
      <c r="AD44" s="24">
        <f t="shared" si="21"/>
        <v>0.00666666666666667</v>
      </c>
      <c r="AE44" s="24">
        <f t="shared" si="22"/>
        <v>0.36</v>
      </c>
      <c r="AF44" s="24">
        <f t="shared" si="13"/>
        <v>0.0024</v>
      </c>
      <c r="AR44" s="24">
        <f t="shared" si="14"/>
        <v>143</v>
      </c>
      <c r="AS44" s="24">
        <f t="shared" si="15"/>
        <v>32</v>
      </c>
      <c r="AT44" s="24">
        <f t="shared" si="16"/>
        <v>-156800</v>
      </c>
      <c r="AU44" s="24">
        <f t="shared" si="17"/>
        <v>572000</v>
      </c>
      <c r="AV44" s="24">
        <f t="shared" si="18"/>
        <v>415200</v>
      </c>
      <c r="AW44" s="24">
        <f t="shared" si="19"/>
        <v>2076</v>
      </c>
      <c r="AX44" s="24" t="str">
        <f t="shared" si="20"/>
        <v/>
      </c>
    </row>
    <row r="45" spans="1:50">
      <c r="A45" s="17"/>
      <c r="B45" s="141">
        <v>93</v>
      </c>
      <c r="C45" s="142">
        <v>33.7042604943151</v>
      </c>
      <c r="D45" s="142">
        <v>5.46293369243372</v>
      </c>
      <c r="E45" s="142">
        <v>0.32811185909022</v>
      </c>
      <c r="F45" s="143">
        <v>41564.9723160357</v>
      </c>
      <c r="G45" s="143">
        <v>-5272.91979949377</v>
      </c>
      <c r="H45" s="143">
        <v>-8861.8154290025</v>
      </c>
      <c r="I45" s="145">
        <v>0</v>
      </c>
      <c r="J45" s="144">
        <v>93</v>
      </c>
      <c r="K45" s="141">
        <v>93</v>
      </c>
      <c r="L45" s="148">
        <f t="shared" si="0"/>
        <v>-0.117257827301174</v>
      </c>
      <c r="M45" s="148">
        <f t="shared" si="1"/>
        <v>-0.465365098775027</v>
      </c>
      <c r="N45" s="148">
        <f t="shared" si="2"/>
        <v>-0.729504484479809</v>
      </c>
      <c r="O45" s="148">
        <f t="shared" si="3"/>
        <v>-0.143640718189037</v>
      </c>
      <c r="P45" s="148">
        <f t="shared" si="4"/>
        <v>-0.532064898690536</v>
      </c>
      <c r="Q45" s="148">
        <f t="shared" si="5"/>
        <v>-0.332386820098523</v>
      </c>
      <c r="R45" s="145">
        <v>0</v>
      </c>
      <c r="S45" s="144">
        <v>93</v>
      </c>
      <c r="T45" s="17">
        <f t="shared" si="9"/>
        <v>0.452166688779172</v>
      </c>
      <c r="U45" s="24">
        <f t="shared" si="6"/>
        <v>0</v>
      </c>
      <c r="V45" s="24">
        <f t="shared" si="7"/>
        <v>1</v>
      </c>
      <c r="W45" s="24">
        <f>SUM($U$20:U45)</f>
        <v>18</v>
      </c>
      <c r="X45" s="24">
        <f>SUM($V$20:V45)</f>
        <v>8</v>
      </c>
      <c r="Y45" s="24">
        <f t="shared" si="10"/>
        <v>142</v>
      </c>
      <c r="Z45" s="24">
        <f t="shared" si="8"/>
        <v>32</v>
      </c>
      <c r="AB45" s="24">
        <f t="shared" si="11"/>
        <v>0.0533333333333333</v>
      </c>
      <c r="AC45" s="24">
        <f t="shared" si="12"/>
        <v>0.36</v>
      </c>
      <c r="AD45" s="24">
        <f t="shared" si="21"/>
        <v>0.00666666666666667</v>
      </c>
      <c r="AE45" s="24">
        <f t="shared" si="22"/>
        <v>0.36</v>
      </c>
      <c r="AF45" s="24">
        <f t="shared" si="13"/>
        <v>0.0024</v>
      </c>
      <c r="AR45" s="24">
        <f t="shared" si="14"/>
        <v>142</v>
      </c>
      <c r="AS45" s="24">
        <f t="shared" si="15"/>
        <v>32</v>
      </c>
      <c r="AT45" s="24">
        <f t="shared" si="16"/>
        <v>-156800</v>
      </c>
      <c r="AU45" s="24">
        <f t="shared" si="17"/>
        <v>568000</v>
      </c>
      <c r="AV45" s="24">
        <f t="shared" si="18"/>
        <v>411200</v>
      </c>
      <c r="AW45" s="24">
        <f t="shared" si="19"/>
        <v>2056</v>
      </c>
      <c r="AX45" s="24" t="str">
        <f t="shared" si="20"/>
        <v/>
      </c>
    </row>
    <row r="46" spans="1:50">
      <c r="A46" s="17"/>
      <c r="B46" s="141">
        <v>185</v>
      </c>
      <c r="C46" s="142">
        <v>38.3532783388071</v>
      </c>
      <c r="D46" s="142">
        <v>19.196674083641</v>
      </c>
      <c r="E46" s="142">
        <v>2.09093354356373</v>
      </c>
      <c r="F46" s="143">
        <v>73367.4003546883</v>
      </c>
      <c r="G46" s="143">
        <v>-7698.44731528969</v>
      </c>
      <c r="H46" s="143">
        <v>-32857.822289662</v>
      </c>
      <c r="I46" s="145">
        <v>0</v>
      </c>
      <c r="J46" s="144">
        <v>185</v>
      </c>
      <c r="K46" s="141">
        <v>185</v>
      </c>
      <c r="L46" s="148">
        <f t="shared" si="0"/>
        <v>0.449476437096025</v>
      </c>
      <c r="M46" s="148">
        <f t="shared" si="1"/>
        <v>1.56235021866173</v>
      </c>
      <c r="N46" s="148">
        <f t="shared" si="2"/>
        <v>2.11814984810162</v>
      </c>
      <c r="O46" s="148">
        <f t="shared" si="3"/>
        <v>0.520815277899511</v>
      </c>
      <c r="P46" s="148">
        <f t="shared" si="4"/>
        <v>-1.15526924129819</v>
      </c>
      <c r="Q46" s="148">
        <f t="shared" si="5"/>
        <v>-3.54365309545832</v>
      </c>
      <c r="R46" s="145">
        <v>0</v>
      </c>
      <c r="S46" s="144">
        <v>185</v>
      </c>
      <c r="T46" s="17">
        <f t="shared" si="9"/>
        <v>0.452072602600552</v>
      </c>
      <c r="U46" s="24">
        <f t="shared" si="6"/>
        <v>0</v>
      </c>
      <c r="V46" s="24">
        <f t="shared" si="7"/>
        <v>1</v>
      </c>
      <c r="W46" s="24">
        <f>SUM($U$20:U46)</f>
        <v>18</v>
      </c>
      <c r="X46" s="24">
        <f>SUM($V$20:V46)</f>
        <v>9</v>
      </c>
      <c r="Y46" s="24">
        <f t="shared" si="10"/>
        <v>141</v>
      </c>
      <c r="Z46" s="24">
        <f t="shared" si="8"/>
        <v>32</v>
      </c>
      <c r="AB46" s="24">
        <f t="shared" si="11"/>
        <v>0.06</v>
      </c>
      <c r="AC46" s="24">
        <f t="shared" si="12"/>
        <v>0.36</v>
      </c>
      <c r="AD46" s="24">
        <f t="shared" si="21"/>
        <v>0.00666666666666666</v>
      </c>
      <c r="AE46" s="24">
        <f t="shared" si="22"/>
        <v>0.36</v>
      </c>
      <c r="AF46" s="24">
        <f t="shared" si="13"/>
        <v>0.0024</v>
      </c>
      <c r="AR46" s="24">
        <f t="shared" si="14"/>
        <v>141</v>
      </c>
      <c r="AS46" s="24">
        <f t="shared" si="15"/>
        <v>32</v>
      </c>
      <c r="AT46" s="24">
        <f t="shared" si="16"/>
        <v>-156800</v>
      </c>
      <c r="AU46" s="24">
        <f t="shared" si="17"/>
        <v>564000</v>
      </c>
      <c r="AV46" s="24">
        <f t="shared" si="18"/>
        <v>407200</v>
      </c>
      <c r="AW46" s="24">
        <f t="shared" si="19"/>
        <v>2036</v>
      </c>
      <c r="AX46" s="24" t="str">
        <f t="shared" si="20"/>
        <v/>
      </c>
    </row>
    <row r="47" spans="1:50">
      <c r="A47" s="17"/>
      <c r="B47" s="141">
        <v>106</v>
      </c>
      <c r="C47" s="142">
        <v>28.4951893180101</v>
      </c>
      <c r="D47" s="142">
        <v>6.0191045956314</v>
      </c>
      <c r="E47" s="142">
        <v>1.12873711911657</v>
      </c>
      <c r="F47" s="143">
        <v>29038.0655078207</v>
      </c>
      <c r="G47" s="143">
        <v>-4224.05129095192</v>
      </c>
      <c r="H47" s="143">
        <v>-6675.96733788835</v>
      </c>
      <c r="I47" s="145">
        <v>1</v>
      </c>
      <c r="J47" s="144">
        <v>106</v>
      </c>
      <c r="K47" s="141">
        <v>106</v>
      </c>
      <c r="L47" s="148">
        <f t="shared" si="0"/>
        <v>-0.752264880413158</v>
      </c>
      <c r="M47" s="148">
        <f t="shared" si="1"/>
        <v>-0.383249358459403</v>
      </c>
      <c r="N47" s="148">
        <f t="shared" si="2"/>
        <v>0.563822010519092</v>
      </c>
      <c r="O47" s="148">
        <f t="shared" si="3"/>
        <v>-0.405368480957478</v>
      </c>
      <c r="P47" s="148">
        <f t="shared" si="4"/>
        <v>-0.262573249929258</v>
      </c>
      <c r="Q47" s="148">
        <f t="shared" si="5"/>
        <v>-0.0398656394364855</v>
      </c>
      <c r="R47" s="145">
        <v>1</v>
      </c>
      <c r="S47" s="144">
        <v>106</v>
      </c>
      <c r="T47" s="17">
        <f t="shared" si="9"/>
        <v>0.4428785728968</v>
      </c>
      <c r="U47" s="24">
        <f t="shared" si="6"/>
        <v>1</v>
      </c>
      <c r="V47" s="24">
        <f t="shared" si="7"/>
        <v>0</v>
      </c>
      <c r="W47" s="24">
        <f>SUM($U$20:U47)</f>
        <v>19</v>
      </c>
      <c r="X47" s="24">
        <f>SUM($V$20:V47)</f>
        <v>9</v>
      </c>
      <c r="Y47" s="24">
        <f t="shared" si="10"/>
        <v>141</v>
      </c>
      <c r="Z47" s="24">
        <f t="shared" si="8"/>
        <v>31</v>
      </c>
      <c r="AB47" s="24">
        <f t="shared" si="11"/>
        <v>0.06</v>
      </c>
      <c r="AC47" s="24">
        <f t="shared" si="12"/>
        <v>0.38</v>
      </c>
      <c r="AD47" s="24">
        <f t="shared" si="21"/>
        <v>0</v>
      </c>
      <c r="AE47" s="24">
        <f t="shared" si="22"/>
        <v>0.37</v>
      </c>
      <c r="AF47" s="24">
        <f t="shared" si="13"/>
        <v>0</v>
      </c>
      <c r="AR47" s="24">
        <f t="shared" si="14"/>
        <v>141</v>
      </c>
      <c r="AS47" s="24">
        <f t="shared" si="15"/>
        <v>31</v>
      </c>
      <c r="AT47" s="24">
        <f t="shared" si="16"/>
        <v>-151900</v>
      </c>
      <c r="AU47" s="24">
        <f t="shared" si="17"/>
        <v>564000</v>
      </c>
      <c r="AV47" s="24">
        <f t="shared" si="18"/>
        <v>412100</v>
      </c>
      <c r="AW47" s="24">
        <f t="shared" si="19"/>
        <v>2060.5</v>
      </c>
      <c r="AX47" s="24" t="str">
        <f t="shared" si="20"/>
        <v/>
      </c>
    </row>
    <row r="48" spans="1:50">
      <c r="A48" s="17"/>
      <c r="B48" s="141">
        <v>136</v>
      </c>
      <c r="C48" s="142">
        <v>21.3915601739489</v>
      </c>
      <c r="D48" s="142">
        <v>0.327916653453436</v>
      </c>
      <c r="E48" s="142">
        <v>1.01213600019521</v>
      </c>
      <c r="F48" s="143">
        <v>25383.5052452978</v>
      </c>
      <c r="G48" s="143">
        <v>-1210.3161144154</v>
      </c>
      <c r="H48" s="143">
        <v>-3348.62039821356</v>
      </c>
      <c r="I48" s="145">
        <v>1</v>
      </c>
      <c r="J48" s="144">
        <v>136</v>
      </c>
      <c r="K48" s="141">
        <v>136</v>
      </c>
      <c r="L48" s="148">
        <f t="shared" si="0"/>
        <v>-1.61822628821455</v>
      </c>
      <c r="M48" s="148">
        <f t="shared" si="1"/>
        <v>-1.22352364907829</v>
      </c>
      <c r="N48" s="148">
        <f t="shared" si="2"/>
        <v>0.37546508003384</v>
      </c>
      <c r="O48" s="148">
        <f t="shared" si="3"/>
        <v>-0.481724112563622</v>
      </c>
      <c r="P48" s="148">
        <f t="shared" si="4"/>
        <v>0.511762574857582</v>
      </c>
      <c r="Q48" s="148">
        <f t="shared" si="5"/>
        <v>0.405416655898949</v>
      </c>
      <c r="R48" s="145">
        <v>1</v>
      </c>
      <c r="S48" s="144">
        <v>136</v>
      </c>
      <c r="T48" s="17">
        <f t="shared" si="9"/>
        <v>0.442637883597707</v>
      </c>
      <c r="U48" s="24">
        <f t="shared" si="6"/>
        <v>1</v>
      </c>
      <c r="V48" s="24">
        <f t="shared" si="7"/>
        <v>0</v>
      </c>
      <c r="W48" s="24">
        <f>SUM($U$20:U48)</f>
        <v>20</v>
      </c>
      <c r="X48" s="24">
        <f>SUM($V$20:V48)</f>
        <v>9</v>
      </c>
      <c r="Y48" s="24">
        <f t="shared" si="10"/>
        <v>141</v>
      </c>
      <c r="Z48" s="24">
        <f t="shared" si="8"/>
        <v>30</v>
      </c>
      <c r="AB48" s="24">
        <f t="shared" si="11"/>
        <v>0.06</v>
      </c>
      <c r="AC48" s="24">
        <f t="shared" si="12"/>
        <v>0.4</v>
      </c>
      <c r="AD48" s="24">
        <f t="shared" si="21"/>
        <v>0</v>
      </c>
      <c r="AE48" s="24">
        <f t="shared" si="22"/>
        <v>0.39</v>
      </c>
      <c r="AF48" s="24">
        <f t="shared" si="13"/>
        <v>0</v>
      </c>
      <c r="AR48" s="24">
        <f t="shared" si="14"/>
        <v>141</v>
      </c>
      <c r="AS48" s="24">
        <f t="shared" si="15"/>
        <v>30</v>
      </c>
      <c r="AT48" s="24">
        <f t="shared" si="16"/>
        <v>-147000</v>
      </c>
      <c r="AU48" s="24">
        <f t="shared" si="17"/>
        <v>564000</v>
      </c>
      <c r="AV48" s="24">
        <f t="shared" si="18"/>
        <v>417000</v>
      </c>
      <c r="AW48" s="24">
        <f t="shared" si="19"/>
        <v>2085</v>
      </c>
      <c r="AX48" s="24" t="str">
        <f t="shared" si="20"/>
        <v/>
      </c>
    </row>
    <row r="49" spans="1:50">
      <c r="A49" s="17"/>
      <c r="B49" s="141">
        <v>4</v>
      </c>
      <c r="C49" s="142">
        <v>28.6845104659999</v>
      </c>
      <c r="D49" s="142">
        <v>1.38714358121345</v>
      </c>
      <c r="E49" s="142">
        <v>1.83759805512681</v>
      </c>
      <c r="F49" s="143">
        <v>19952.7349367636</v>
      </c>
      <c r="G49" s="143">
        <v>-1233.37844977466</v>
      </c>
      <c r="H49" s="143">
        <v>-2408.09735547183</v>
      </c>
      <c r="I49" s="145">
        <v>0</v>
      </c>
      <c r="J49" s="144">
        <v>4</v>
      </c>
      <c r="K49" s="141">
        <v>4</v>
      </c>
      <c r="L49" s="148">
        <f t="shared" si="0"/>
        <v>-0.729185859181195</v>
      </c>
      <c r="M49" s="148">
        <f t="shared" si="1"/>
        <v>-1.06713430394144</v>
      </c>
      <c r="N49" s="148">
        <f t="shared" si="2"/>
        <v>1.708912823394</v>
      </c>
      <c r="O49" s="148">
        <f t="shared" si="3"/>
        <v>-0.595190540048323</v>
      </c>
      <c r="P49" s="148">
        <f t="shared" si="4"/>
        <v>0.505837040122161</v>
      </c>
      <c r="Q49" s="148">
        <f t="shared" si="5"/>
        <v>0.531282177854059</v>
      </c>
      <c r="R49" s="145">
        <v>0</v>
      </c>
      <c r="S49" s="144">
        <v>4</v>
      </c>
      <c r="T49" s="17">
        <f t="shared" si="9"/>
        <v>0.437368144774177</v>
      </c>
      <c r="U49" s="24">
        <f t="shared" si="6"/>
        <v>0</v>
      </c>
      <c r="V49" s="24">
        <f t="shared" si="7"/>
        <v>1</v>
      </c>
      <c r="W49" s="24">
        <f>SUM($U$20:U49)</f>
        <v>20</v>
      </c>
      <c r="X49" s="24">
        <f>SUM($V$20:V49)</f>
        <v>10</v>
      </c>
      <c r="Y49" s="24">
        <f t="shared" si="10"/>
        <v>140</v>
      </c>
      <c r="Z49" s="24">
        <f t="shared" si="8"/>
        <v>30</v>
      </c>
      <c r="AB49" s="24">
        <f t="shared" si="11"/>
        <v>0.0666666666666667</v>
      </c>
      <c r="AC49" s="24">
        <f t="shared" si="12"/>
        <v>0.4</v>
      </c>
      <c r="AD49" s="24">
        <f t="shared" si="21"/>
        <v>0.00666666666666667</v>
      </c>
      <c r="AE49" s="24">
        <f t="shared" si="22"/>
        <v>0.4</v>
      </c>
      <c r="AF49" s="24">
        <f t="shared" si="13"/>
        <v>0.00266666666666667</v>
      </c>
      <c r="AR49" s="24">
        <f t="shared" si="14"/>
        <v>140</v>
      </c>
      <c r="AS49" s="24">
        <f t="shared" si="15"/>
        <v>30</v>
      </c>
      <c r="AT49" s="24">
        <f t="shared" si="16"/>
        <v>-147000</v>
      </c>
      <c r="AU49" s="24">
        <f t="shared" si="17"/>
        <v>560000</v>
      </c>
      <c r="AV49" s="24">
        <f t="shared" si="18"/>
        <v>413000</v>
      </c>
      <c r="AW49" s="24">
        <f t="shared" si="19"/>
        <v>2065</v>
      </c>
      <c r="AX49" s="24" t="str">
        <f t="shared" si="20"/>
        <v/>
      </c>
    </row>
    <row r="50" spans="1:50">
      <c r="A50" s="17"/>
      <c r="B50" s="141">
        <v>116</v>
      </c>
      <c r="C50" s="142">
        <v>24.1252652889037</v>
      </c>
      <c r="D50" s="142">
        <v>2.49579611598042</v>
      </c>
      <c r="E50" s="142">
        <v>0.894349177179399</v>
      </c>
      <c r="F50" s="143">
        <v>24754.1263806237</v>
      </c>
      <c r="G50" s="143">
        <v>-2502.90642558358</v>
      </c>
      <c r="H50" s="143">
        <v>-3714.67374624106</v>
      </c>
      <c r="I50" s="145">
        <v>1</v>
      </c>
      <c r="J50" s="144">
        <v>116</v>
      </c>
      <c r="K50" s="141">
        <v>116</v>
      </c>
      <c r="L50" s="148">
        <f t="shared" si="0"/>
        <v>-1.28497646874175</v>
      </c>
      <c r="M50" s="148">
        <f t="shared" si="1"/>
        <v>-0.903447525072271</v>
      </c>
      <c r="N50" s="148">
        <f t="shared" si="2"/>
        <v>0.18519276841195</v>
      </c>
      <c r="O50" s="148">
        <f t="shared" si="3"/>
        <v>-0.494873880874892</v>
      </c>
      <c r="P50" s="148">
        <f t="shared" si="4"/>
        <v>0.179650121015453</v>
      </c>
      <c r="Q50" s="148">
        <f t="shared" si="5"/>
        <v>0.356429556573251</v>
      </c>
      <c r="R50" s="145">
        <v>1</v>
      </c>
      <c r="S50" s="144">
        <v>116</v>
      </c>
      <c r="T50" s="17">
        <f t="shared" si="9"/>
        <v>0.435633354186609</v>
      </c>
      <c r="U50" s="24">
        <f t="shared" si="6"/>
        <v>1</v>
      </c>
      <c r="V50" s="24">
        <f t="shared" si="7"/>
        <v>0</v>
      </c>
      <c r="W50" s="24">
        <f>SUM($U$20:U50)</f>
        <v>21</v>
      </c>
      <c r="X50" s="24">
        <f>SUM($V$20:V50)</f>
        <v>10</v>
      </c>
      <c r="Y50" s="24">
        <f t="shared" si="10"/>
        <v>140</v>
      </c>
      <c r="Z50" s="24">
        <f t="shared" si="8"/>
        <v>29</v>
      </c>
      <c r="AB50" s="24">
        <f t="shared" si="11"/>
        <v>0.0666666666666667</v>
      </c>
      <c r="AC50" s="24">
        <f t="shared" si="12"/>
        <v>0.42</v>
      </c>
      <c r="AD50" s="24">
        <f t="shared" si="21"/>
        <v>0</v>
      </c>
      <c r="AE50" s="24">
        <f t="shared" si="22"/>
        <v>0.41</v>
      </c>
      <c r="AF50" s="24">
        <f t="shared" si="13"/>
        <v>0</v>
      </c>
      <c r="AR50" s="24">
        <f t="shared" si="14"/>
        <v>140</v>
      </c>
      <c r="AS50" s="24">
        <f t="shared" si="15"/>
        <v>29</v>
      </c>
      <c r="AT50" s="24">
        <f t="shared" si="16"/>
        <v>-142100</v>
      </c>
      <c r="AU50" s="24">
        <f t="shared" si="17"/>
        <v>560000</v>
      </c>
      <c r="AV50" s="24">
        <f t="shared" si="18"/>
        <v>417900</v>
      </c>
      <c r="AW50" s="24">
        <f t="shared" si="19"/>
        <v>2089.5</v>
      </c>
      <c r="AX50" s="24" t="str">
        <f t="shared" si="20"/>
        <v/>
      </c>
    </row>
    <row r="51" spans="1:50">
      <c r="A51" s="17"/>
      <c r="B51" s="141">
        <v>9</v>
      </c>
      <c r="C51" s="142">
        <v>46.7800671769111</v>
      </c>
      <c r="D51" s="142">
        <v>11.9624316057188</v>
      </c>
      <c r="E51" s="142">
        <v>0.669372562495934</v>
      </c>
      <c r="F51" s="143">
        <v>55248.1868106091</v>
      </c>
      <c r="G51" s="143">
        <v>-7435.19029923463</v>
      </c>
      <c r="H51" s="143">
        <v>-18232.5466627922</v>
      </c>
      <c r="I51" s="145">
        <v>0</v>
      </c>
      <c r="J51" s="144">
        <v>9</v>
      </c>
      <c r="K51" s="141">
        <v>9</v>
      </c>
      <c r="L51" s="148">
        <f t="shared" si="0"/>
        <v>1.47673641611537</v>
      </c>
      <c r="M51" s="148">
        <f t="shared" si="1"/>
        <v>0.494251953754537</v>
      </c>
      <c r="N51" s="148">
        <f t="shared" si="2"/>
        <v>-0.17823345738026</v>
      </c>
      <c r="O51" s="148">
        <f t="shared" si="3"/>
        <v>0.142246067110336</v>
      </c>
      <c r="P51" s="148">
        <f t="shared" si="4"/>
        <v>-1.08762914463509</v>
      </c>
      <c r="Q51" s="148">
        <f t="shared" si="5"/>
        <v>-1.5864251841175</v>
      </c>
      <c r="R51" s="145">
        <v>0</v>
      </c>
      <c r="S51" s="144">
        <v>9</v>
      </c>
      <c r="T51" s="17">
        <f t="shared" si="9"/>
        <v>0.427274835903264</v>
      </c>
      <c r="U51" s="24">
        <f t="shared" si="6"/>
        <v>0</v>
      </c>
      <c r="V51" s="24">
        <f t="shared" si="7"/>
        <v>1</v>
      </c>
      <c r="W51" s="24">
        <f>SUM($U$20:U51)</f>
        <v>21</v>
      </c>
      <c r="X51" s="24">
        <f>SUM($V$20:V51)</f>
        <v>11</v>
      </c>
      <c r="Y51" s="24">
        <f t="shared" si="10"/>
        <v>139</v>
      </c>
      <c r="Z51" s="24">
        <f t="shared" si="8"/>
        <v>29</v>
      </c>
      <c r="AB51" s="24">
        <f t="shared" si="11"/>
        <v>0.0733333333333333</v>
      </c>
      <c r="AC51" s="24">
        <f t="shared" si="12"/>
        <v>0.42</v>
      </c>
      <c r="AD51" s="24">
        <f t="shared" si="21"/>
        <v>0.00666666666666667</v>
      </c>
      <c r="AE51" s="24">
        <f t="shared" si="22"/>
        <v>0.42</v>
      </c>
      <c r="AF51" s="24">
        <f t="shared" si="13"/>
        <v>0.0028</v>
      </c>
      <c r="AR51" s="24">
        <f t="shared" si="14"/>
        <v>139</v>
      </c>
      <c r="AS51" s="24">
        <f t="shared" si="15"/>
        <v>29</v>
      </c>
      <c r="AT51" s="24">
        <f t="shared" si="16"/>
        <v>-142100</v>
      </c>
      <c r="AU51" s="24">
        <f t="shared" si="17"/>
        <v>556000</v>
      </c>
      <c r="AV51" s="24">
        <f t="shared" si="18"/>
        <v>413900</v>
      </c>
      <c r="AW51" s="24">
        <f t="shared" si="19"/>
        <v>2069.5</v>
      </c>
      <c r="AX51" s="24" t="str">
        <f t="shared" si="20"/>
        <v/>
      </c>
    </row>
    <row r="52" spans="1:50">
      <c r="A52" s="17"/>
      <c r="B52" s="141">
        <v>112</v>
      </c>
      <c r="C52" s="142">
        <v>20.4289764196893</v>
      </c>
      <c r="D52" s="142">
        <v>3.00864646990994</v>
      </c>
      <c r="E52" s="142">
        <v>0.801609616420619</v>
      </c>
      <c r="F52" s="143">
        <v>24264.9800917468</v>
      </c>
      <c r="G52" s="143">
        <v>-2806.58611575359</v>
      </c>
      <c r="H52" s="143">
        <v>-2101.34059021388</v>
      </c>
      <c r="I52" s="145">
        <v>0</v>
      </c>
      <c r="J52" s="144">
        <v>112</v>
      </c>
      <c r="K52" s="141">
        <v>112</v>
      </c>
      <c r="L52" s="148">
        <f t="shared" ref="L52:L83" si="23">(C52-C$221)/C$223</f>
        <v>-1.73556917958188</v>
      </c>
      <c r="M52" s="148">
        <f t="shared" ref="M52:M83" si="24">(D52-D$221)/D$223</f>
        <v>-0.827727838476073</v>
      </c>
      <c r="N52" s="148">
        <f t="shared" ref="N52:N83" si="25">(E52-E$221)/E$223</f>
        <v>0.0353816931781464</v>
      </c>
      <c r="O52" s="148">
        <f t="shared" ref="O52:O83" si="26">(F52-F$221)/F$223</f>
        <v>-0.505093735290211</v>
      </c>
      <c r="P52" s="148">
        <f t="shared" ref="P52:P83" si="27">(G52-G$221)/G$223</f>
        <v>0.101624000741326</v>
      </c>
      <c r="Q52" s="148">
        <f t="shared" ref="Q52:Q83" si="28">(H52-H$221)/H$223</f>
        <v>0.572333910366533</v>
      </c>
      <c r="R52" s="145">
        <v>0</v>
      </c>
      <c r="S52" s="144">
        <v>112</v>
      </c>
      <c r="T52" s="17">
        <f t="shared" si="9"/>
        <v>0.426182277167099</v>
      </c>
      <c r="U52" s="24">
        <f t="shared" ref="U52:U83" si="29">R52</f>
        <v>0</v>
      </c>
      <c r="V52" s="24">
        <f t="shared" ref="V52:V83" si="30">IF(R52=0,1,0)</f>
        <v>1</v>
      </c>
      <c r="W52" s="24">
        <f>SUM($U$20:U52)</f>
        <v>21</v>
      </c>
      <c r="X52" s="24">
        <f>SUM($V$20:V52)</f>
        <v>12</v>
      </c>
      <c r="Y52" s="24">
        <f t="shared" ref="Y52:Y83" si="31">$T$223-X52</f>
        <v>138</v>
      </c>
      <c r="Z52" s="24">
        <f t="shared" ref="Z52:Z83" si="32">$S$223-W52</f>
        <v>29</v>
      </c>
      <c r="AB52" s="24">
        <f t="shared" si="11"/>
        <v>0.08</v>
      </c>
      <c r="AC52" s="24">
        <f t="shared" si="12"/>
        <v>0.42</v>
      </c>
      <c r="AD52" s="24">
        <f t="shared" si="21"/>
        <v>0.00666666666666667</v>
      </c>
      <c r="AE52" s="24">
        <f t="shared" si="22"/>
        <v>0.42</v>
      </c>
      <c r="AF52" s="24">
        <f t="shared" si="13"/>
        <v>0.0028</v>
      </c>
      <c r="AR52" s="24">
        <f t="shared" si="14"/>
        <v>138</v>
      </c>
      <c r="AS52" s="24">
        <f t="shared" si="15"/>
        <v>29</v>
      </c>
      <c r="AT52" s="24">
        <f t="shared" si="16"/>
        <v>-142100</v>
      </c>
      <c r="AU52" s="24">
        <f t="shared" si="17"/>
        <v>552000</v>
      </c>
      <c r="AV52" s="24">
        <f t="shared" si="18"/>
        <v>409900</v>
      </c>
      <c r="AW52" s="24">
        <f t="shared" si="19"/>
        <v>2049.5</v>
      </c>
      <c r="AX52" s="24" t="str">
        <f t="shared" si="20"/>
        <v/>
      </c>
    </row>
    <row r="53" spans="1:50">
      <c r="A53" s="17"/>
      <c r="B53" s="141">
        <v>95</v>
      </c>
      <c r="C53" s="142">
        <v>44.7849355147418</v>
      </c>
      <c r="D53" s="142">
        <v>13.2884003688803</v>
      </c>
      <c r="E53" s="142">
        <v>0.539248744359669</v>
      </c>
      <c r="F53" s="143">
        <v>61042.2360619566</v>
      </c>
      <c r="G53" s="143">
        <v>-9939.91324641447</v>
      </c>
      <c r="H53" s="143">
        <v>-10871.6155422646</v>
      </c>
      <c r="I53" s="145">
        <v>1</v>
      </c>
      <c r="J53" s="144">
        <v>95</v>
      </c>
      <c r="K53" s="141">
        <v>95</v>
      </c>
      <c r="L53" s="148">
        <f t="shared" si="23"/>
        <v>1.23352171727856</v>
      </c>
      <c r="M53" s="148">
        <f t="shared" si="24"/>
        <v>0.690024343134093</v>
      </c>
      <c r="N53" s="148">
        <f t="shared" si="25"/>
        <v>-0.388434896216339</v>
      </c>
      <c r="O53" s="148">
        <f t="shared" si="26"/>
        <v>0.263302571412807</v>
      </c>
      <c r="P53" s="148">
        <f t="shared" si="27"/>
        <v>-1.73118161210702</v>
      </c>
      <c r="Q53" s="148">
        <f t="shared" si="28"/>
        <v>-0.60134837530269</v>
      </c>
      <c r="R53" s="145">
        <v>1</v>
      </c>
      <c r="S53" s="144">
        <v>95</v>
      </c>
      <c r="T53" s="17">
        <f t="shared" si="9"/>
        <v>0.425712888943621</v>
      </c>
      <c r="U53" s="24">
        <f t="shared" si="29"/>
        <v>1</v>
      </c>
      <c r="V53" s="24">
        <f t="shared" si="30"/>
        <v>0</v>
      </c>
      <c r="W53" s="24">
        <f>SUM($U$20:U53)</f>
        <v>22</v>
      </c>
      <c r="X53" s="24">
        <f>SUM($V$20:V53)</f>
        <v>12</v>
      </c>
      <c r="Y53" s="24">
        <f t="shared" si="31"/>
        <v>138</v>
      </c>
      <c r="Z53" s="24">
        <f t="shared" si="32"/>
        <v>28</v>
      </c>
      <c r="AB53" s="24">
        <f t="shared" si="11"/>
        <v>0.08</v>
      </c>
      <c r="AC53" s="24">
        <f t="shared" si="12"/>
        <v>0.44</v>
      </c>
      <c r="AD53" s="24">
        <f t="shared" si="21"/>
        <v>0</v>
      </c>
      <c r="AE53" s="24">
        <f t="shared" si="22"/>
        <v>0.43</v>
      </c>
      <c r="AF53" s="24">
        <f t="shared" si="13"/>
        <v>0</v>
      </c>
      <c r="AR53" s="24">
        <f t="shared" si="14"/>
        <v>138</v>
      </c>
      <c r="AS53" s="24">
        <f t="shared" si="15"/>
        <v>28</v>
      </c>
      <c r="AT53" s="24">
        <f t="shared" si="16"/>
        <v>-137200</v>
      </c>
      <c r="AU53" s="24">
        <f t="shared" si="17"/>
        <v>552000</v>
      </c>
      <c r="AV53" s="24">
        <f t="shared" si="18"/>
        <v>414800</v>
      </c>
      <c r="AW53" s="24">
        <f t="shared" si="19"/>
        <v>2074</v>
      </c>
      <c r="AX53" s="24" t="str">
        <f t="shared" si="20"/>
        <v/>
      </c>
    </row>
    <row r="54" spans="1:50">
      <c r="A54" s="17"/>
      <c r="B54" s="141">
        <v>140</v>
      </c>
      <c r="C54" s="142">
        <v>26.1990601995082</v>
      </c>
      <c r="D54" s="142">
        <v>2.82398011213004</v>
      </c>
      <c r="E54" s="142">
        <v>1.0727525201701</v>
      </c>
      <c r="F54" s="143">
        <v>25410.2158237429</v>
      </c>
      <c r="G54" s="143">
        <v>-2234.67063000207</v>
      </c>
      <c r="H54" s="143">
        <v>-4641.43186585846</v>
      </c>
      <c r="I54" s="145">
        <v>1</v>
      </c>
      <c r="J54" s="144">
        <v>140</v>
      </c>
      <c r="K54" s="141">
        <v>140</v>
      </c>
      <c r="L54" s="148">
        <f t="shared" si="23"/>
        <v>-1.03217239861658</v>
      </c>
      <c r="M54" s="148">
        <f t="shared" si="24"/>
        <v>-0.854992865454835</v>
      </c>
      <c r="N54" s="148">
        <f t="shared" si="25"/>
        <v>0.47338473762194</v>
      </c>
      <c r="O54" s="148">
        <f t="shared" si="26"/>
        <v>-0.48116604184068</v>
      </c>
      <c r="P54" s="148">
        <f t="shared" si="27"/>
        <v>0.248569443332174</v>
      </c>
      <c r="Q54" s="148">
        <f t="shared" si="28"/>
        <v>0.232406125832266</v>
      </c>
      <c r="R54" s="145">
        <v>1</v>
      </c>
      <c r="S54" s="144">
        <v>140</v>
      </c>
      <c r="T54" s="17">
        <f t="shared" si="9"/>
        <v>0.425376816327402</v>
      </c>
      <c r="U54" s="24">
        <f t="shared" si="29"/>
        <v>1</v>
      </c>
      <c r="V54" s="24">
        <f t="shared" si="30"/>
        <v>0</v>
      </c>
      <c r="W54" s="24">
        <f>SUM($U$20:U54)</f>
        <v>23</v>
      </c>
      <c r="X54" s="24">
        <f>SUM($V$20:V54)</f>
        <v>12</v>
      </c>
      <c r="Y54" s="24">
        <f t="shared" si="31"/>
        <v>138</v>
      </c>
      <c r="Z54" s="24">
        <f t="shared" si="32"/>
        <v>27</v>
      </c>
      <c r="AB54" s="24">
        <f t="shared" si="11"/>
        <v>0.08</v>
      </c>
      <c r="AC54" s="24">
        <f t="shared" si="12"/>
        <v>0.46</v>
      </c>
      <c r="AD54" s="24">
        <f t="shared" si="21"/>
        <v>0</v>
      </c>
      <c r="AE54" s="24">
        <f t="shared" si="22"/>
        <v>0.45</v>
      </c>
      <c r="AF54" s="24">
        <f t="shared" si="13"/>
        <v>0</v>
      </c>
      <c r="AR54" s="24">
        <f t="shared" si="14"/>
        <v>138</v>
      </c>
      <c r="AS54" s="24">
        <f t="shared" si="15"/>
        <v>27</v>
      </c>
      <c r="AT54" s="24">
        <f t="shared" si="16"/>
        <v>-132300</v>
      </c>
      <c r="AU54" s="24">
        <f t="shared" si="17"/>
        <v>552000</v>
      </c>
      <c r="AV54" s="24">
        <f t="shared" si="18"/>
        <v>419700</v>
      </c>
      <c r="AW54" s="24">
        <f t="shared" si="19"/>
        <v>2098.5</v>
      </c>
      <c r="AX54" s="24" t="str">
        <f t="shared" si="20"/>
        <v/>
      </c>
    </row>
    <row r="55" spans="1:50">
      <c r="A55" s="17"/>
      <c r="B55" s="141">
        <v>132</v>
      </c>
      <c r="C55" s="142">
        <v>25.5121144172092</v>
      </c>
      <c r="D55" s="142">
        <v>0.799211687488651</v>
      </c>
      <c r="E55" s="142">
        <v>1.61884203427254</v>
      </c>
      <c r="F55" s="143">
        <v>26906.9170865222</v>
      </c>
      <c r="G55" s="143">
        <v>-1129.0515200853</v>
      </c>
      <c r="H55" s="143">
        <v>-1550.93902721417</v>
      </c>
      <c r="I55" s="145">
        <v>0</v>
      </c>
      <c r="J55" s="144">
        <v>132</v>
      </c>
      <c r="K55" s="141">
        <v>132</v>
      </c>
      <c r="L55" s="148">
        <f t="shared" si="23"/>
        <v>-1.11591389534438</v>
      </c>
      <c r="M55" s="148">
        <f t="shared" si="24"/>
        <v>-1.15393938926827</v>
      </c>
      <c r="N55" s="148">
        <f t="shared" si="25"/>
        <v>1.35553531729077</v>
      </c>
      <c r="O55" s="148">
        <f t="shared" si="26"/>
        <v>-0.449895092113247</v>
      </c>
      <c r="P55" s="148">
        <f t="shared" si="27"/>
        <v>0.532642341323619</v>
      </c>
      <c r="Q55" s="148">
        <f t="shared" si="28"/>
        <v>0.645991414610043</v>
      </c>
      <c r="R55" s="145">
        <v>0</v>
      </c>
      <c r="S55" s="144">
        <v>132</v>
      </c>
      <c r="T55" s="17">
        <f t="shared" si="9"/>
        <v>0.425327058799078</v>
      </c>
      <c r="U55" s="24">
        <f t="shared" si="29"/>
        <v>0</v>
      </c>
      <c r="V55" s="24">
        <f t="shared" si="30"/>
        <v>1</v>
      </c>
      <c r="W55" s="24">
        <f>SUM($U$20:U55)</f>
        <v>23</v>
      </c>
      <c r="X55" s="24">
        <f>SUM($V$20:V55)</f>
        <v>13</v>
      </c>
      <c r="Y55" s="24">
        <f t="shared" si="31"/>
        <v>137</v>
      </c>
      <c r="Z55" s="24">
        <f t="shared" si="32"/>
        <v>27</v>
      </c>
      <c r="AB55" s="24">
        <f t="shared" si="11"/>
        <v>0.0866666666666667</v>
      </c>
      <c r="AC55" s="24">
        <f t="shared" si="12"/>
        <v>0.46</v>
      </c>
      <c r="AD55" s="24">
        <f t="shared" si="21"/>
        <v>0.00666666666666667</v>
      </c>
      <c r="AE55" s="24">
        <f t="shared" si="22"/>
        <v>0.46</v>
      </c>
      <c r="AF55" s="24">
        <f t="shared" si="13"/>
        <v>0.00306666666666667</v>
      </c>
      <c r="AR55" s="24">
        <f t="shared" si="14"/>
        <v>137</v>
      </c>
      <c r="AS55" s="24">
        <f t="shared" si="15"/>
        <v>27</v>
      </c>
      <c r="AT55" s="24">
        <f t="shared" si="16"/>
        <v>-132300</v>
      </c>
      <c r="AU55" s="24">
        <f t="shared" si="17"/>
        <v>548000</v>
      </c>
      <c r="AV55" s="24">
        <f t="shared" si="18"/>
        <v>415700</v>
      </c>
      <c r="AW55" s="24">
        <f t="shared" si="19"/>
        <v>2078.5</v>
      </c>
      <c r="AX55" s="24" t="str">
        <f t="shared" si="20"/>
        <v/>
      </c>
    </row>
    <row r="56" spans="1:50">
      <c r="A56" s="17"/>
      <c r="B56" s="141">
        <v>147</v>
      </c>
      <c r="C56" s="142">
        <v>33.2714978082769</v>
      </c>
      <c r="D56" s="142">
        <v>5.47468744374968</v>
      </c>
      <c r="E56" s="142">
        <v>1.09989390356597</v>
      </c>
      <c r="F56" s="143">
        <v>44970.0972216331</v>
      </c>
      <c r="G56" s="143">
        <v>-3555.19028251716</v>
      </c>
      <c r="H56" s="143">
        <v>-10735.3170903612</v>
      </c>
      <c r="I56" s="145">
        <v>1</v>
      </c>
      <c r="J56" s="144">
        <v>147</v>
      </c>
      <c r="K56" s="141">
        <v>147</v>
      </c>
      <c r="L56" s="148">
        <f t="shared" si="23"/>
        <v>-0.170013366370789</v>
      </c>
      <c r="M56" s="148">
        <f t="shared" si="24"/>
        <v>-0.463629718543435</v>
      </c>
      <c r="N56" s="148">
        <f t="shared" si="25"/>
        <v>0.517228808012179</v>
      </c>
      <c r="O56" s="148">
        <f t="shared" si="26"/>
        <v>-0.072496601198825</v>
      </c>
      <c r="P56" s="148">
        <f t="shared" si="27"/>
        <v>-0.0907190522988921</v>
      </c>
      <c r="Q56" s="148">
        <f t="shared" si="28"/>
        <v>-0.583108231243616</v>
      </c>
      <c r="R56" s="145">
        <v>1</v>
      </c>
      <c r="S56" s="144">
        <v>147</v>
      </c>
      <c r="T56" s="17">
        <f t="shared" si="9"/>
        <v>0.423848612206333</v>
      </c>
      <c r="U56" s="24">
        <f t="shared" si="29"/>
        <v>1</v>
      </c>
      <c r="V56" s="24">
        <f t="shared" si="30"/>
        <v>0</v>
      </c>
      <c r="W56" s="24">
        <f>SUM($U$20:U56)</f>
        <v>24</v>
      </c>
      <c r="X56" s="24">
        <f>SUM($V$20:V56)</f>
        <v>13</v>
      </c>
      <c r="Y56" s="24">
        <f t="shared" si="31"/>
        <v>137</v>
      </c>
      <c r="Z56" s="24">
        <f t="shared" si="32"/>
        <v>26</v>
      </c>
      <c r="AB56" s="24">
        <f t="shared" si="11"/>
        <v>0.0866666666666667</v>
      </c>
      <c r="AC56" s="24">
        <f t="shared" si="12"/>
        <v>0.48</v>
      </c>
      <c r="AD56" s="24">
        <f t="shared" si="21"/>
        <v>0</v>
      </c>
      <c r="AE56" s="24">
        <f t="shared" si="22"/>
        <v>0.47</v>
      </c>
      <c r="AF56" s="24">
        <f t="shared" si="13"/>
        <v>0</v>
      </c>
      <c r="AR56" s="24">
        <f t="shared" si="14"/>
        <v>137</v>
      </c>
      <c r="AS56" s="24">
        <f t="shared" si="15"/>
        <v>26</v>
      </c>
      <c r="AT56" s="24">
        <f t="shared" si="16"/>
        <v>-127400</v>
      </c>
      <c r="AU56" s="24">
        <f t="shared" si="17"/>
        <v>548000</v>
      </c>
      <c r="AV56" s="24">
        <f t="shared" si="18"/>
        <v>420600</v>
      </c>
      <c r="AW56" s="24">
        <f t="shared" si="19"/>
        <v>2103</v>
      </c>
      <c r="AX56" s="24" t="str">
        <f t="shared" si="20"/>
        <v/>
      </c>
    </row>
    <row r="57" spans="1:50">
      <c r="A57" s="17"/>
      <c r="B57" s="141">
        <v>18</v>
      </c>
      <c r="C57" s="142">
        <v>25.5838021237469</v>
      </c>
      <c r="D57" s="142">
        <v>2.74770735145433</v>
      </c>
      <c r="E57" s="142">
        <v>0.461791548002942</v>
      </c>
      <c r="F57" s="143">
        <v>17830.4245398346</v>
      </c>
      <c r="G57" s="143">
        <v>-2145.18874092538</v>
      </c>
      <c r="H57" s="143">
        <v>-6227.87941818115</v>
      </c>
      <c r="I57" s="145">
        <v>1</v>
      </c>
      <c r="J57" s="144">
        <v>18</v>
      </c>
      <c r="K57" s="141">
        <v>18</v>
      </c>
      <c r="L57" s="148">
        <f t="shared" si="23"/>
        <v>-1.10717487110529</v>
      </c>
      <c r="M57" s="148">
        <f t="shared" si="24"/>
        <v>-0.866254141751009</v>
      </c>
      <c r="N57" s="148">
        <f t="shared" si="25"/>
        <v>-0.513558907758505</v>
      </c>
      <c r="O57" s="148">
        <f t="shared" si="26"/>
        <v>-0.639532496174648</v>
      </c>
      <c r="P57" s="148">
        <f t="shared" si="27"/>
        <v>0.271560525269677</v>
      </c>
      <c r="Q57" s="148">
        <f t="shared" si="28"/>
        <v>0.020099738691111</v>
      </c>
      <c r="R57" s="145">
        <v>1</v>
      </c>
      <c r="S57" s="144">
        <v>18</v>
      </c>
      <c r="T57" s="17">
        <f t="shared" si="9"/>
        <v>0.422081536965409</v>
      </c>
      <c r="U57" s="24">
        <f t="shared" si="29"/>
        <v>1</v>
      </c>
      <c r="V57" s="24">
        <f t="shared" si="30"/>
        <v>0</v>
      </c>
      <c r="W57" s="24">
        <f>SUM($U$20:U57)</f>
        <v>25</v>
      </c>
      <c r="X57" s="24">
        <f>SUM($V$20:V57)</f>
        <v>13</v>
      </c>
      <c r="Y57" s="24">
        <f t="shared" si="31"/>
        <v>137</v>
      </c>
      <c r="Z57" s="24">
        <f t="shared" si="32"/>
        <v>25</v>
      </c>
      <c r="AB57" s="24">
        <f t="shared" si="11"/>
        <v>0.0866666666666667</v>
      </c>
      <c r="AC57" s="24">
        <f t="shared" si="12"/>
        <v>0.5</v>
      </c>
      <c r="AD57" s="24">
        <f t="shared" si="21"/>
        <v>0</v>
      </c>
      <c r="AE57" s="24">
        <f t="shared" si="22"/>
        <v>0.49</v>
      </c>
      <c r="AF57" s="24">
        <f t="shared" si="13"/>
        <v>0</v>
      </c>
      <c r="AR57" s="24">
        <f t="shared" si="14"/>
        <v>137</v>
      </c>
      <c r="AS57" s="24">
        <f t="shared" si="15"/>
        <v>25</v>
      </c>
      <c r="AT57" s="24">
        <f t="shared" si="16"/>
        <v>-122500</v>
      </c>
      <c r="AU57" s="24">
        <f t="shared" si="17"/>
        <v>548000</v>
      </c>
      <c r="AV57" s="24">
        <f t="shared" si="18"/>
        <v>425500</v>
      </c>
      <c r="AW57" s="24">
        <f t="shared" si="19"/>
        <v>2127.5</v>
      </c>
      <c r="AX57" s="24" t="str">
        <f t="shared" si="20"/>
        <v/>
      </c>
    </row>
    <row r="58" spans="1:50">
      <c r="A58" s="17"/>
      <c r="B58" s="141">
        <v>184</v>
      </c>
      <c r="C58" s="142">
        <v>29.3464872506821</v>
      </c>
      <c r="D58" s="142">
        <v>0.195647263244828</v>
      </c>
      <c r="E58" s="142">
        <v>0.971093483679677</v>
      </c>
      <c r="F58" s="143">
        <v>22488.208553226</v>
      </c>
      <c r="G58" s="143">
        <v>-677.434949190111</v>
      </c>
      <c r="H58" s="143">
        <v>-5391.43167356063</v>
      </c>
      <c r="I58" s="145">
        <v>0</v>
      </c>
      <c r="J58" s="144">
        <v>184</v>
      </c>
      <c r="K58" s="141">
        <v>184</v>
      </c>
      <c r="L58" s="148">
        <f t="shared" si="23"/>
        <v>-0.648488185250046</v>
      </c>
      <c r="M58" s="148">
        <f t="shared" si="24"/>
        <v>-1.24305253639625</v>
      </c>
      <c r="N58" s="148">
        <f t="shared" si="25"/>
        <v>0.309165180841028</v>
      </c>
      <c r="O58" s="148">
        <f t="shared" si="26"/>
        <v>-0.542216262570666</v>
      </c>
      <c r="P58" s="148">
        <f t="shared" si="27"/>
        <v>0.648678711285435</v>
      </c>
      <c r="Q58" s="148">
        <f t="shared" si="28"/>
        <v>0.132037381024609</v>
      </c>
      <c r="R58" s="145">
        <v>0</v>
      </c>
      <c r="S58" s="144">
        <v>184</v>
      </c>
      <c r="T58" s="17">
        <f t="shared" si="9"/>
        <v>0.421962452333492</v>
      </c>
      <c r="U58" s="24">
        <f t="shared" si="29"/>
        <v>0</v>
      </c>
      <c r="V58" s="24">
        <f t="shared" si="30"/>
        <v>1</v>
      </c>
      <c r="W58" s="24">
        <f>SUM($U$20:U58)</f>
        <v>25</v>
      </c>
      <c r="X58" s="24">
        <f>SUM($V$20:V58)</f>
        <v>14</v>
      </c>
      <c r="Y58" s="24">
        <f t="shared" si="31"/>
        <v>136</v>
      </c>
      <c r="Z58" s="24">
        <f t="shared" si="32"/>
        <v>25</v>
      </c>
      <c r="AB58" s="24">
        <f t="shared" si="11"/>
        <v>0.0933333333333333</v>
      </c>
      <c r="AC58" s="24">
        <f t="shared" si="12"/>
        <v>0.5</v>
      </c>
      <c r="AD58" s="24">
        <f t="shared" si="21"/>
        <v>0.00666666666666667</v>
      </c>
      <c r="AE58" s="24">
        <f t="shared" si="22"/>
        <v>0.5</v>
      </c>
      <c r="AF58" s="24">
        <f t="shared" si="13"/>
        <v>0.00333333333333333</v>
      </c>
      <c r="AR58" s="24">
        <f t="shared" si="14"/>
        <v>136</v>
      </c>
      <c r="AS58" s="24">
        <f t="shared" si="15"/>
        <v>25</v>
      </c>
      <c r="AT58" s="24">
        <f t="shared" si="16"/>
        <v>-122500</v>
      </c>
      <c r="AU58" s="24">
        <f t="shared" si="17"/>
        <v>544000</v>
      </c>
      <c r="AV58" s="24">
        <f t="shared" si="18"/>
        <v>421500</v>
      </c>
      <c r="AW58" s="24">
        <f t="shared" si="19"/>
        <v>2107.5</v>
      </c>
      <c r="AX58" s="24" t="str">
        <f t="shared" si="20"/>
        <v/>
      </c>
    </row>
    <row r="59" spans="1:50">
      <c r="A59" s="17"/>
      <c r="B59" s="141">
        <v>137</v>
      </c>
      <c r="C59" s="142">
        <v>27.0593086168358</v>
      </c>
      <c r="D59" s="142">
        <v>9.28164748386035</v>
      </c>
      <c r="E59" s="142">
        <v>0.707840950902943</v>
      </c>
      <c r="F59" s="143">
        <v>43992.5739101756</v>
      </c>
      <c r="G59" s="143">
        <v>-5813.48735473247</v>
      </c>
      <c r="H59" s="143">
        <v>-10240.5474262381</v>
      </c>
      <c r="I59" s="145">
        <v>1</v>
      </c>
      <c r="J59" s="144">
        <v>137</v>
      </c>
      <c r="K59" s="141">
        <v>137</v>
      </c>
      <c r="L59" s="148">
        <f t="shared" si="23"/>
        <v>-0.927304602815233</v>
      </c>
      <c r="M59" s="148">
        <f t="shared" si="24"/>
        <v>0.0984481252422447</v>
      </c>
      <c r="N59" s="148">
        <f t="shared" si="25"/>
        <v>-0.116091793320028</v>
      </c>
      <c r="O59" s="148">
        <f t="shared" si="26"/>
        <v>-0.0929202375584408</v>
      </c>
      <c r="P59" s="148">
        <f t="shared" si="27"/>
        <v>-0.670955942269159</v>
      </c>
      <c r="Q59" s="148">
        <f t="shared" si="28"/>
        <v>-0.516895667390973</v>
      </c>
      <c r="R59" s="145">
        <v>1</v>
      </c>
      <c r="S59" s="144">
        <v>137</v>
      </c>
      <c r="T59" s="17">
        <f t="shared" si="9"/>
        <v>0.420365179936394</v>
      </c>
      <c r="U59" s="24">
        <f t="shared" si="29"/>
        <v>1</v>
      </c>
      <c r="V59" s="24">
        <f t="shared" si="30"/>
        <v>0</v>
      </c>
      <c r="W59" s="24">
        <f>SUM($U$20:U59)</f>
        <v>26</v>
      </c>
      <c r="X59" s="24">
        <f>SUM($V$20:V59)</f>
        <v>14</v>
      </c>
      <c r="Y59" s="24">
        <f t="shared" si="31"/>
        <v>136</v>
      </c>
      <c r="Z59" s="24">
        <f t="shared" si="32"/>
        <v>24</v>
      </c>
      <c r="AB59" s="24">
        <f t="shared" si="11"/>
        <v>0.0933333333333333</v>
      </c>
      <c r="AC59" s="24">
        <f t="shared" si="12"/>
        <v>0.52</v>
      </c>
      <c r="AD59" s="24">
        <f t="shared" si="21"/>
        <v>0</v>
      </c>
      <c r="AE59" s="24">
        <f t="shared" si="22"/>
        <v>0.51</v>
      </c>
      <c r="AF59" s="24">
        <f t="shared" si="13"/>
        <v>0</v>
      </c>
      <c r="AR59" s="24">
        <f t="shared" si="14"/>
        <v>136</v>
      </c>
      <c r="AS59" s="24">
        <f t="shared" si="15"/>
        <v>24</v>
      </c>
      <c r="AT59" s="24">
        <f t="shared" si="16"/>
        <v>-117600</v>
      </c>
      <c r="AU59" s="24">
        <f t="shared" si="17"/>
        <v>544000</v>
      </c>
      <c r="AV59" s="24">
        <f t="shared" si="18"/>
        <v>426400</v>
      </c>
      <c r="AW59" s="24">
        <f t="shared" si="19"/>
        <v>2132</v>
      </c>
      <c r="AX59" s="24" t="str">
        <f t="shared" si="20"/>
        <v/>
      </c>
    </row>
    <row r="60" spans="1:50">
      <c r="A60" s="17"/>
      <c r="B60" s="141">
        <v>53</v>
      </c>
      <c r="C60" s="142">
        <v>23.3064554423373</v>
      </c>
      <c r="D60" s="142">
        <v>0.967483917379823</v>
      </c>
      <c r="E60" s="142">
        <v>1.17299475468993</v>
      </c>
      <c r="F60" s="143">
        <v>24527.7583534089</v>
      </c>
      <c r="G60" s="143">
        <v>-757.813729871506</v>
      </c>
      <c r="H60" s="143">
        <v>-4273.45210635907</v>
      </c>
      <c r="I60" s="145">
        <v>1</v>
      </c>
      <c r="J60" s="144">
        <v>53</v>
      </c>
      <c r="K60" s="141">
        <v>53</v>
      </c>
      <c r="L60" s="148">
        <f t="shared" si="23"/>
        <v>-1.38479273350932</v>
      </c>
      <c r="M60" s="148">
        <f t="shared" si="24"/>
        <v>-1.12909486998</v>
      </c>
      <c r="N60" s="148">
        <f t="shared" si="25"/>
        <v>0.635315598781774</v>
      </c>
      <c r="O60" s="148">
        <f t="shared" si="26"/>
        <v>-0.499603444064934</v>
      </c>
      <c r="P60" s="148">
        <f t="shared" si="27"/>
        <v>0.628026541871593</v>
      </c>
      <c r="Q60" s="148">
        <f t="shared" si="28"/>
        <v>0.281651027225951</v>
      </c>
      <c r="R60" s="145">
        <v>1</v>
      </c>
      <c r="S60" s="144">
        <v>53</v>
      </c>
      <c r="T60" s="17">
        <f t="shared" si="9"/>
        <v>0.417096623503727</v>
      </c>
      <c r="U60" s="24">
        <f t="shared" si="29"/>
        <v>1</v>
      </c>
      <c r="V60" s="24">
        <f t="shared" si="30"/>
        <v>0</v>
      </c>
      <c r="W60" s="24">
        <f>SUM($U$20:U60)</f>
        <v>27</v>
      </c>
      <c r="X60" s="24">
        <f>SUM($V$20:V60)</f>
        <v>14</v>
      </c>
      <c r="Y60" s="24">
        <f t="shared" si="31"/>
        <v>136</v>
      </c>
      <c r="Z60" s="24">
        <f t="shared" si="32"/>
        <v>23</v>
      </c>
      <c r="AB60" s="24">
        <f t="shared" si="11"/>
        <v>0.0933333333333333</v>
      </c>
      <c r="AC60" s="24">
        <f t="shared" si="12"/>
        <v>0.54</v>
      </c>
      <c r="AD60" s="24">
        <f t="shared" si="21"/>
        <v>0</v>
      </c>
      <c r="AE60" s="24">
        <f t="shared" si="22"/>
        <v>0.53</v>
      </c>
      <c r="AF60" s="24">
        <f t="shared" si="13"/>
        <v>0</v>
      </c>
      <c r="AR60" s="24">
        <f t="shared" si="14"/>
        <v>136</v>
      </c>
      <c r="AS60" s="24">
        <f t="shared" si="15"/>
        <v>23</v>
      </c>
      <c r="AT60" s="24">
        <f t="shared" si="16"/>
        <v>-112700</v>
      </c>
      <c r="AU60" s="24">
        <f t="shared" si="17"/>
        <v>544000</v>
      </c>
      <c r="AV60" s="24">
        <f t="shared" si="18"/>
        <v>431300</v>
      </c>
      <c r="AW60" s="24">
        <f t="shared" si="19"/>
        <v>2156.5</v>
      </c>
      <c r="AX60" s="24" t="str">
        <f t="shared" si="20"/>
        <v/>
      </c>
    </row>
    <row r="61" spans="1:50">
      <c r="A61" s="17"/>
      <c r="B61" s="141">
        <v>77</v>
      </c>
      <c r="C61" s="142">
        <v>27.7748205380702</v>
      </c>
      <c r="D61" s="142">
        <v>1.32088083099352</v>
      </c>
      <c r="E61" s="142">
        <v>0.449296374630979</v>
      </c>
      <c r="F61" s="143">
        <v>18507.5021673283</v>
      </c>
      <c r="G61" s="143">
        <v>-2136.10951556526</v>
      </c>
      <c r="H61" s="143">
        <v>-2306.63163400355</v>
      </c>
      <c r="I61" s="145">
        <v>0</v>
      </c>
      <c r="J61" s="144">
        <v>77</v>
      </c>
      <c r="K61" s="141">
        <v>77</v>
      </c>
      <c r="L61" s="148">
        <f t="shared" si="23"/>
        <v>-0.840080777071343</v>
      </c>
      <c r="M61" s="148">
        <f t="shared" si="24"/>
        <v>-1.07691765427202</v>
      </c>
      <c r="N61" s="148">
        <f t="shared" si="25"/>
        <v>-0.533743555418802</v>
      </c>
      <c r="O61" s="148">
        <f t="shared" si="26"/>
        <v>-0.62538614581238</v>
      </c>
      <c r="P61" s="148">
        <f t="shared" si="27"/>
        <v>0.273893301391608</v>
      </c>
      <c r="Q61" s="148">
        <f t="shared" si="28"/>
        <v>0.544860830808618</v>
      </c>
      <c r="R61" s="145">
        <v>0</v>
      </c>
      <c r="S61" s="144">
        <v>77</v>
      </c>
      <c r="T61" s="17">
        <f t="shared" si="9"/>
        <v>0.413987389636437</v>
      </c>
      <c r="U61" s="24">
        <f t="shared" si="29"/>
        <v>0</v>
      </c>
      <c r="V61" s="24">
        <f t="shared" si="30"/>
        <v>1</v>
      </c>
      <c r="W61" s="24">
        <f>SUM($U$20:U61)</f>
        <v>27</v>
      </c>
      <c r="X61" s="24">
        <f>SUM($V$20:V61)</f>
        <v>15</v>
      </c>
      <c r="Y61" s="24">
        <f t="shared" si="31"/>
        <v>135</v>
      </c>
      <c r="Z61" s="24">
        <f t="shared" si="32"/>
        <v>23</v>
      </c>
      <c r="AB61" s="24">
        <f t="shared" si="11"/>
        <v>0.1</v>
      </c>
      <c r="AC61" s="24">
        <f t="shared" si="12"/>
        <v>0.54</v>
      </c>
      <c r="AD61" s="24">
        <f t="shared" si="21"/>
        <v>0.00666666666666667</v>
      </c>
      <c r="AE61" s="24">
        <f t="shared" si="22"/>
        <v>0.54</v>
      </c>
      <c r="AF61" s="24">
        <f t="shared" si="13"/>
        <v>0.0036</v>
      </c>
      <c r="AR61" s="24">
        <f t="shared" si="14"/>
        <v>135</v>
      </c>
      <c r="AS61" s="24">
        <f t="shared" si="15"/>
        <v>23</v>
      </c>
      <c r="AT61" s="24">
        <f t="shared" si="16"/>
        <v>-112700</v>
      </c>
      <c r="AU61" s="24">
        <f t="shared" si="17"/>
        <v>540000</v>
      </c>
      <c r="AV61" s="24">
        <f t="shared" si="18"/>
        <v>427300</v>
      </c>
      <c r="AW61" s="24">
        <f t="shared" si="19"/>
        <v>2136.5</v>
      </c>
      <c r="AX61" s="24" t="str">
        <f t="shared" si="20"/>
        <v/>
      </c>
    </row>
    <row r="62" spans="1:50">
      <c r="A62" s="17"/>
      <c r="B62" s="141">
        <v>79</v>
      </c>
      <c r="C62" s="142">
        <v>31.024447387966</v>
      </c>
      <c r="D62" s="142">
        <v>9.66490846728676</v>
      </c>
      <c r="E62" s="142">
        <v>0.289174279883674</v>
      </c>
      <c r="F62" s="143">
        <v>52303.5798695517</v>
      </c>
      <c r="G62" s="143">
        <v>-5215.3235583931</v>
      </c>
      <c r="H62" s="143">
        <v>-17393.8161952568</v>
      </c>
      <c r="I62" s="145">
        <v>0</v>
      </c>
      <c r="J62" s="144">
        <v>79</v>
      </c>
      <c r="K62" s="141">
        <v>79</v>
      </c>
      <c r="L62" s="148">
        <f t="shared" si="23"/>
        <v>-0.443937990800251</v>
      </c>
      <c r="M62" s="148">
        <f t="shared" si="24"/>
        <v>0.155034615486895</v>
      </c>
      <c r="N62" s="148">
        <f t="shared" si="25"/>
        <v>-0.792404077277176</v>
      </c>
      <c r="O62" s="148">
        <f t="shared" si="26"/>
        <v>0.0807236658731869</v>
      </c>
      <c r="P62" s="148">
        <f t="shared" si="27"/>
        <v>-0.51726637451876</v>
      </c>
      <c r="Q62" s="148">
        <f t="shared" si="28"/>
        <v>-1.4741820563274</v>
      </c>
      <c r="R62" s="145">
        <v>0</v>
      </c>
      <c r="S62" s="144">
        <v>79</v>
      </c>
      <c r="T62" s="17">
        <f t="shared" si="9"/>
        <v>0.40518456372214</v>
      </c>
      <c r="U62" s="24">
        <f t="shared" si="29"/>
        <v>0</v>
      </c>
      <c r="V62" s="24">
        <f t="shared" si="30"/>
        <v>1</v>
      </c>
      <c r="W62" s="24">
        <f>SUM($U$20:U62)</f>
        <v>27</v>
      </c>
      <c r="X62" s="24">
        <f>SUM($V$20:V62)</f>
        <v>16</v>
      </c>
      <c r="Y62" s="24">
        <f t="shared" si="31"/>
        <v>134</v>
      </c>
      <c r="Z62" s="24">
        <f t="shared" si="32"/>
        <v>23</v>
      </c>
      <c r="AB62" s="24">
        <f t="shared" si="11"/>
        <v>0.106666666666667</v>
      </c>
      <c r="AC62" s="24">
        <f t="shared" si="12"/>
        <v>0.54</v>
      </c>
      <c r="AD62" s="24">
        <f t="shared" si="21"/>
        <v>0.00666666666666667</v>
      </c>
      <c r="AE62" s="24">
        <f t="shared" si="22"/>
        <v>0.54</v>
      </c>
      <c r="AF62" s="24">
        <f t="shared" si="13"/>
        <v>0.0036</v>
      </c>
      <c r="AR62" s="24">
        <f t="shared" si="14"/>
        <v>134</v>
      </c>
      <c r="AS62" s="24">
        <f t="shared" si="15"/>
        <v>23</v>
      </c>
      <c r="AT62" s="24">
        <f t="shared" si="16"/>
        <v>-112700</v>
      </c>
      <c r="AU62" s="24">
        <f t="shared" si="17"/>
        <v>536000</v>
      </c>
      <c r="AV62" s="24">
        <f t="shared" si="18"/>
        <v>423300</v>
      </c>
      <c r="AW62" s="24">
        <f t="shared" si="19"/>
        <v>2116.5</v>
      </c>
      <c r="AX62" s="24" t="str">
        <f t="shared" si="20"/>
        <v/>
      </c>
    </row>
    <row r="63" spans="1:50">
      <c r="A63" s="17"/>
      <c r="B63" s="141">
        <v>49</v>
      </c>
      <c r="C63" s="142">
        <v>40.5547562447919</v>
      </c>
      <c r="D63" s="142">
        <v>6.25804904267709</v>
      </c>
      <c r="E63" s="142">
        <v>1.44762201786926</v>
      </c>
      <c r="F63" s="143">
        <v>191461.213326597</v>
      </c>
      <c r="G63" s="143">
        <v>-6309.38284779149</v>
      </c>
      <c r="H63" s="143">
        <v>-23389.468784221</v>
      </c>
      <c r="I63" s="145">
        <v>0</v>
      </c>
      <c r="J63" s="144">
        <v>49</v>
      </c>
      <c r="K63" s="141">
        <v>49</v>
      </c>
      <c r="L63" s="148">
        <f t="shared" si="23"/>
        <v>0.717845585885836</v>
      </c>
      <c r="M63" s="148">
        <f t="shared" si="24"/>
        <v>-0.347970453988395</v>
      </c>
      <c r="N63" s="148">
        <f t="shared" si="25"/>
        <v>1.07894726199856</v>
      </c>
      <c r="O63" s="148">
        <f t="shared" si="26"/>
        <v>2.9881785255979</v>
      </c>
      <c r="P63" s="148">
        <f t="shared" si="27"/>
        <v>-0.798369143208475</v>
      </c>
      <c r="Q63" s="148">
        <f t="shared" si="28"/>
        <v>-2.27655042826181</v>
      </c>
      <c r="R63" s="145">
        <v>0</v>
      </c>
      <c r="S63" s="144">
        <v>49</v>
      </c>
      <c r="T63" s="17">
        <f t="shared" si="9"/>
        <v>0.402794503836995</v>
      </c>
      <c r="U63" s="24">
        <f t="shared" si="29"/>
        <v>0</v>
      </c>
      <c r="V63" s="24">
        <f t="shared" si="30"/>
        <v>1</v>
      </c>
      <c r="W63" s="24">
        <f>SUM($U$20:U63)</f>
        <v>27</v>
      </c>
      <c r="X63" s="24">
        <f>SUM($V$20:V63)</f>
        <v>17</v>
      </c>
      <c r="Y63" s="24">
        <f t="shared" si="31"/>
        <v>133</v>
      </c>
      <c r="Z63" s="24">
        <f t="shared" si="32"/>
        <v>23</v>
      </c>
      <c r="AB63" s="24">
        <f t="shared" si="11"/>
        <v>0.113333333333333</v>
      </c>
      <c r="AC63" s="24">
        <f t="shared" si="12"/>
        <v>0.54</v>
      </c>
      <c r="AD63" s="24">
        <f t="shared" si="21"/>
        <v>0.00666666666666665</v>
      </c>
      <c r="AE63" s="24">
        <f t="shared" si="22"/>
        <v>0.54</v>
      </c>
      <c r="AF63" s="24">
        <f t="shared" si="13"/>
        <v>0.00359999999999999</v>
      </c>
      <c r="AR63" s="24">
        <f t="shared" si="14"/>
        <v>133</v>
      </c>
      <c r="AS63" s="24">
        <f t="shared" si="15"/>
        <v>23</v>
      </c>
      <c r="AT63" s="24">
        <f t="shared" si="16"/>
        <v>-112700</v>
      </c>
      <c r="AU63" s="24">
        <f t="shared" si="17"/>
        <v>532000</v>
      </c>
      <c r="AV63" s="24">
        <f t="shared" si="18"/>
        <v>419300</v>
      </c>
      <c r="AW63" s="24">
        <f t="shared" si="19"/>
        <v>2096.5</v>
      </c>
      <c r="AX63" s="24" t="str">
        <f t="shared" si="20"/>
        <v/>
      </c>
    </row>
    <row r="64" spans="1:50">
      <c r="A64" s="17"/>
      <c r="B64" s="141">
        <v>123</v>
      </c>
      <c r="C64" s="142">
        <v>29.0448321471316</v>
      </c>
      <c r="D64" s="142">
        <v>10.7636700484728</v>
      </c>
      <c r="E64" s="142">
        <v>0.00510755169428858</v>
      </c>
      <c r="F64" s="143">
        <v>43358.9594777558</v>
      </c>
      <c r="G64" s="143">
        <v>-7606.1616288583</v>
      </c>
      <c r="H64" s="143">
        <v>-7822.35951837728</v>
      </c>
      <c r="I64" s="145">
        <v>0</v>
      </c>
      <c r="J64" s="144">
        <v>123</v>
      </c>
      <c r="K64" s="141">
        <v>123</v>
      </c>
      <c r="L64" s="148">
        <f t="shared" si="23"/>
        <v>-0.68526117449871</v>
      </c>
      <c r="M64" s="148">
        <f t="shared" si="24"/>
        <v>0.317261046518632</v>
      </c>
      <c r="N64" s="148">
        <f t="shared" si="25"/>
        <v>-1.25128421041573</v>
      </c>
      <c r="O64" s="148">
        <f t="shared" si="26"/>
        <v>-0.106158500634388</v>
      </c>
      <c r="P64" s="148">
        <f t="shared" si="27"/>
        <v>-1.13155776403396</v>
      </c>
      <c r="Q64" s="148">
        <f t="shared" si="28"/>
        <v>-0.193281604389211</v>
      </c>
      <c r="R64" s="145">
        <v>0</v>
      </c>
      <c r="S64" s="144">
        <v>123</v>
      </c>
      <c r="T64" s="17">
        <f t="shared" si="9"/>
        <v>0.400004813444044</v>
      </c>
      <c r="U64" s="24">
        <f t="shared" si="29"/>
        <v>0</v>
      </c>
      <c r="V64" s="24">
        <f t="shared" si="30"/>
        <v>1</v>
      </c>
      <c r="W64" s="24">
        <f>SUM($U$20:U64)</f>
        <v>27</v>
      </c>
      <c r="X64" s="24">
        <f>SUM($V$20:V64)</f>
        <v>18</v>
      </c>
      <c r="Y64" s="24">
        <f t="shared" si="31"/>
        <v>132</v>
      </c>
      <c r="Z64" s="24">
        <f t="shared" si="32"/>
        <v>23</v>
      </c>
      <c r="AB64" s="24">
        <f t="shared" si="11"/>
        <v>0.12</v>
      </c>
      <c r="AC64" s="24">
        <f t="shared" si="12"/>
        <v>0.54</v>
      </c>
      <c r="AD64" s="24">
        <f t="shared" si="21"/>
        <v>0.00666666666666667</v>
      </c>
      <c r="AE64" s="24">
        <f t="shared" si="22"/>
        <v>0.54</v>
      </c>
      <c r="AF64" s="24">
        <f t="shared" si="13"/>
        <v>0.0036</v>
      </c>
      <c r="AR64" s="24">
        <f t="shared" si="14"/>
        <v>132</v>
      </c>
      <c r="AS64" s="24">
        <f t="shared" si="15"/>
        <v>23</v>
      </c>
      <c r="AT64" s="24">
        <f t="shared" si="16"/>
        <v>-112700</v>
      </c>
      <c r="AU64" s="24">
        <f t="shared" si="17"/>
        <v>528000</v>
      </c>
      <c r="AV64" s="24">
        <f t="shared" si="18"/>
        <v>415300</v>
      </c>
      <c r="AW64" s="24">
        <f t="shared" si="19"/>
        <v>2076.5</v>
      </c>
      <c r="AX64" s="24" t="str">
        <f t="shared" si="20"/>
        <v/>
      </c>
    </row>
    <row r="65" spans="1:50">
      <c r="A65" s="17"/>
      <c r="B65" s="141">
        <v>108</v>
      </c>
      <c r="C65" s="142">
        <v>25.7997516353395</v>
      </c>
      <c r="D65" s="142">
        <v>3.63105856573514</v>
      </c>
      <c r="E65" s="142">
        <v>0.184427027148844</v>
      </c>
      <c r="F65" s="143">
        <v>19827.5000098518</v>
      </c>
      <c r="G65" s="143">
        <v>-2952.21990803668</v>
      </c>
      <c r="H65" s="143">
        <v>-4217.48893296127</v>
      </c>
      <c r="I65" s="145">
        <v>1</v>
      </c>
      <c r="J65" s="144">
        <v>108</v>
      </c>
      <c r="K65" s="141">
        <v>108</v>
      </c>
      <c r="L65" s="148">
        <f t="shared" si="23"/>
        <v>-1.08084974358521</v>
      </c>
      <c r="M65" s="148">
        <f t="shared" si="24"/>
        <v>-0.735831930696231</v>
      </c>
      <c r="N65" s="148">
        <f t="shared" si="25"/>
        <v>-0.961612324885855</v>
      </c>
      <c r="O65" s="148">
        <f t="shared" si="26"/>
        <v>-0.59780710435609</v>
      </c>
      <c r="P65" s="148">
        <f t="shared" si="27"/>
        <v>0.0642054964406384</v>
      </c>
      <c r="Q65" s="148">
        <f t="shared" si="28"/>
        <v>0.2891403004387</v>
      </c>
      <c r="R65" s="145">
        <v>1</v>
      </c>
      <c r="S65" s="144">
        <v>108</v>
      </c>
      <c r="T65" s="17">
        <f t="shared" si="9"/>
        <v>0.397675358958813</v>
      </c>
      <c r="U65" s="24">
        <f t="shared" si="29"/>
        <v>1</v>
      </c>
      <c r="V65" s="24">
        <f t="shared" si="30"/>
        <v>0</v>
      </c>
      <c r="W65" s="24">
        <f>SUM($U$20:U65)</f>
        <v>28</v>
      </c>
      <c r="X65" s="24">
        <f>SUM($V$20:V65)</f>
        <v>18</v>
      </c>
      <c r="Y65" s="24">
        <f t="shared" si="31"/>
        <v>132</v>
      </c>
      <c r="Z65" s="24">
        <f t="shared" si="32"/>
        <v>22</v>
      </c>
      <c r="AB65" s="24">
        <f t="shared" si="11"/>
        <v>0.12</v>
      </c>
      <c r="AC65" s="24">
        <f t="shared" si="12"/>
        <v>0.56</v>
      </c>
      <c r="AD65" s="24">
        <f t="shared" si="21"/>
        <v>0</v>
      </c>
      <c r="AE65" s="24">
        <f t="shared" si="22"/>
        <v>0.55</v>
      </c>
      <c r="AF65" s="24">
        <f t="shared" si="13"/>
        <v>0</v>
      </c>
      <c r="AR65" s="24">
        <f t="shared" si="14"/>
        <v>132</v>
      </c>
      <c r="AS65" s="24">
        <f t="shared" si="15"/>
        <v>22</v>
      </c>
      <c r="AT65" s="24">
        <f t="shared" si="16"/>
        <v>-107800</v>
      </c>
      <c r="AU65" s="24">
        <f t="shared" si="17"/>
        <v>528000</v>
      </c>
      <c r="AV65" s="24">
        <f t="shared" si="18"/>
        <v>420200</v>
      </c>
      <c r="AW65" s="24">
        <f t="shared" si="19"/>
        <v>2101</v>
      </c>
      <c r="AX65" s="24" t="str">
        <f t="shared" si="20"/>
        <v/>
      </c>
    </row>
    <row r="66" spans="1:50">
      <c r="A66" s="17"/>
      <c r="B66" s="141">
        <v>121</v>
      </c>
      <c r="C66" s="142">
        <v>37.4907939915776</v>
      </c>
      <c r="D66" s="142">
        <v>15.0243523861611</v>
      </c>
      <c r="E66" s="142">
        <v>0.935287029575937</v>
      </c>
      <c r="F66" s="143">
        <v>40240.6245500195</v>
      </c>
      <c r="G66" s="143">
        <v>-8961.17872375915</v>
      </c>
      <c r="H66" s="143">
        <v>-9642.50228115628</v>
      </c>
      <c r="I66" s="145">
        <v>1</v>
      </c>
      <c r="J66" s="144">
        <v>121</v>
      </c>
      <c r="K66" s="141">
        <v>121</v>
      </c>
      <c r="L66" s="148">
        <f t="shared" si="23"/>
        <v>0.344336072306857</v>
      </c>
      <c r="M66" s="148">
        <f t="shared" si="24"/>
        <v>0.946328627000498</v>
      </c>
      <c r="N66" s="148">
        <f t="shared" si="25"/>
        <v>0.25132359365103</v>
      </c>
      <c r="O66" s="148">
        <f t="shared" si="26"/>
        <v>-0.171310643672915</v>
      </c>
      <c r="P66" s="148">
        <f t="shared" si="27"/>
        <v>-1.47970988036759</v>
      </c>
      <c r="Q66" s="148">
        <f t="shared" si="28"/>
        <v>-0.43686225947041</v>
      </c>
      <c r="R66" s="145">
        <v>1</v>
      </c>
      <c r="S66" s="144">
        <v>121</v>
      </c>
      <c r="T66" s="17">
        <f t="shared" si="9"/>
        <v>0.395848626784427</v>
      </c>
      <c r="U66" s="24">
        <f t="shared" si="29"/>
        <v>1</v>
      </c>
      <c r="V66" s="24">
        <f t="shared" si="30"/>
        <v>0</v>
      </c>
      <c r="W66" s="24">
        <f>SUM($U$20:U66)</f>
        <v>29</v>
      </c>
      <c r="X66" s="24">
        <f>SUM($V$20:V66)</f>
        <v>18</v>
      </c>
      <c r="Y66" s="24">
        <f t="shared" si="31"/>
        <v>132</v>
      </c>
      <c r="Z66" s="24">
        <f t="shared" si="32"/>
        <v>21</v>
      </c>
      <c r="AB66" s="24">
        <f t="shared" si="11"/>
        <v>0.12</v>
      </c>
      <c r="AC66" s="24">
        <f t="shared" si="12"/>
        <v>0.58</v>
      </c>
      <c r="AD66" s="24">
        <f t="shared" si="21"/>
        <v>0</v>
      </c>
      <c r="AE66" s="24">
        <f t="shared" si="22"/>
        <v>0.57</v>
      </c>
      <c r="AF66" s="24">
        <f t="shared" si="13"/>
        <v>0</v>
      </c>
      <c r="AR66" s="24">
        <f t="shared" si="14"/>
        <v>132</v>
      </c>
      <c r="AS66" s="24">
        <f t="shared" si="15"/>
        <v>21</v>
      </c>
      <c r="AT66" s="24">
        <f t="shared" si="16"/>
        <v>-102900</v>
      </c>
      <c r="AU66" s="24">
        <f t="shared" si="17"/>
        <v>528000</v>
      </c>
      <c r="AV66" s="24">
        <f t="shared" si="18"/>
        <v>425100</v>
      </c>
      <c r="AW66" s="24">
        <f t="shared" si="19"/>
        <v>2125.5</v>
      </c>
      <c r="AX66" s="24" t="str">
        <f t="shared" si="20"/>
        <v/>
      </c>
    </row>
    <row r="67" spans="1:50">
      <c r="A67" s="17"/>
      <c r="B67" s="141">
        <v>82</v>
      </c>
      <c r="C67" s="142">
        <v>30.8312037511714</v>
      </c>
      <c r="D67" s="142">
        <v>0.71864064504965</v>
      </c>
      <c r="E67" s="142">
        <v>0.189680832775742</v>
      </c>
      <c r="F67" s="143">
        <v>25222.9236584313</v>
      </c>
      <c r="G67" s="143">
        <v>-1887.67167920556</v>
      </c>
      <c r="H67" s="143">
        <v>-3179.9951669285</v>
      </c>
      <c r="I67" s="145">
        <v>0</v>
      </c>
      <c r="J67" s="144">
        <v>82</v>
      </c>
      <c r="K67" s="141">
        <v>82</v>
      </c>
      <c r="L67" s="148">
        <f t="shared" si="23"/>
        <v>-0.467495179439137</v>
      </c>
      <c r="M67" s="148">
        <f t="shared" si="24"/>
        <v>-1.16583528450451</v>
      </c>
      <c r="N67" s="148">
        <f t="shared" si="25"/>
        <v>-0.953125350572032</v>
      </c>
      <c r="O67" s="148">
        <f t="shared" si="26"/>
        <v>-0.485079183381648</v>
      </c>
      <c r="P67" s="148">
        <f t="shared" si="27"/>
        <v>0.337725823380794</v>
      </c>
      <c r="Q67" s="148">
        <f t="shared" si="28"/>
        <v>0.427982932094186</v>
      </c>
      <c r="R67" s="145">
        <v>0</v>
      </c>
      <c r="S67" s="144">
        <v>82</v>
      </c>
      <c r="T67" s="17">
        <f t="shared" si="9"/>
        <v>0.393684986343714</v>
      </c>
      <c r="U67" s="24">
        <f t="shared" si="29"/>
        <v>0</v>
      </c>
      <c r="V67" s="24">
        <f t="shared" si="30"/>
        <v>1</v>
      </c>
      <c r="W67" s="24">
        <f>SUM($U$20:U67)</f>
        <v>29</v>
      </c>
      <c r="X67" s="24">
        <f>SUM($V$20:V67)</f>
        <v>19</v>
      </c>
      <c r="Y67" s="24">
        <f t="shared" si="31"/>
        <v>131</v>
      </c>
      <c r="Z67" s="24">
        <f t="shared" si="32"/>
        <v>21</v>
      </c>
      <c r="AB67" s="24">
        <f t="shared" si="11"/>
        <v>0.126666666666667</v>
      </c>
      <c r="AC67" s="24">
        <f t="shared" si="12"/>
        <v>0.58</v>
      </c>
      <c r="AD67" s="24">
        <f t="shared" si="21"/>
        <v>0.00666666666666668</v>
      </c>
      <c r="AE67" s="24">
        <f t="shared" si="22"/>
        <v>0.58</v>
      </c>
      <c r="AF67" s="24">
        <f t="shared" si="13"/>
        <v>0.00386666666666668</v>
      </c>
      <c r="AR67" s="24">
        <f t="shared" si="14"/>
        <v>131</v>
      </c>
      <c r="AS67" s="24">
        <f t="shared" si="15"/>
        <v>21</v>
      </c>
      <c r="AT67" s="24">
        <f t="shared" si="16"/>
        <v>-102900</v>
      </c>
      <c r="AU67" s="24">
        <f t="shared" si="17"/>
        <v>524000</v>
      </c>
      <c r="AV67" s="24">
        <f t="shared" si="18"/>
        <v>421100</v>
      </c>
      <c r="AW67" s="24">
        <f t="shared" si="19"/>
        <v>2105.5</v>
      </c>
      <c r="AX67" s="24" t="str">
        <f t="shared" si="20"/>
        <v/>
      </c>
    </row>
    <row r="68" spans="1:50">
      <c r="A68" s="17"/>
      <c r="B68" s="141">
        <v>162</v>
      </c>
      <c r="C68" s="142">
        <v>20.4345670054477</v>
      </c>
      <c r="D68" s="142">
        <v>0.624437813725542</v>
      </c>
      <c r="E68" s="142">
        <v>0.314534370081088</v>
      </c>
      <c r="F68" s="143">
        <v>16942.2306350151</v>
      </c>
      <c r="G68" s="143">
        <v>-411.613149014493</v>
      </c>
      <c r="H68" s="143">
        <v>-4703.8338246642</v>
      </c>
      <c r="I68" s="145">
        <v>1</v>
      </c>
      <c r="J68" s="144">
        <v>162</v>
      </c>
      <c r="K68" s="141">
        <v>162</v>
      </c>
      <c r="L68" s="148">
        <f t="shared" si="23"/>
        <v>-1.73488766434289</v>
      </c>
      <c r="M68" s="148">
        <f t="shared" si="24"/>
        <v>-1.17974384244871</v>
      </c>
      <c r="N68" s="148">
        <f t="shared" si="25"/>
        <v>-0.751437500021298</v>
      </c>
      <c r="O68" s="148">
        <f t="shared" si="26"/>
        <v>-0.658089751143649</v>
      </c>
      <c r="P68" s="148">
        <f t="shared" si="27"/>
        <v>0.716977792269008</v>
      </c>
      <c r="Q68" s="148">
        <f t="shared" si="28"/>
        <v>0.224055181985946</v>
      </c>
      <c r="R68" s="145">
        <v>1</v>
      </c>
      <c r="S68" s="144">
        <v>162</v>
      </c>
      <c r="T68" s="17">
        <f t="shared" si="9"/>
        <v>0.390697803497321</v>
      </c>
      <c r="U68" s="24">
        <f t="shared" si="29"/>
        <v>1</v>
      </c>
      <c r="V68" s="24">
        <f t="shared" si="30"/>
        <v>0</v>
      </c>
      <c r="W68" s="24">
        <f>SUM($U$20:U68)</f>
        <v>30</v>
      </c>
      <c r="X68" s="24">
        <f>SUM($V$20:V68)</f>
        <v>19</v>
      </c>
      <c r="Y68" s="24">
        <f t="shared" si="31"/>
        <v>131</v>
      </c>
      <c r="Z68" s="24">
        <f t="shared" si="32"/>
        <v>20</v>
      </c>
      <c r="AB68" s="24">
        <f t="shared" si="11"/>
        <v>0.126666666666667</v>
      </c>
      <c r="AC68" s="24">
        <f t="shared" si="12"/>
        <v>0.6</v>
      </c>
      <c r="AD68" s="24">
        <f t="shared" si="21"/>
        <v>0</v>
      </c>
      <c r="AE68" s="24">
        <f t="shared" si="22"/>
        <v>0.59</v>
      </c>
      <c r="AF68" s="24">
        <f t="shared" si="13"/>
        <v>0</v>
      </c>
      <c r="AR68" s="24">
        <f t="shared" si="14"/>
        <v>131</v>
      </c>
      <c r="AS68" s="24">
        <f t="shared" si="15"/>
        <v>20</v>
      </c>
      <c r="AT68" s="24">
        <f t="shared" si="16"/>
        <v>-98000</v>
      </c>
      <c r="AU68" s="24">
        <f t="shared" si="17"/>
        <v>524000</v>
      </c>
      <c r="AV68" s="24">
        <f t="shared" si="18"/>
        <v>426000</v>
      </c>
      <c r="AW68" s="24">
        <f t="shared" si="19"/>
        <v>2130</v>
      </c>
      <c r="AX68" s="24" t="str">
        <f t="shared" si="20"/>
        <v/>
      </c>
    </row>
    <row r="69" spans="1:50">
      <c r="A69" s="17"/>
      <c r="B69" s="141">
        <v>22</v>
      </c>
      <c r="C69" s="142">
        <v>37.3502128731365</v>
      </c>
      <c r="D69" s="142">
        <v>20.9869998230848</v>
      </c>
      <c r="E69" s="142">
        <v>2.01947060174923</v>
      </c>
      <c r="F69" s="143">
        <v>92609.201214892</v>
      </c>
      <c r="G69" s="143">
        <v>-10895.068124762</v>
      </c>
      <c r="H69" s="143">
        <v>-18365.1878031958</v>
      </c>
      <c r="I69" s="145">
        <v>0</v>
      </c>
      <c r="J69" s="144">
        <v>22</v>
      </c>
      <c r="K69" s="141">
        <v>22</v>
      </c>
      <c r="L69" s="148">
        <f t="shared" si="23"/>
        <v>0.327198659758044</v>
      </c>
      <c r="M69" s="148">
        <f t="shared" si="24"/>
        <v>1.82668249972012</v>
      </c>
      <c r="N69" s="148">
        <f t="shared" si="25"/>
        <v>2.00270892876788</v>
      </c>
      <c r="O69" s="148">
        <f t="shared" si="26"/>
        <v>0.922838983182794</v>
      </c>
      <c r="P69" s="148">
        <f t="shared" si="27"/>
        <v>-1.97659489403128</v>
      </c>
      <c r="Q69" s="148">
        <f t="shared" si="28"/>
        <v>-1.60417588836494</v>
      </c>
      <c r="R69" s="145">
        <v>0</v>
      </c>
      <c r="S69" s="144">
        <v>22</v>
      </c>
      <c r="T69" s="17">
        <f t="shared" si="9"/>
        <v>0.376429775603398</v>
      </c>
      <c r="U69" s="24">
        <f t="shared" si="29"/>
        <v>0</v>
      </c>
      <c r="V69" s="24">
        <f t="shared" si="30"/>
        <v>1</v>
      </c>
      <c r="W69" s="24">
        <f>SUM($U$20:U69)</f>
        <v>30</v>
      </c>
      <c r="X69" s="24">
        <f>SUM($V$20:V69)</f>
        <v>20</v>
      </c>
      <c r="Y69" s="24">
        <f t="shared" si="31"/>
        <v>130</v>
      </c>
      <c r="Z69" s="24">
        <f t="shared" si="32"/>
        <v>20</v>
      </c>
      <c r="AB69" s="24">
        <f t="shared" si="11"/>
        <v>0.133333333333333</v>
      </c>
      <c r="AC69" s="24">
        <f t="shared" si="12"/>
        <v>0.6</v>
      </c>
      <c r="AD69" s="24">
        <f t="shared" si="21"/>
        <v>0.00666666666666665</v>
      </c>
      <c r="AE69" s="24">
        <f t="shared" si="22"/>
        <v>0.6</v>
      </c>
      <c r="AF69" s="24">
        <f t="shared" si="13"/>
        <v>0.00399999999999999</v>
      </c>
      <c r="AR69" s="24">
        <f t="shared" si="14"/>
        <v>130</v>
      </c>
      <c r="AS69" s="24">
        <f t="shared" si="15"/>
        <v>20</v>
      </c>
      <c r="AT69" s="24">
        <f t="shared" si="16"/>
        <v>-98000</v>
      </c>
      <c r="AU69" s="24">
        <f t="shared" si="17"/>
        <v>520000</v>
      </c>
      <c r="AV69" s="24">
        <f t="shared" si="18"/>
        <v>422000</v>
      </c>
      <c r="AW69" s="24">
        <f t="shared" si="19"/>
        <v>2110</v>
      </c>
      <c r="AX69" s="24" t="str">
        <f t="shared" si="20"/>
        <v/>
      </c>
    </row>
    <row r="70" spans="1:50">
      <c r="A70" s="17"/>
      <c r="B70" s="141">
        <v>84</v>
      </c>
      <c r="C70" s="142">
        <v>23.9407394729491</v>
      </c>
      <c r="D70" s="142">
        <v>0.677351700555192</v>
      </c>
      <c r="E70" s="142">
        <v>0.441760135288132</v>
      </c>
      <c r="F70" s="143">
        <v>19047.96458744</v>
      </c>
      <c r="G70" s="143">
        <v>-580.532598906378</v>
      </c>
      <c r="H70" s="143">
        <v>-3148.41742373723</v>
      </c>
      <c r="I70" s="145">
        <v>1</v>
      </c>
      <c r="J70" s="144">
        <v>84</v>
      </c>
      <c r="K70" s="141">
        <v>84</v>
      </c>
      <c r="L70" s="148">
        <f t="shared" si="23"/>
        <v>-1.30747091941184</v>
      </c>
      <c r="M70" s="148">
        <f t="shared" si="24"/>
        <v>-1.17193138234875</v>
      </c>
      <c r="N70" s="148">
        <f t="shared" si="25"/>
        <v>-0.545917563036843</v>
      </c>
      <c r="O70" s="148">
        <f t="shared" si="26"/>
        <v>-0.614094130772921</v>
      </c>
      <c r="P70" s="148">
        <f t="shared" si="27"/>
        <v>0.673576373799024</v>
      </c>
      <c r="Q70" s="148">
        <f t="shared" si="28"/>
        <v>0.432208824441648</v>
      </c>
      <c r="R70" s="145">
        <v>1</v>
      </c>
      <c r="S70" s="144">
        <v>84</v>
      </c>
      <c r="T70" s="17">
        <f t="shared" si="9"/>
        <v>0.375008943837628</v>
      </c>
      <c r="U70" s="24">
        <f t="shared" si="29"/>
        <v>1</v>
      </c>
      <c r="V70" s="24">
        <f t="shared" si="30"/>
        <v>0</v>
      </c>
      <c r="W70" s="24">
        <f>SUM($U$20:U70)</f>
        <v>31</v>
      </c>
      <c r="X70" s="24">
        <f>SUM($V$20:V70)</f>
        <v>20</v>
      </c>
      <c r="Y70" s="24">
        <f t="shared" si="31"/>
        <v>130</v>
      </c>
      <c r="Z70" s="24">
        <f t="shared" si="32"/>
        <v>19</v>
      </c>
      <c r="AB70" s="24">
        <f t="shared" si="11"/>
        <v>0.133333333333333</v>
      </c>
      <c r="AC70" s="24">
        <f t="shared" si="12"/>
        <v>0.62</v>
      </c>
      <c r="AD70" s="24">
        <f t="shared" si="21"/>
        <v>0</v>
      </c>
      <c r="AE70" s="24">
        <f t="shared" si="22"/>
        <v>0.61</v>
      </c>
      <c r="AF70" s="24">
        <f t="shared" si="13"/>
        <v>0</v>
      </c>
      <c r="AR70" s="24">
        <f t="shared" si="14"/>
        <v>130</v>
      </c>
      <c r="AS70" s="24">
        <f t="shared" si="15"/>
        <v>19</v>
      </c>
      <c r="AT70" s="24">
        <f t="shared" si="16"/>
        <v>-93100</v>
      </c>
      <c r="AU70" s="24">
        <f t="shared" si="17"/>
        <v>520000</v>
      </c>
      <c r="AV70" s="24">
        <f t="shared" si="18"/>
        <v>426900</v>
      </c>
      <c r="AW70" s="24">
        <f t="shared" si="19"/>
        <v>2134.5</v>
      </c>
      <c r="AX70" s="24" t="str">
        <f t="shared" si="20"/>
        <v/>
      </c>
    </row>
    <row r="71" spans="1:50">
      <c r="A71" s="17"/>
      <c r="B71" s="141">
        <v>28</v>
      </c>
      <c r="C71" s="142">
        <v>30.7996788520861</v>
      </c>
      <c r="D71" s="142">
        <v>0.582995388533283</v>
      </c>
      <c r="E71" s="142">
        <v>1.82228586972</v>
      </c>
      <c r="F71" s="143">
        <v>19312.6332949676</v>
      </c>
      <c r="G71" s="143">
        <v>29.9884056345685</v>
      </c>
      <c r="H71" s="143">
        <v>-495.878984045423</v>
      </c>
      <c r="I71" s="145">
        <v>0</v>
      </c>
      <c r="J71" s="144">
        <v>28</v>
      </c>
      <c r="K71" s="141">
        <v>28</v>
      </c>
      <c r="L71" s="148">
        <f t="shared" si="23"/>
        <v>-0.471338193402711</v>
      </c>
      <c r="M71" s="148">
        <f t="shared" si="24"/>
        <v>-1.18586260091948</v>
      </c>
      <c r="N71" s="148">
        <f t="shared" si="25"/>
        <v>1.6841775869835</v>
      </c>
      <c r="O71" s="148">
        <f t="shared" si="26"/>
        <v>-0.608564341994531</v>
      </c>
      <c r="P71" s="148">
        <f t="shared" si="27"/>
        <v>0.830440948125757</v>
      </c>
      <c r="Q71" s="148">
        <f t="shared" si="28"/>
        <v>0.787184853784377</v>
      </c>
      <c r="R71" s="145">
        <v>0</v>
      </c>
      <c r="S71" s="144">
        <v>28</v>
      </c>
      <c r="T71" s="17">
        <f t="shared" si="9"/>
        <v>0.374426889371621</v>
      </c>
      <c r="U71" s="24">
        <f t="shared" si="29"/>
        <v>0</v>
      </c>
      <c r="V71" s="24">
        <f t="shared" si="30"/>
        <v>1</v>
      </c>
      <c r="W71" s="24">
        <f>SUM($U$20:U71)</f>
        <v>31</v>
      </c>
      <c r="X71" s="24">
        <f>SUM($V$20:V71)</f>
        <v>21</v>
      </c>
      <c r="Y71" s="24">
        <f t="shared" si="31"/>
        <v>129</v>
      </c>
      <c r="Z71" s="24">
        <f t="shared" si="32"/>
        <v>19</v>
      </c>
      <c r="AB71" s="24">
        <f t="shared" si="11"/>
        <v>0.14</v>
      </c>
      <c r="AC71" s="24">
        <f t="shared" si="12"/>
        <v>0.62</v>
      </c>
      <c r="AD71" s="24">
        <f t="shared" si="21"/>
        <v>0.00666666666666668</v>
      </c>
      <c r="AE71" s="24">
        <f t="shared" si="22"/>
        <v>0.62</v>
      </c>
      <c r="AF71" s="24">
        <f t="shared" si="13"/>
        <v>0.00413333333333334</v>
      </c>
      <c r="AR71" s="24">
        <f t="shared" si="14"/>
        <v>129</v>
      </c>
      <c r="AS71" s="24">
        <f t="shared" si="15"/>
        <v>19</v>
      </c>
      <c r="AT71" s="24">
        <f t="shared" si="16"/>
        <v>-93100</v>
      </c>
      <c r="AU71" s="24">
        <f t="shared" si="17"/>
        <v>516000</v>
      </c>
      <c r="AV71" s="24">
        <f t="shared" si="18"/>
        <v>422900</v>
      </c>
      <c r="AW71" s="24">
        <f t="shared" si="19"/>
        <v>2114.5</v>
      </c>
      <c r="AX71" s="24" t="str">
        <f t="shared" si="20"/>
        <v/>
      </c>
    </row>
    <row r="72" spans="1:50">
      <c r="A72" s="17"/>
      <c r="B72" s="141">
        <v>178</v>
      </c>
      <c r="C72" s="142">
        <v>36.1998464416704</v>
      </c>
      <c r="D72" s="142">
        <v>6.32796530869154</v>
      </c>
      <c r="E72" s="142">
        <v>0.651324428653335</v>
      </c>
      <c r="F72" s="143">
        <v>35807.6288664807</v>
      </c>
      <c r="G72" s="143">
        <v>-3371.48412419713</v>
      </c>
      <c r="H72" s="143">
        <v>-10031.8646600735</v>
      </c>
      <c r="I72" s="145">
        <v>0</v>
      </c>
      <c r="J72" s="144">
        <v>178</v>
      </c>
      <c r="K72" s="141">
        <v>178</v>
      </c>
      <c r="L72" s="148">
        <f t="shared" si="23"/>
        <v>0.186964293031196</v>
      </c>
      <c r="M72" s="148">
        <f t="shared" si="24"/>
        <v>-0.337647681058579</v>
      </c>
      <c r="N72" s="148">
        <f t="shared" si="25"/>
        <v>-0.207388332762472</v>
      </c>
      <c r="O72" s="148">
        <f t="shared" si="26"/>
        <v>-0.263930319094616</v>
      </c>
      <c r="P72" s="148">
        <f t="shared" si="27"/>
        <v>-0.043518402179184</v>
      </c>
      <c r="Q72" s="148">
        <f t="shared" si="28"/>
        <v>-0.48896869049334</v>
      </c>
      <c r="R72" s="145">
        <v>0</v>
      </c>
      <c r="S72" s="144">
        <v>178</v>
      </c>
      <c r="T72" s="17">
        <f t="shared" si="9"/>
        <v>0.368869429342277</v>
      </c>
      <c r="U72" s="24">
        <f t="shared" si="29"/>
        <v>0</v>
      </c>
      <c r="V72" s="24">
        <f t="shared" si="30"/>
        <v>1</v>
      </c>
      <c r="W72" s="24">
        <f>SUM($U$20:U72)</f>
        <v>31</v>
      </c>
      <c r="X72" s="24">
        <f>SUM($V$20:V72)</f>
        <v>22</v>
      </c>
      <c r="Y72" s="24">
        <f t="shared" si="31"/>
        <v>128</v>
      </c>
      <c r="Z72" s="24">
        <f t="shared" si="32"/>
        <v>19</v>
      </c>
      <c r="AB72" s="24">
        <f t="shared" si="11"/>
        <v>0.146666666666667</v>
      </c>
      <c r="AC72" s="24">
        <f t="shared" si="12"/>
        <v>0.62</v>
      </c>
      <c r="AD72" s="24">
        <f t="shared" si="21"/>
        <v>0.00666666666666665</v>
      </c>
      <c r="AE72" s="24">
        <f t="shared" si="22"/>
        <v>0.62</v>
      </c>
      <c r="AF72" s="24">
        <f t="shared" si="13"/>
        <v>0.00413333333333333</v>
      </c>
      <c r="AR72" s="24">
        <f t="shared" si="14"/>
        <v>128</v>
      </c>
      <c r="AS72" s="24">
        <f t="shared" si="15"/>
        <v>19</v>
      </c>
      <c r="AT72" s="24">
        <f t="shared" si="16"/>
        <v>-93100</v>
      </c>
      <c r="AU72" s="24">
        <f t="shared" si="17"/>
        <v>512000</v>
      </c>
      <c r="AV72" s="24">
        <f t="shared" si="18"/>
        <v>418900</v>
      </c>
      <c r="AW72" s="24">
        <f t="shared" si="19"/>
        <v>2094.5</v>
      </c>
      <c r="AX72" s="24" t="str">
        <f t="shared" si="20"/>
        <v/>
      </c>
    </row>
    <row r="73" spans="1:50">
      <c r="A73" s="17"/>
      <c r="B73" s="141">
        <v>169</v>
      </c>
      <c r="C73" s="142">
        <v>55.5788638274048</v>
      </c>
      <c r="D73" s="142">
        <v>11.7425707012051</v>
      </c>
      <c r="E73" s="142">
        <v>0.198621188235938</v>
      </c>
      <c r="F73" s="143">
        <v>57901.2862814718</v>
      </c>
      <c r="G73" s="143">
        <v>-9563.01076426385</v>
      </c>
      <c r="H73" s="143">
        <v>-6762.58191045349</v>
      </c>
      <c r="I73" s="145">
        <v>0</v>
      </c>
      <c r="J73" s="144">
        <v>169</v>
      </c>
      <c r="K73" s="141">
        <v>169</v>
      </c>
      <c r="L73" s="148">
        <f t="shared" si="23"/>
        <v>2.54934566695016</v>
      </c>
      <c r="M73" s="148">
        <f t="shared" si="24"/>
        <v>0.461790635054108</v>
      </c>
      <c r="N73" s="148">
        <f t="shared" si="25"/>
        <v>-0.938683140004007</v>
      </c>
      <c r="O73" s="148">
        <f t="shared" si="26"/>
        <v>0.197677930661493</v>
      </c>
      <c r="P73" s="148">
        <f t="shared" si="27"/>
        <v>-1.63434195059578</v>
      </c>
      <c r="Q73" s="148">
        <f t="shared" si="28"/>
        <v>-0.0514568369823212</v>
      </c>
      <c r="R73" s="145">
        <v>0</v>
      </c>
      <c r="S73" s="144">
        <v>169</v>
      </c>
      <c r="T73" s="17">
        <f t="shared" si="9"/>
        <v>0.367023552148328</v>
      </c>
      <c r="U73" s="24">
        <f t="shared" si="29"/>
        <v>0</v>
      </c>
      <c r="V73" s="24">
        <f t="shared" si="30"/>
        <v>1</v>
      </c>
      <c r="W73" s="24">
        <f>SUM($U$20:U73)</f>
        <v>31</v>
      </c>
      <c r="X73" s="24">
        <f>SUM($V$20:V73)</f>
        <v>23</v>
      </c>
      <c r="Y73" s="24">
        <f t="shared" si="31"/>
        <v>127</v>
      </c>
      <c r="Z73" s="24">
        <f t="shared" si="32"/>
        <v>19</v>
      </c>
      <c r="AB73" s="24">
        <f t="shared" si="11"/>
        <v>0.153333333333333</v>
      </c>
      <c r="AC73" s="24">
        <f t="shared" si="12"/>
        <v>0.62</v>
      </c>
      <c r="AD73" s="24">
        <f t="shared" si="21"/>
        <v>0.00666666666666665</v>
      </c>
      <c r="AE73" s="24">
        <f t="shared" si="22"/>
        <v>0.62</v>
      </c>
      <c r="AF73" s="24">
        <f t="shared" si="13"/>
        <v>0.00413333333333333</v>
      </c>
      <c r="AR73" s="24">
        <f t="shared" si="14"/>
        <v>127</v>
      </c>
      <c r="AS73" s="24">
        <f t="shared" si="15"/>
        <v>19</v>
      </c>
      <c r="AT73" s="24">
        <f t="shared" si="16"/>
        <v>-93100</v>
      </c>
      <c r="AU73" s="24">
        <f t="shared" si="17"/>
        <v>508000</v>
      </c>
      <c r="AV73" s="24">
        <f t="shared" si="18"/>
        <v>414900</v>
      </c>
      <c r="AW73" s="24">
        <f t="shared" si="19"/>
        <v>2074.5</v>
      </c>
      <c r="AX73" s="24" t="str">
        <f t="shared" si="20"/>
        <v/>
      </c>
    </row>
    <row r="74" spans="1:50">
      <c r="A74" s="17"/>
      <c r="B74" s="141">
        <v>143</v>
      </c>
      <c r="C74" s="142">
        <v>32.1253590661721</v>
      </c>
      <c r="D74" s="142">
        <v>0.671955315996704</v>
      </c>
      <c r="E74" s="142">
        <v>0.701552827713687</v>
      </c>
      <c r="F74" s="143">
        <v>33664.0575333475</v>
      </c>
      <c r="G74" s="143">
        <v>-1578.92631425819</v>
      </c>
      <c r="H74" s="143">
        <v>-1008.02585364974</v>
      </c>
      <c r="I74" s="145">
        <v>0</v>
      </c>
      <c r="J74" s="144">
        <v>143</v>
      </c>
      <c r="K74" s="141">
        <v>143</v>
      </c>
      <c r="L74" s="148">
        <f t="shared" si="23"/>
        <v>-0.309732360496283</v>
      </c>
      <c r="M74" s="148">
        <f t="shared" si="24"/>
        <v>-1.17272813045351</v>
      </c>
      <c r="N74" s="148">
        <f t="shared" si="25"/>
        <v>-0.126249599637823</v>
      </c>
      <c r="O74" s="148">
        <f t="shared" si="26"/>
        <v>-0.308716485220445</v>
      </c>
      <c r="P74" s="148">
        <f t="shared" si="27"/>
        <v>0.417053495791075</v>
      </c>
      <c r="Q74" s="148">
        <f t="shared" si="28"/>
        <v>0.718646784932274</v>
      </c>
      <c r="R74" s="145">
        <v>0</v>
      </c>
      <c r="S74" s="144">
        <v>143</v>
      </c>
      <c r="T74" s="17">
        <f t="shared" si="9"/>
        <v>0.366895944583698</v>
      </c>
      <c r="U74" s="24">
        <f t="shared" si="29"/>
        <v>0</v>
      </c>
      <c r="V74" s="24">
        <f t="shared" si="30"/>
        <v>1</v>
      </c>
      <c r="W74" s="24">
        <f>SUM($U$20:U74)</f>
        <v>31</v>
      </c>
      <c r="X74" s="24">
        <f>SUM($V$20:V74)</f>
        <v>24</v>
      </c>
      <c r="Y74" s="24">
        <f t="shared" si="31"/>
        <v>126</v>
      </c>
      <c r="Z74" s="24">
        <f t="shared" si="32"/>
        <v>19</v>
      </c>
      <c r="AB74" s="24">
        <f t="shared" si="11"/>
        <v>0.16</v>
      </c>
      <c r="AC74" s="24">
        <f t="shared" si="12"/>
        <v>0.62</v>
      </c>
      <c r="AD74" s="24">
        <f t="shared" si="21"/>
        <v>0.00666666666666668</v>
      </c>
      <c r="AE74" s="24">
        <f t="shared" si="22"/>
        <v>0.62</v>
      </c>
      <c r="AF74" s="24">
        <f t="shared" si="13"/>
        <v>0.00413333333333334</v>
      </c>
      <c r="AR74" s="24">
        <f t="shared" si="14"/>
        <v>126</v>
      </c>
      <c r="AS74" s="24">
        <f t="shared" si="15"/>
        <v>19</v>
      </c>
      <c r="AT74" s="24">
        <f t="shared" si="16"/>
        <v>-93100</v>
      </c>
      <c r="AU74" s="24">
        <f t="shared" si="17"/>
        <v>504000</v>
      </c>
      <c r="AV74" s="24">
        <f t="shared" si="18"/>
        <v>410900</v>
      </c>
      <c r="AW74" s="24">
        <f t="shared" si="19"/>
        <v>2054.5</v>
      </c>
      <c r="AX74" s="24" t="str">
        <f t="shared" si="20"/>
        <v/>
      </c>
    </row>
    <row r="75" spans="1:50">
      <c r="A75" s="17"/>
      <c r="B75" s="141">
        <v>180</v>
      </c>
      <c r="C75" s="142">
        <v>25.2315281657414</v>
      </c>
      <c r="D75" s="142">
        <v>1.6422286001724</v>
      </c>
      <c r="E75" s="142">
        <v>0.854773201945433</v>
      </c>
      <c r="F75" s="143">
        <v>14781.1652923456</v>
      </c>
      <c r="G75" s="143">
        <v>-457.215103026882</v>
      </c>
      <c r="H75" s="143">
        <v>-2988.84609647904</v>
      </c>
      <c r="I75" s="145">
        <v>1</v>
      </c>
      <c r="J75" s="144">
        <v>180</v>
      </c>
      <c r="K75" s="141">
        <v>180</v>
      </c>
      <c r="L75" s="148">
        <f t="shared" si="23"/>
        <v>-1.15011850546735</v>
      </c>
      <c r="M75" s="148">
        <f t="shared" si="24"/>
        <v>-1.02947232800057</v>
      </c>
      <c r="N75" s="148">
        <f t="shared" si="25"/>
        <v>0.121261913502595</v>
      </c>
      <c r="O75" s="148">
        <f t="shared" si="26"/>
        <v>-0.703241423938276</v>
      </c>
      <c r="P75" s="148">
        <f t="shared" si="27"/>
        <v>0.705261027323305</v>
      </c>
      <c r="Q75" s="148">
        <f t="shared" si="28"/>
        <v>0.45356346168251</v>
      </c>
      <c r="R75" s="145">
        <v>1</v>
      </c>
      <c r="S75" s="144">
        <v>180</v>
      </c>
      <c r="T75" s="17">
        <f t="shared" si="9"/>
        <v>0.366263506239003</v>
      </c>
      <c r="U75" s="24">
        <f t="shared" si="29"/>
        <v>1</v>
      </c>
      <c r="V75" s="24">
        <f t="shared" si="30"/>
        <v>0</v>
      </c>
      <c r="W75" s="24">
        <f>SUM($U$20:U75)</f>
        <v>32</v>
      </c>
      <c r="X75" s="24">
        <f>SUM($V$20:V75)</f>
        <v>24</v>
      </c>
      <c r="Y75" s="24">
        <f t="shared" si="31"/>
        <v>126</v>
      </c>
      <c r="Z75" s="24">
        <f t="shared" si="32"/>
        <v>18</v>
      </c>
      <c r="AB75" s="24">
        <f t="shared" si="11"/>
        <v>0.16</v>
      </c>
      <c r="AC75" s="24">
        <f t="shared" si="12"/>
        <v>0.64</v>
      </c>
      <c r="AD75" s="24">
        <f t="shared" si="21"/>
        <v>0</v>
      </c>
      <c r="AE75" s="24">
        <f t="shared" si="22"/>
        <v>0.63</v>
      </c>
      <c r="AF75" s="24">
        <f t="shared" si="13"/>
        <v>0</v>
      </c>
      <c r="AR75" s="24">
        <f t="shared" si="14"/>
        <v>126</v>
      </c>
      <c r="AS75" s="24">
        <f t="shared" si="15"/>
        <v>18</v>
      </c>
      <c r="AT75" s="24">
        <f t="shared" si="16"/>
        <v>-88200</v>
      </c>
      <c r="AU75" s="24">
        <f t="shared" si="17"/>
        <v>504000</v>
      </c>
      <c r="AV75" s="24">
        <f t="shared" si="18"/>
        <v>415800</v>
      </c>
      <c r="AW75" s="24">
        <f t="shared" si="19"/>
        <v>2079</v>
      </c>
      <c r="AX75" s="24" t="str">
        <f t="shared" si="20"/>
        <v/>
      </c>
    </row>
    <row r="76" spans="1:50">
      <c r="A76" s="17"/>
      <c r="B76" s="141">
        <v>179</v>
      </c>
      <c r="C76" s="142">
        <v>28.8780298908111</v>
      </c>
      <c r="D76" s="142">
        <v>0.993688624426953</v>
      </c>
      <c r="E76" s="142">
        <v>0.80935651175121</v>
      </c>
      <c r="F76" s="143">
        <v>16539.5080562817</v>
      </c>
      <c r="G76" s="143">
        <v>-523.462126700657</v>
      </c>
      <c r="H76" s="143">
        <v>-2422.40557186903</v>
      </c>
      <c r="I76" s="145">
        <v>1</v>
      </c>
      <c r="J76" s="144">
        <v>179</v>
      </c>
      <c r="K76" s="141">
        <v>179</v>
      </c>
      <c r="L76" s="148">
        <f t="shared" si="23"/>
        <v>-0.705595050856616</v>
      </c>
      <c r="M76" s="148">
        <f t="shared" si="24"/>
        <v>-1.12522588131741</v>
      </c>
      <c r="N76" s="148">
        <f t="shared" si="25"/>
        <v>0.0478959935447206</v>
      </c>
      <c r="O76" s="148">
        <f t="shared" si="26"/>
        <v>-0.666503933604009</v>
      </c>
      <c r="P76" s="148">
        <f t="shared" si="27"/>
        <v>0.688239809229731</v>
      </c>
      <c r="Q76" s="148">
        <f t="shared" si="28"/>
        <v>0.529367380402811</v>
      </c>
      <c r="R76" s="145">
        <v>1</v>
      </c>
      <c r="S76" s="144">
        <v>179</v>
      </c>
      <c r="T76" s="17">
        <f t="shared" si="9"/>
        <v>0.36612129562497</v>
      </c>
      <c r="U76" s="24">
        <f t="shared" si="29"/>
        <v>1</v>
      </c>
      <c r="V76" s="24">
        <f t="shared" si="30"/>
        <v>0</v>
      </c>
      <c r="W76" s="24">
        <f>SUM($U$20:U76)</f>
        <v>33</v>
      </c>
      <c r="X76" s="24">
        <f>SUM($V$20:V76)</f>
        <v>24</v>
      </c>
      <c r="Y76" s="24">
        <f t="shared" si="31"/>
        <v>126</v>
      </c>
      <c r="Z76" s="24">
        <f t="shared" si="32"/>
        <v>17</v>
      </c>
      <c r="AB76" s="24">
        <f t="shared" si="11"/>
        <v>0.16</v>
      </c>
      <c r="AC76" s="24">
        <f t="shared" si="12"/>
        <v>0.66</v>
      </c>
      <c r="AD76" s="24">
        <f t="shared" si="21"/>
        <v>0</v>
      </c>
      <c r="AE76" s="24">
        <f t="shared" si="22"/>
        <v>0.65</v>
      </c>
      <c r="AF76" s="24">
        <f t="shared" si="13"/>
        <v>0</v>
      </c>
      <c r="AR76" s="24">
        <f t="shared" si="14"/>
        <v>126</v>
      </c>
      <c r="AS76" s="24">
        <f t="shared" si="15"/>
        <v>17</v>
      </c>
      <c r="AT76" s="24">
        <f t="shared" si="16"/>
        <v>-83300</v>
      </c>
      <c r="AU76" s="24">
        <f t="shared" si="17"/>
        <v>504000</v>
      </c>
      <c r="AV76" s="24">
        <f t="shared" si="18"/>
        <v>420700</v>
      </c>
      <c r="AW76" s="24">
        <f t="shared" si="19"/>
        <v>2103.5</v>
      </c>
      <c r="AX76" s="24" t="str">
        <f t="shared" si="20"/>
        <v/>
      </c>
    </row>
    <row r="77" spans="1:50">
      <c r="A77" s="17"/>
      <c r="B77" s="141">
        <v>59</v>
      </c>
      <c r="C77" s="142">
        <v>21.3513898568495</v>
      </c>
      <c r="D77" s="142">
        <v>5.53292277676061</v>
      </c>
      <c r="E77" s="142">
        <v>0.945625868692866</v>
      </c>
      <c r="F77" s="143">
        <v>14330.9495051217</v>
      </c>
      <c r="G77" s="143">
        <v>-1810.6701348782</v>
      </c>
      <c r="H77" s="143">
        <v>-4767.52151222784</v>
      </c>
      <c r="I77" s="145">
        <v>0</v>
      </c>
      <c r="J77" s="144">
        <v>59</v>
      </c>
      <c r="K77" s="141">
        <v>59</v>
      </c>
      <c r="L77" s="148">
        <f t="shared" si="23"/>
        <v>-1.6231232139467</v>
      </c>
      <c r="M77" s="148">
        <f t="shared" si="24"/>
        <v>-0.455031574600224</v>
      </c>
      <c r="N77" s="148">
        <f t="shared" si="25"/>
        <v>0.268024908517132</v>
      </c>
      <c r="O77" s="148">
        <f t="shared" si="26"/>
        <v>-0.712647893752185</v>
      </c>
      <c r="P77" s="148">
        <f t="shared" si="27"/>
        <v>0.357510260580451</v>
      </c>
      <c r="Q77" s="148">
        <f t="shared" si="28"/>
        <v>0.215532175453385</v>
      </c>
      <c r="R77" s="145">
        <v>0</v>
      </c>
      <c r="S77" s="144">
        <v>59</v>
      </c>
      <c r="T77" s="17">
        <f t="shared" si="9"/>
        <v>0.357645798791087</v>
      </c>
      <c r="U77" s="24">
        <f t="shared" si="29"/>
        <v>0</v>
      </c>
      <c r="V77" s="24">
        <f t="shared" si="30"/>
        <v>1</v>
      </c>
      <c r="W77" s="24">
        <f>SUM($U$20:U77)</f>
        <v>33</v>
      </c>
      <c r="X77" s="24">
        <f>SUM($V$20:V77)</f>
        <v>25</v>
      </c>
      <c r="Y77" s="24">
        <f t="shared" si="31"/>
        <v>125</v>
      </c>
      <c r="Z77" s="24">
        <f t="shared" si="32"/>
        <v>17</v>
      </c>
      <c r="AB77" s="24">
        <f t="shared" si="11"/>
        <v>0.166666666666667</v>
      </c>
      <c r="AC77" s="24">
        <f t="shared" si="12"/>
        <v>0.66</v>
      </c>
      <c r="AD77" s="24">
        <f t="shared" si="21"/>
        <v>0.00666666666666665</v>
      </c>
      <c r="AE77" s="24">
        <f t="shared" si="22"/>
        <v>0.66</v>
      </c>
      <c r="AF77" s="24">
        <f t="shared" si="13"/>
        <v>0.00439999999999999</v>
      </c>
      <c r="AR77" s="24">
        <f t="shared" si="14"/>
        <v>125</v>
      </c>
      <c r="AS77" s="24">
        <f t="shared" si="15"/>
        <v>17</v>
      </c>
      <c r="AT77" s="24">
        <f t="shared" si="16"/>
        <v>-83300</v>
      </c>
      <c r="AU77" s="24">
        <f t="shared" si="17"/>
        <v>500000</v>
      </c>
      <c r="AV77" s="24">
        <f t="shared" si="18"/>
        <v>416700</v>
      </c>
      <c r="AW77" s="24">
        <f t="shared" si="19"/>
        <v>2083.5</v>
      </c>
      <c r="AX77" s="24" t="str">
        <f t="shared" si="20"/>
        <v/>
      </c>
    </row>
    <row r="78" spans="1:50">
      <c r="A78" s="17"/>
      <c r="B78" s="141">
        <v>114</v>
      </c>
      <c r="C78" s="142">
        <v>22.8563171662662</v>
      </c>
      <c r="D78" s="142">
        <v>3.53689546539354</v>
      </c>
      <c r="E78" s="142">
        <v>1.67225206246598</v>
      </c>
      <c r="F78" s="143">
        <v>15752.4174321988</v>
      </c>
      <c r="G78" s="143">
        <v>-38.6732295542724</v>
      </c>
      <c r="H78" s="143">
        <v>-3395.43754536614</v>
      </c>
      <c r="I78" s="145">
        <v>1</v>
      </c>
      <c r="J78" s="144">
        <v>114</v>
      </c>
      <c r="K78" s="141">
        <v>114</v>
      </c>
      <c r="L78" s="148">
        <f t="shared" si="23"/>
        <v>-1.43966642797544</v>
      </c>
      <c r="M78" s="148">
        <f t="shared" si="24"/>
        <v>-0.749734622567576</v>
      </c>
      <c r="N78" s="148">
        <f t="shared" si="25"/>
        <v>1.44181364000937</v>
      </c>
      <c r="O78" s="148">
        <f t="shared" si="26"/>
        <v>-0.68294881271831</v>
      </c>
      <c r="P78" s="148">
        <f t="shared" si="27"/>
        <v>0.81279933039866</v>
      </c>
      <c r="Q78" s="148">
        <f t="shared" si="28"/>
        <v>0.399151349898969</v>
      </c>
      <c r="R78" s="145">
        <v>1</v>
      </c>
      <c r="S78" s="144">
        <v>114</v>
      </c>
      <c r="T78" s="17">
        <f t="shared" si="9"/>
        <v>0.345513013930727</v>
      </c>
      <c r="U78" s="24">
        <f t="shared" si="29"/>
        <v>1</v>
      </c>
      <c r="V78" s="24">
        <f t="shared" si="30"/>
        <v>0</v>
      </c>
      <c r="W78" s="24">
        <f>SUM($U$20:U78)</f>
        <v>34</v>
      </c>
      <c r="X78" s="24">
        <f>SUM($V$20:V78)</f>
        <v>25</v>
      </c>
      <c r="Y78" s="24">
        <f t="shared" si="31"/>
        <v>125</v>
      </c>
      <c r="Z78" s="24">
        <f t="shared" si="32"/>
        <v>16</v>
      </c>
      <c r="AB78" s="24">
        <f t="shared" si="11"/>
        <v>0.166666666666667</v>
      </c>
      <c r="AC78" s="24">
        <f t="shared" si="12"/>
        <v>0.68</v>
      </c>
      <c r="AD78" s="24">
        <f t="shared" si="21"/>
        <v>0</v>
      </c>
      <c r="AE78" s="24">
        <f t="shared" si="22"/>
        <v>0.67</v>
      </c>
      <c r="AF78" s="24">
        <f t="shared" si="13"/>
        <v>0</v>
      </c>
      <c r="AR78" s="24">
        <f t="shared" si="14"/>
        <v>125</v>
      </c>
      <c r="AS78" s="24">
        <f t="shared" si="15"/>
        <v>16</v>
      </c>
      <c r="AT78" s="24">
        <f t="shared" si="16"/>
        <v>-78400</v>
      </c>
      <c r="AU78" s="24">
        <f t="shared" si="17"/>
        <v>500000</v>
      </c>
      <c r="AV78" s="24">
        <f t="shared" si="18"/>
        <v>421600</v>
      </c>
      <c r="AW78" s="24">
        <f t="shared" si="19"/>
        <v>2108</v>
      </c>
      <c r="AX78" s="24" t="str">
        <f t="shared" si="20"/>
        <v/>
      </c>
    </row>
    <row r="79" spans="1:50">
      <c r="A79" s="17"/>
      <c r="B79" s="141">
        <v>102</v>
      </c>
      <c r="C79" s="142">
        <v>31.6125822446696</v>
      </c>
      <c r="D79" s="142">
        <v>9.64113584100591</v>
      </c>
      <c r="E79" s="142">
        <v>0.470848553898415</v>
      </c>
      <c r="F79" s="143">
        <v>49859.3112657808</v>
      </c>
      <c r="G79" s="143">
        <v>-6374.21209484906</v>
      </c>
      <c r="H79" s="143">
        <v>-4486.84159962817</v>
      </c>
      <c r="I79" s="145">
        <v>1</v>
      </c>
      <c r="J79" s="144">
        <v>102</v>
      </c>
      <c r="K79" s="141">
        <v>102</v>
      </c>
      <c r="L79" s="148">
        <f t="shared" si="23"/>
        <v>-0.37224194950086</v>
      </c>
      <c r="M79" s="148">
        <f t="shared" si="24"/>
        <v>0.151524710896283</v>
      </c>
      <c r="N79" s="148">
        <f t="shared" si="25"/>
        <v>-0.498928260594575</v>
      </c>
      <c r="O79" s="148">
        <f t="shared" si="26"/>
        <v>0.0296549572873952</v>
      </c>
      <c r="P79" s="148">
        <f t="shared" si="27"/>
        <v>-0.815026084031101</v>
      </c>
      <c r="Q79" s="148">
        <f t="shared" si="28"/>
        <v>0.253094172444641</v>
      </c>
      <c r="R79" s="145">
        <v>1</v>
      </c>
      <c r="S79" s="144">
        <v>102</v>
      </c>
      <c r="T79" s="17">
        <f t="shared" si="9"/>
        <v>0.344550258336269</v>
      </c>
      <c r="U79" s="24">
        <f t="shared" si="29"/>
        <v>1</v>
      </c>
      <c r="V79" s="24">
        <f t="shared" si="30"/>
        <v>0</v>
      </c>
      <c r="W79" s="24">
        <f>SUM($U$20:U79)</f>
        <v>35</v>
      </c>
      <c r="X79" s="24">
        <f>SUM($V$20:V79)</f>
        <v>25</v>
      </c>
      <c r="Y79" s="24">
        <f t="shared" si="31"/>
        <v>125</v>
      </c>
      <c r="Z79" s="24">
        <f t="shared" si="32"/>
        <v>15</v>
      </c>
      <c r="AB79" s="24">
        <f t="shared" si="11"/>
        <v>0.166666666666667</v>
      </c>
      <c r="AC79" s="24">
        <f t="shared" si="12"/>
        <v>0.7</v>
      </c>
      <c r="AD79" s="24">
        <f t="shared" si="21"/>
        <v>0</v>
      </c>
      <c r="AE79" s="24">
        <f t="shared" si="22"/>
        <v>0.69</v>
      </c>
      <c r="AF79" s="24">
        <f t="shared" si="13"/>
        <v>0</v>
      </c>
      <c r="AR79" s="24">
        <f t="shared" si="14"/>
        <v>125</v>
      </c>
      <c r="AS79" s="24">
        <f t="shared" si="15"/>
        <v>15</v>
      </c>
      <c r="AT79" s="24">
        <f t="shared" si="16"/>
        <v>-73500</v>
      </c>
      <c r="AU79" s="24">
        <f t="shared" si="17"/>
        <v>500000</v>
      </c>
      <c r="AV79" s="24">
        <f t="shared" si="18"/>
        <v>426500</v>
      </c>
      <c r="AW79" s="24">
        <f t="shared" si="19"/>
        <v>2132.5</v>
      </c>
      <c r="AX79" s="24" t="str">
        <f t="shared" si="20"/>
        <v/>
      </c>
    </row>
    <row r="80" spans="1:50">
      <c r="A80" s="17"/>
      <c r="B80" s="141">
        <v>48</v>
      </c>
      <c r="C80" s="142">
        <v>29.2592719017661</v>
      </c>
      <c r="D80" s="142">
        <v>4.328135548914</v>
      </c>
      <c r="E80" s="142">
        <v>1.14134097698542</v>
      </c>
      <c r="F80" s="143">
        <v>38366.842399158</v>
      </c>
      <c r="G80" s="143">
        <v>-2460.24737558598</v>
      </c>
      <c r="H80" s="143">
        <v>-2223.66660407046</v>
      </c>
      <c r="I80" s="145">
        <v>1</v>
      </c>
      <c r="J80" s="144">
        <v>48</v>
      </c>
      <c r="K80" s="141">
        <v>48</v>
      </c>
      <c r="L80" s="148">
        <f t="shared" si="23"/>
        <v>-0.659120092518507</v>
      </c>
      <c r="M80" s="148">
        <f t="shared" si="24"/>
        <v>-0.632912140751073</v>
      </c>
      <c r="N80" s="148">
        <f t="shared" si="25"/>
        <v>0.58418222663374</v>
      </c>
      <c r="O80" s="148">
        <f t="shared" si="26"/>
        <v>-0.210460037674857</v>
      </c>
      <c r="P80" s="148">
        <f t="shared" si="27"/>
        <v>0.19061074918268</v>
      </c>
      <c r="Q80" s="148">
        <f t="shared" si="28"/>
        <v>0.555963628211761</v>
      </c>
      <c r="R80" s="145">
        <v>1</v>
      </c>
      <c r="S80" s="144">
        <v>48</v>
      </c>
      <c r="T80" s="164">
        <f t="shared" si="9"/>
        <v>0.342932791492497</v>
      </c>
      <c r="U80" s="24">
        <f t="shared" si="29"/>
        <v>1</v>
      </c>
      <c r="V80" s="24">
        <f t="shared" si="30"/>
        <v>0</v>
      </c>
      <c r="W80" s="24">
        <f>SUM($U$20:U80)</f>
        <v>36</v>
      </c>
      <c r="X80" s="24">
        <f>SUM($V$20:V80)</f>
        <v>25</v>
      </c>
      <c r="Y80" s="24">
        <f t="shared" si="31"/>
        <v>125</v>
      </c>
      <c r="Z80" s="24">
        <f t="shared" si="32"/>
        <v>14</v>
      </c>
      <c r="AB80" s="24">
        <f t="shared" si="11"/>
        <v>0.166666666666667</v>
      </c>
      <c r="AC80" s="24">
        <f t="shared" si="12"/>
        <v>0.72</v>
      </c>
      <c r="AD80" s="24">
        <f t="shared" si="21"/>
        <v>0</v>
      </c>
      <c r="AE80" s="24">
        <f t="shared" si="22"/>
        <v>0.71</v>
      </c>
      <c r="AF80" s="24">
        <f t="shared" si="13"/>
        <v>0</v>
      </c>
      <c r="AR80" s="24">
        <f t="shared" si="14"/>
        <v>125</v>
      </c>
      <c r="AS80" s="24">
        <f t="shared" si="15"/>
        <v>14</v>
      </c>
      <c r="AT80" s="24">
        <f t="shared" si="16"/>
        <v>-68600</v>
      </c>
      <c r="AU80" s="24">
        <f t="shared" si="17"/>
        <v>500000</v>
      </c>
      <c r="AV80" s="24">
        <f t="shared" si="18"/>
        <v>431400</v>
      </c>
      <c r="AW80" s="24">
        <f t="shared" si="19"/>
        <v>2157</v>
      </c>
      <c r="AX80" s="24">
        <f t="shared" si="20"/>
        <v>0.342932791492497</v>
      </c>
    </row>
    <row r="81" spans="1:50">
      <c r="A81" s="17"/>
      <c r="B81" s="141">
        <v>58</v>
      </c>
      <c r="C81" s="142">
        <v>22.1938547682514</v>
      </c>
      <c r="D81" s="142">
        <v>0.522798852567578</v>
      </c>
      <c r="E81" s="142">
        <v>0.141834254357588</v>
      </c>
      <c r="F81" s="143">
        <v>17677.2095052728</v>
      </c>
      <c r="G81" s="143">
        <v>-320.094232005019</v>
      </c>
      <c r="H81" s="143">
        <v>-1198.43163486046</v>
      </c>
      <c r="I81" s="145">
        <v>0</v>
      </c>
      <c r="J81" s="144">
        <v>58</v>
      </c>
      <c r="K81" s="141">
        <v>58</v>
      </c>
      <c r="L81" s="148">
        <f t="shared" si="23"/>
        <v>-1.52042330015534</v>
      </c>
      <c r="M81" s="148">
        <f t="shared" si="24"/>
        <v>-1.19475030627559</v>
      </c>
      <c r="N81" s="148">
        <f t="shared" si="25"/>
        <v>-1.03041650119249</v>
      </c>
      <c r="O81" s="148">
        <f t="shared" si="26"/>
        <v>-0.642733655793082</v>
      </c>
      <c r="P81" s="148">
        <f t="shared" si="27"/>
        <v>0.740492259179658</v>
      </c>
      <c r="Q81" s="148">
        <f t="shared" si="28"/>
        <v>0.693165726046681</v>
      </c>
      <c r="R81" s="145">
        <v>0</v>
      </c>
      <c r="S81" s="144">
        <v>58</v>
      </c>
      <c r="T81" s="17">
        <f t="shared" si="9"/>
        <v>0.338924130931922</v>
      </c>
      <c r="U81" s="24">
        <f t="shared" si="29"/>
        <v>0</v>
      </c>
      <c r="V81" s="24">
        <f t="shared" si="30"/>
        <v>1</v>
      </c>
      <c r="W81" s="24">
        <f>SUM($U$20:U81)</f>
        <v>36</v>
      </c>
      <c r="X81" s="24">
        <f>SUM($V$20:V81)</f>
        <v>26</v>
      </c>
      <c r="Y81" s="24">
        <f t="shared" si="31"/>
        <v>124</v>
      </c>
      <c r="Z81" s="24">
        <f t="shared" si="32"/>
        <v>14</v>
      </c>
      <c r="AB81" s="24">
        <f t="shared" si="11"/>
        <v>0.173333333333333</v>
      </c>
      <c r="AC81" s="24">
        <f t="shared" si="12"/>
        <v>0.72</v>
      </c>
      <c r="AD81" s="24">
        <f t="shared" si="21"/>
        <v>0.00666666666666668</v>
      </c>
      <c r="AE81" s="24">
        <f t="shared" si="22"/>
        <v>0.72</v>
      </c>
      <c r="AF81" s="24">
        <f t="shared" si="13"/>
        <v>0.00480000000000001</v>
      </c>
      <c r="AR81" s="24">
        <f t="shared" si="14"/>
        <v>124</v>
      </c>
      <c r="AS81" s="24">
        <f t="shared" si="15"/>
        <v>14</v>
      </c>
      <c r="AT81" s="24">
        <f t="shared" si="16"/>
        <v>-68600</v>
      </c>
      <c r="AU81" s="24">
        <f t="shared" si="17"/>
        <v>496000</v>
      </c>
      <c r="AV81" s="24">
        <f t="shared" si="18"/>
        <v>427400</v>
      </c>
      <c r="AW81" s="24">
        <f t="shared" si="19"/>
        <v>2137</v>
      </c>
      <c r="AX81" s="24" t="str">
        <f t="shared" si="20"/>
        <v/>
      </c>
    </row>
    <row r="82" spans="1:50">
      <c r="A82" s="17"/>
      <c r="B82" s="141">
        <v>181</v>
      </c>
      <c r="C82" s="142">
        <v>27.8564298667415</v>
      </c>
      <c r="D82" s="142">
        <v>2.75381526211667</v>
      </c>
      <c r="E82" s="142">
        <v>0.559282107395038</v>
      </c>
      <c r="F82" s="143">
        <v>27109.3739583747</v>
      </c>
      <c r="G82" s="143">
        <v>-826.331616039404</v>
      </c>
      <c r="H82" s="143">
        <v>-5903.39104276838</v>
      </c>
      <c r="I82" s="145">
        <v>0</v>
      </c>
      <c r="J82" s="144">
        <v>181</v>
      </c>
      <c r="K82" s="141">
        <v>181</v>
      </c>
      <c r="L82" s="148">
        <f t="shared" si="23"/>
        <v>-0.830132266568794</v>
      </c>
      <c r="M82" s="148">
        <f t="shared" si="24"/>
        <v>-0.865352340518806</v>
      </c>
      <c r="N82" s="148">
        <f t="shared" si="25"/>
        <v>-0.356073090398821</v>
      </c>
      <c r="O82" s="148">
        <f t="shared" si="26"/>
        <v>-0.445665110607174</v>
      </c>
      <c r="P82" s="148">
        <f t="shared" si="27"/>
        <v>0.61042185838396</v>
      </c>
      <c r="Q82" s="148">
        <f t="shared" si="28"/>
        <v>0.0635244044182106</v>
      </c>
      <c r="R82" s="145">
        <v>0</v>
      </c>
      <c r="S82" s="144">
        <v>181</v>
      </c>
      <c r="T82" s="17">
        <f t="shared" si="9"/>
        <v>0.338094833715888</v>
      </c>
      <c r="U82" s="24">
        <f t="shared" si="29"/>
        <v>0</v>
      </c>
      <c r="V82" s="24">
        <f t="shared" si="30"/>
        <v>1</v>
      </c>
      <c r="W82" s="24">
        <f>SUM($U$20:U82)</f>
        <v>36</v>
      </c>
      <c r="X82" s="24">
        <f>SUM($V$20:V82)</f>
        <v>27</v>
      </c>
      <c r="Y82" s="24">
        <f t="shared" si="31"/>
        <v>123</v>
      </c>
      <c r="Z82" s="24">
        <f t="shared" si="32"/>
        <v>14</v>
      </c>
      <c r="AB82" s="24">
        <f t="shared" si="11"/>
        <v>0.18</v>
      </c>
      <c r="AC82" s="24">
        <f t="shared" si="12"/>
        <v>0.72</v>
      </c>
      <c r="AD82" s="24">
        <f t="shared" si="21"/>
        <v>0.00666666666666665</v>
      </c>
      <c r="AE82" s="24">
        <f t="shared" si="22"/>
        <v>0.72</v>
      </c>
      <c r="AF82" s="24">
        <f t="shared" si="13"/>
        <v>0.00479999999999999</v>
      </c>
      <c r="AR82" s="24">
        <f t="shared" si="14"/>
        <v>123</v>
      </c>
      <c r="AS82" s="24">
        <f t="shared" si="15"/>
        <v>14</v>
      </c>
      <c r="AT82" s="24">
        <f t="shared" si="16"/>
        <v>-68600</v>
      </c>
      <c r="AU82" s="24">
        <f t="shared" si="17"/>
        <v>492000</v>
      </c>
      <c r="AV82" s="24">
        <f t="shared" si="18"/>
        <v>423400</v>
      </c>
      <c r="AW82" s="24">
        <f t="shared" si="19"/>
        <v>2117</v>
      </c>
      <c r="AX82" s="24" t="str">
        <f t="shared" si="20"/>
        <v/>
      </c>
    </row>
    <row r="83" spans="1:50">
      <c r="A83" s="17"/>
      <c r="B83" s="141">
        <v>72</v>
      </c>
      <c r="C83" s="142">
        <v>30.2427799595518</v>
      </c>
      <c r="D83" s="142">
        <v>1.5767447569219</v>
      </c>
      <c r="E83" s="142">
        <v>0.997305975416346</v>
      </c>
      <c r="F83" s="143">
        <v>15146.1388025954</v>
      </c>
      <c r="G83" s="143">
        <v>-558.246316133748</v>
      </c>
      <c r="H83" s="143">
        <v>33.8472510880938</v>
      </c>
      <c r="I83" s="145">
        <v>0</v>
      </c>
      <c r="J83" s="144">
        <v>72</v>
      </c>
      <c r="K83" s="141">
        <v>72</v>
      </c>
      <c r="L83" s="148">
        <f t="shared" si="23"/>
        <v>-0.53922644308495</v>
      </c>
      <c r="M83" s="148">
        <f t="shared" si="24"/>
        <v>-1.03914067676947</v>
      </c>
      <c r="N83" s="148">
        <f t="shared" si="25"/>
        <v>0.35150872376379</v>
      </c>
      <c r="O83" s="148">
        <f t="shared" si="26"/>
        <v>-0.695615942103862</v>
      </c>
      <c r="P83" s="148">
        <f t="shared" si="27"/>
        <v>0.679302513005459</v>
      </c>
      <c r="Q83" s="148">
        <f t="shared" si="28"/>
        <v>0.858075481709911</v>
      </c>
      <c r="R83" s="145">
        <v>0</v>
      </c>
      <c r="S83" s="144">
        <v>72</v>
      </c>
      <c r="T83" s="17">
        <f t="shared" si="9"/>
        <v>0.33559233502621</v>
      </c>
      <c r="U83" s="24">
        <f t="shared" si="29"/>
        <v>0</v>
      </c>
      <c r="V83" s="24">
        <f t="shared" si="30"/>
        <v>1</v>
      </c>
      <c r="W83" s="24">
        <f>SUM($U$20:U83)</f>
        <v>36</v>
      </c>
      <c r="X83" s="24">
        <f>SUM($V$20:V83)</f>
        <v>28</v>
      </c>
      <c r="Y83" s="24">
        <f t="shared" si="31"/>
        <v>122</v>
      </c>
      <c r="Z83" s="24">
        <f t="shared" si="32"/>
        <v>14</v>
      </c>
      <c r="AB83" s="24">
        <f t="shared" si="11"/>
        <v>0.186666666666667</v>
      </c>
      <c r="AC83" s="24">
        <f t="shared" si="12"/>
        <v>0.72</v>
      </c>
      <c r="AD83" s="24">
        <f t="shared" si="21"/>
        <v>0.00666666666666668</v>
      </c>
      <c r="AE83" s="24">
        <f t="shared" si="22"/>
        <v>0.72</v>
      </c>
      <c r="AF83" s="24">
        <f t="shared" si="13"/>
        <v>0.00480000000000001</v>
      </c>
      <c r="AR83" s="24">
        <f t="shared" si="14"/>
        <v>122</v>
      </c>
      <c r="AS83" s="24">
        <f t="shared" si="15"/>
        <v>14</v>
      </c>
      <c r="AT83" s="24">
        <f t="shared" si="16"/>
        <v>-68600</v>
      </c>
      <c r="AU83" s="24">
        <f t="shared" si="17"/>
        <v>488000</v>
      </c>
      <c r="AV83" s="24">
        <f t="shared" si="18"/>
        <v>419400</v>
      </c>
      <c r="AW83" s="24">
        <f t="shared" si="19"/>
        <v>2097</v>
      </c>
      <c r="AX83" s="24" t="str">
        <f t="shared" si="20"/>
        <v/>
      </c>
    </row>
    <row r="84" spans="1:50">
      <c r="A84" s="17"/>
      <c r="B84" s="141">
        <v>198</v>
      </c>
      <c r="C84" s="142">
        <v>24.9652911771406</v>
      </c>
      <c r="D84" s="142">
        <v>2.3694259609888</v>
      </c>
      <c r="E84" s="142">
        <v>0.311767719254926</v>
      </c>
      <c r="F84" s="143">
        <v>27214.1601567114</v>
      </c>
      <c r="G84" s="143">
        <v>-1446.01954542751</v>
      </c>
      <c r="H84" s="143">
        <v>-2100.69336160745</v>
      </c>
      <c r="I84" s="145">
        <v>0</v>
      </c>
      <c r="J84" s="144">
        <v>198</v>
      </c>
      <c r="K84" s="141">
        <v>198</v>
      </c>
      <c r="L84" s="148">
        <f t="shared" ref="L84:L115" si="33">(C84-C$221)/C$223</f>
        <v>-1.18257388183652</v>
      </c>
      <c r="M84" s="148">
        <f t="shared" ref="M84:M115" si="34">(D84-D$221)/D$223</f>
        <v>-0.922105421001877</v>
      </c>
      <c r="N84" s="148">
        <f t="shared" ref="N84:N115" si="35">(E84-E$221)/E$223</f>
        <v>-0.75590673549829</v>
      </c>
      <c r="O84" s="148">
        <f t="shared" ref="O84:O115" si="36">(F84-F$221)/F$223</f>
        <v>-0.443475786643998</v>
      </c>
      <c r="P84" s="148">
        <f t="shared" ref="P84:P115" si="37">(G84-G$221)/G$223</f>
        <v>0.451201974815876</v>
      </c>
      <c r="Q84" s="148">
        <f t="shared" ref="Q84:Q115" si="38">(H84-H$221)/H$223</f>
        <v>0.572420525752516</v>
      </c>
      <c r="R84" s="145">
        <v>0</v>
      </c>
      <c r="S84" s="144">
        <v>198</v>
      </c>
      <c r="T84" s="17">
        <f t="shared" si="9"/>
        <v>0.33535030150366</v>
      </c>
      <c r="U84" s="24">
        <f t="shared" ref="U84:U115" si="39">R84</f>
        <v>0</v>
      </c>
      <c r="V84" s="24">
        <f t="shared" ref="V84:V115" si="40">IF(R84=0,1,0)</f>
        <v>1</v>
      </c>
      <c r="W84" s="24">
        <f>SUM($U$20:U84)</f>
        <v>36</v>
      </c>
      <c r="X84" s="24">
        <f>SUM($V$20:V84)</f>
        <v>29</v>
      </c>
      <c r="Y84" s="24">
        <f t="shared" ref="Y84:Y115" si="41">$T$223-X84</f>
        <v>121</v>
      </c>
      <c r="Z84" s="24">
        <f t="shared" ref="Z84:Z115" si="42">$S$223-W84</f>
        <v>14</v>
      </c>
      <c r="AB84" s="24">
        <f t="shared" si="11"/>
        <v>0.193333333333333</v>
      </c>
      <c r="AC84" s="24">
        <f t="shared" si="12"/>
        <v>0.72</v>
      </c>
      <c r="AD84" s="24">
        <f t="shared" si="21"/>
        <v>0.00666666666666665</v>
      </c>
      <c r="AE84" s="24">
        <f t="shared" si="22"/>
        <v>0.72</v>
      </c>
      <c r="AF84" s="24">
        <f t="shared" si="13"/>
        <v>0.00479999999999999</v>
      </c>
      <c r="AR84" s="24">
        <f t="shared" si="14"/>
        <v>121</v>
      </c>
      <c r="AS84" s="24">
        <f t="shared" si="15"/>
        <v>14</v>
      </c>
      <c r="AT84" s="24">
        <f t="shared" si="16"/>
        <v>-68600</v>
      </c>
      <c r="AU84" s="24">
        <f t="shared" si="17"/>
        <v>484000</v>
      </c>
      <c r="AV84" s="24">
        <f t="shared" si="18"/>
        <v>415400</v>
      </c>
      <c r="AW84" s="24">
        <f t="shared" si="19"/>
        <v>2077</v>
      </c>
      <c r="AX84" s="24" t="str">
        <f t="shared" si="20"/>
        <v/>
      </c>
    </row>
    <row r="85" spans="1:50">
      <c r="A85" s="17"/>
      <c r="B85" s="141">
        <v>150</v>
      </c>
      <c r="C85" s="142">
        <v>25.956801637543</v>
      </c>
      <c r="D85" s="142">
        <v>5.29803747015539</v>
      </c>
      <c r="E85" s="142">
        <v>0.0318159533473547</v>
      </c>
      <c r="F85" s="143">
        <v>76293.3490542373</v>
      </c>
      <c r="G85" s="143">
        <v>-4397.2083347325</v>
      </c>
      <c r="H85" s="143">
        <v>-6020.49403763681</v>
      </c>
      <c r="I85" s="145">
        <v>0</v>
      </c>
      <c r="J85" s="144">
        <v>150</v>
      </c>
      <c r="K85" s="141">
        <v>150</v>
      </c>
      <c r="L85" s="148">
        <f t="shared" si="33"/>
        <v>-1.06170470683775</v>
      </c>
      <c r="M85" s="148">
        <f t="shared" si="34"/>
        <v>-0.489711168103328</v>
      </c>
      <c r="N85" s="148">
        <f t="shared" si="35"/>
        <v>-1.20813957681293</v>
      </c>
      <c r="O85" s="148">
        <f t="shared" si="36"/>
        <v>0.581947847881271</v>
      </c>
      <c r="P85" s="148">
        <f t="shared" si="37"/>
        <v>-0.307063457083947</v>
      </c>
      <c r="Q85" s="148">
        <f t="shared" si="38"/>
        <v>0.0478530929225823</v>
      </c>
      <c r="R85" s="145">
        <v>0</v>
      </c>
      <c r="S85" s="144">
        <v>150</v>
      </c>
      <c r="T85" s="17">
        <f t="shared" ref="T85:T148" si="43">$L$228*Q85+$M$228*P85+$N$228*O85+$O$228*N85+$P$228*M85+$Q$228*L85+$R$228</f>
        <v>0.331896594450598</v>
      </c>
      <c r="U85" s="24">
        <f t="shared" si="39"/>
        <v>0</v>
      </c>
      <c r="V85" s="24">
        <f t="shared" si="40"/>
        <v>1</v>
      </c>
      <c r="W85" s="24">
        <f>SUM($U$20:U85)</f>
        <v>36</v>
      </c>
      <c r="X85" s="24">
        <f>SUM($V$20:V85)</f>
        <v>30</v>
      </c>
      <c r="Y85" s="24">
        <f t="shared" si="41"/>
        <v>120</v>
      </c>
      <c r="Z85" s="24">
        <f t="shared" si="42"/>
        <v>14</v>
      </c>
      <c r="AB85" s="24">
        <f t="shared" ref="AB85:AB148" si="44">X85/$T$223</f>
        <v>0.2</v>
      </c>
      <c r="AC85" s="24">
        <f t="shared" ref="AC85:AC148" si="45">W85/$S$223</f>
        <v>0.72</v>
      </c>
      <c r="AD85" s="24">
        <f t="shared" si="21"/>
        <v>0.00666666666666668</v>
      </c>
      <c r="AE85" s="24">
        <f t="shared" si="22"/>
        <v>0.72</v>
      </c>
      <c r="AF85" s="24">
        <f t="shared" ref="AF85:AF148" si="46">AD85*AE85</f>
        <v>0.00480000000000001</v>
      </c>
      <c r="AR85" s="24">
        <f t="shared" ref="AR85:AR148" si="47">Y85</f>
        <v>120</v>
      </c>
      <c r="AS85" s="24">
        <f t="shared" ref="AS85:AS148" si="48">Z85</f>
        <v>14</v>
      </c>
      <c r="AT85" s="24">
        <f t="shared" ref="AT85:AT148" si="49">$AP$7*AS85</f>
        <v>-68600</v>
      </c>
      <c r="AU85" s="24">
        <f t="shared" ref="AU85:AU148" si="50">$AP$11*AR85</f>
        <v>480000</v>
      </c>
      <c r="AV85" s="24">
        <f t="shared" ref="AV85:AV148" si="51">AT85+AU85</f>
        <v>411400</v>
      </c>
      <c r="AW85" s="24">
        <f t="shared" ref="AW85:AW148" si="52">AV85/200</f>
        <v>2057</v>
      </c>
      <c r="AX85" s="24" t="str">
        <f t="shared" ref="AX85:AX148" si="53">IF(AW85=$AW$14,T85,"")</f>
        <v/>
      </c>
    </row>
    <row r="86" spans="1:50">
      <c r="A86" s="17"/>
      <c r="B86" s="141">
        <v>43</v>
      </c>
      <c r="C86" s="142">
        <v>29.9128392357901</v>
      </c>
      <c r="D86" s="142">
        <v>6.77465197609108</v>
      </c>
      <c r="E86" s="142">
        <v>1.25877427879712</v>
      </c>
      <c r="F86" s="143">
        <v>19060.2527940481</v>
      </c>
      <c r="G86" s="143">
        <v>-2337.58322656569</v>
      </c>
      <c r="H86" s="143">
        <v>-4486.24652771018</v>
      </c>
      <c r="I86" s="145">
        <v>0</v>
      </c>
      <c r="J86" s="144">
        <v>43</v>
      </c>
      <c r="K86" s="141">
        <v>43</v>
      </c>
      <c r="L86" s="148">
        <f t="shared" si="33"/>
        <v>-0.579447564971428</v>
      </c>
      <c r="M86" s="148">
        <f t="shared" si="34"/>
        <v>-0.271696718554532</v>
      </c>
      <c r="N86" s="148">
        <f t="shared" si="35"/>
        <v>0.773883461670061</v>
      </c>
      <c r="O86" s="148">
        <f t="shared" si="36"/>
        <v>-0.613837390232482</v>
      </c>
      <c r="P86" s="148">
        <f t="shared" si="37"/>
        <v>0.222127534646411</v>
      </c>
      <c r="Q86" s="148">
        <f t="shared" si="38"/>
        <v>0.253173807960364</v>
      </c>
      <c r="R86" s="145">
        <v>0</v>
      </c>
      <c r="S86" s="144">
        <v>43</v>
      </c>
      <c r="T86" s="17">
        <f t="shared" si="43"/>
        <v>0.330045073660482</v>
      </c>
      <c r="U86" s="24">
        <f t="shared" si="39"/>
        <v>0</v>
      </c>
      <c r="V86" s="24">
        <f t="shared" si="40"/>
        <v>1</v>
      </c>
      <c r="W86" s="24">
        <f>SUM($U$20:U86)</f>
        <v>36</v>
      </c>
      <c r="X86" s="24">
        <f>SUM($V$20:V86)</f>
        <v>31</v>
      </c>
      <c r="Y86" s="24">
        <f t="shared" si="41"/>
        <v>119</v>
      </c>
      <c r="Z86" s="24">
        <f t="shared" si="42"/>
        <v>14</v>
      </c>
      <c r="AB86" s="24">
        <f t="shared" si="44"/>
        <v>0.206666666666667</v>
      </c>
      <c r="AC86" s="24">
        <f t="shared" si="45"/>
        <v>0.72</v>
      </c>
      <c r="AD86" s="24">
        <f t="shared" ref="AD86:AD149" si="54">(AB86-AB85)</f>
        <v>0.00666666666666665</v>
      </c>
      <c r="AE86" s="24">
        <f t="shared" ref="AE86:AE149" si="55">(AC86+AC85)/2</f>
        <v>0.72</v>
      </c>
      <c r="AF86" s="24">
        <f t="shared" si="46"/>
        <v>0.00479999999999999</v>
      </c>
      <c r="AR86" s="24">
        <f t="shared" si="47"/>
        <v>119</v>
      </c>
      <c r="AS86" s="24">
        <f t="shared" si="48"/>
        <v>14</v>
      </c>
      <c r="AT86" s="24">
        <f t="shared" si="49"/>
        <v>-68600</v>
      </c>
      <c r="AU86" s="24">
        <f t="shared" si="50"/>
        <v>476000</v>
      </c>
      <c r="AV86" s="24">
        <f t="shared" si="51"/>
        <v>407400</v>
      </c>
      <c r="AW86" s="24">
        <f t="shared" si="52"/>
        <v>2037</v>
      </c>
      <c r="AX86" s="24" t="str">
        <f t="shared" si="53"/>
        <v/>
      </c>
    </row>
    <row r="87" spans="1:50">
      <c r="A87" s="17"/>
      <c r="B87" s="141">
        <v>125</v>
      </c>
      <c r="C87" s="142">
        <v>37.0116562248983</v>
      </c>
      <c r="D87" s="142">
        <v>3.84268429170655</v>
      </c>
      <c r="E87" s="142">
        <v>0.0122664205695615</v>
      </c>
      <c r="F87" s="143">
        <v>25487.3030191897</v>
      </c>
      <c r="G87" s="143">
        <v>-2464.76793533409</v>
      </c>
      <c r="H87" s="143">
        <v>-5022.07264780887</v>
      </c>
      <c r="I87" s="145">
        <v>0</v>
      </c>
      <c r="J87" s="144">
        <v>125</v>
      </c>
      <c r="K87" s="141">
        <v>125</v>
      </c>
      <c r="L87" s="148">
        <f t="shared" si="33"/>
        <v>0.285927221485688</v>
      </c>
      <c r="M87" s="148">
        <f t="shared" si="34"/>
        <v>-0.704586493263132</v>
      </c>
      <c r="N87" s="148">
        <f t="shared" si="35"/>
        <v>-1.23971980537771</v>
      </c>
      <c r="O87" s="148">
        <f t="shared" si="36"/>
        <v>-0.479555439996882</v>
      </c>
      <c r="P87" s="148">
        <f t="shared" si="37"/>
        <v>0.18944925649802</v>
      </c>
      <c r="Q87" s="148">
        <f t="shared" si="38"/>
        <v>0.181466862762296</v>
      </c>
      <c r="R87" s="145">
        <v>0</v>
      </c>
      <c r="S87" s="144">
        <v>125</v>
      </c>
      <c r="T87" s="17">
        <f t="shared" si="43"/>
        <v>0.326477434089859</v>
      </c>
      <c r="U87" s="24">
        <f t="shared" si="39"/>
        <v>0</v>
      </c>
      <c r="V87" s="24">
        <f t="shared" si="40"/>
        <v>1</v>
      </c>
      <c r="W87" s="24">
        <f>SUM($U$20:U87)</f>
        <v>36</v>
      </c>
      <c r="X87" s="24">
        <f>SUM($V$20:V87)</f>
        <v>32</v>
      </c>
      <c r="Y87" s="24">
        <f t="shared" si="41"/>
        <v>118</v>
      </c>
      <c r="Z87" s="24">
        <f t="shared" si="42"/>
        <v>14</v>
      </c>
      <c r="AB87" s="24">
        <f t="shared" si="44"/>
        <v>0.213333333333333</v>
      </c>
      <c r="AC87" s="24">
        <f t="shared" si="45"/>
        <v>0.72</v>
      </c>
      <c r="AD87" s="24">
        <f t="shared" si="54"/>
        <v>0.00666666666666668</v>
      </c>
      <c r="AE87" s="24">
        <f t="shared" si="55"/>
        <v>0.72</v>
      </c>
      <c r="AF87" s="24">
        <f t="shared" si="46"/>
        <v>0.00480000000000001</v>
      </c>
      <c r="AR87" s="24">
        <f t="shared" si="47"/>
        <v>118</v>
      </c>
      <c r="AS87" s="24">
        <f t="shared" si="48"/>
        <v>14</v>
      </c>
      <c r="AT87" s="24">
        <f t="shared" si="49"/>
        <v>-68600</v>
      </c>
      <c r="AU87" s="24">
        <f t="shared" si="50"/>
        <v>472000</v>
      </c>
      <c r="AV87" s="24">
        <f t="shared" si="51"/>
        <v>403400</v>
      </c>
      <c r="AW87" s="24">
        <f t="shared" si="52"/>
        <v>2017</v>
      </c>
      <c r="AX87" s="24" t="str">
        <f t="shared" si="53"/>
        <v/>
      </c>
    </row>
    <row r="88" spans="1:50">
      <c r="A88" s="17"/>
      <c r="B88" s="141">
        <v>194</v>
      </c>
      <c r="C88" s="142">
        <v>38.6620046080075</v>
      </c>
      <c r="D88" s="142">
        <v>0.605602545040754</v>
      </c>
      <c r="E88" s="142">
        <v>0.128400902583544</v>
      </c>
      <c r="F88" s="143">
        <v>30128.6213617572</v>
      </c>
      <c r="G88" s="143">
        <v>-1210.4927928995</v>
      </c>
      <c r="H88" s="143">
        <v>-2707.1499148269</v>
      </c>
      <c r="I88" s="145">
        <v>1</v>
      </c>
      <c r="J88" s="144">
        <v>194</v>
      </c>
      <c r="K88" s="141">
        <v>194</v>
      </c>
      <c r="L88" s="148">
        <f t="shared" si="33"/>
        <v>0.487111430319957</v>
      </c>
      <c r="M88" s="148">
        <f t="shared" si="34"/>
        <v>-1.18252477187742</v>
      </c>
      <c r="N88" s="148">
        <f t="shared" si="35"/>
        <v>-1.05211667808354</v>
      </c>
      <c r="O88" s="148">
        <f t="shared" si="36"/>
        <v>-0.382583227726596</v>
      </c>
      <c r="P88" s="148">
        <f t="shared" si="37"/>
        <v>0.511717179867082</v>
      </c>
      <c r="Q88" s="148">
        <f t="shared" si="38"/>
        <v>0.491261460907548</v>
      </c>
      <c r="R88" s="145">
        <v>1</v>
      </c>
      <c r="S88" s="144">
        <v>194</v>
      </c>
      <c r="T88" s="17">
        <f t="shared" si="43"/>
        <v>0.326122340739702</v>
      </c>
      <c r="U88" s="24">
        <f t="shared" si="39"/>
        <v>1</v>
      </c>
      <c r="V88" s="24">
        <f t="shared" si="40"/>
        <v>0</v>
      </c>
      <c r="W88" s="24">
        <f>SUM($U$20:U88)</f>
        <v>37</v>
      </c>
      <c r="X88" s="24">
        <f>SUM($V$20:V88)</f>
        <v>32</v>
      </c>
      <c r="Y88" s="24">
        <f t="shared" si="41"/>
        <v>118</v>
      </c>
      <c r="Z88" s="24">
        <f t="shared" si="42"/>
        <v>13</v>
      </c>
      <c r="AB88" s="24">
        <f t="shared" si="44"/>
        <v>0.213333333333333</v>
      </c>
      <c r="AC88" s="24">
        <f t="shared" si="45"/>
        <v>0.74</v>
      </c>
      <c r="AD88" s="24">
        <f t="shared" si="54"/>
        <v>0</v>
      </c>
      <c r="AE88" s="24">
        <f t="shared" si="55"/>
        <v>0.73</v>
      </c>
      <c r="AF88" s="24">
        <f t="shared" si="46"/>
        <v>0</v>
      </c>
      <c r="AR88" s="24">
        <f t="shared" si="47"/>
        <v>118</v>
      </c>
      <c r="AS88" s="24">
        <f t="shared" si="48"/>
        <v>13</v>
      </c>
      <c r="AT88" s="24">
        <f t="shared" si="49"/>
        <v>-63700</v>
      </c>
      <c r="AU88" s="24">
        <f t="shared" si="50"/>
        <v>472000</v>
      </c>
      <c r="AV88" s="24">
        <f t="shared" si="51"/>
        <v>408300</v>
      </c>
      <c r="AW88" s="24">
        <f t="shared" si="52"/>
        <v>2041.5</v>
      </c>
      <c r="AX88" s="24" t="str">
        <f t="shared" si="53"/>
        <v/>
      </c>
    </row>
    <row r="89" spans="1:50">
      <c r="A89" s="17"/>
      <c r="B89" s="141">
        <v>155</v>
      </c>
      <c r="C89" s="142">
        <v>33.9277648688596</v>
      </c>
      <c r="D89" s="142">
        <v>4.6007381596028</v>
      </c>
      <c r="E89" s="142">
        <v>0.80293764244656</v>
      </c>
      <c r="F89" s="143">
        <v>16859.3477866063</v>
      </c>
      <c r="G89" s="143">
        <v>-1908.35827691777</v>
      </c>
      <c r="H89" s="143">
        <v>-2807.00827901266</v>
      </c>
      <c r="I89" s="145">
        <v>0</v>
      </c>
      <c r="J89" s="144">
        <v>155</v>
      </c>
      <c r="K89" s="141">
        <v>155</v>
      </c>
      <c r="L89" s="148">
        <f t="shared" si="33"/>
        <v>-0.0900117311290383</v>
      </c>
      <c r="M89" s="148">
        <f t="shared" si="34"/>
        <v>-0.592663783528533</v>
      </c>
      <c r="N89" s="148">
        <f t="shared" si="35"/>
        <v>0.0375269805318602</v>
      </c>
      <c r="O89" s="148">
        <f t="shared" si="36"/>
        <v>-0.659821442998472</v>
      </c>
      <c r="P89" s="148">
        <f t="shared" si="37"/>
        <v>0.332410700198694</v>
      </c>
      <c r="Q89" s="148">
        <f t="shared" si="38"/>
        <v>0.477897912585345</v>
      </c>
      <c r="R89" s="145">
        <v>0</v>
      </c>
      <c r="S89" s="144">
        <v>155</v>
      </c>
      <c r="T89" s="17">
        <f t="shared" si="43"/>
        <v>0.321669908481307</v>
      </c>
      <c r="U89" s="24">
        <f t="shared" si="39"/>
        <v>0</v>
      </c>
      <c r="V89" s="24">
        <f t="shared" si="40"/>
        <v>1</v>
      </c>
      <c r="W89" s="24">
        <f>SUM($U$20:U89)</f>
        <v>37</v>
      </c>
      <c r="X89" s="24">
        <f>SUM($V$20:V89)</f>
        <v>33</v>
      </c>
      <c r="Y89" s="24">
        <f t="shared" si="41"/>
        <v>117</v>
      </c>
      <c r="Z89" s="24">
        <f t="shared" si="42"/>
        <v>13</v>
      </c>
      <c r="AB89" s="24">
        <f t="shared" si="44"/>
        <v>0.22</v>
      </c>
      <c r="AC89" s="24">
        <f t="shared" si="45"/>
        <v>0.74</v>
      </c>
      <c r="AD89" s="24">
        <f t="shared" si="54"/>
        <v>0.00666666666666665</v>
      </c>
      <c r="AE89" s="24">
        <f t="shared" si="55"/>
        <v>0.74</v>
      </c>
      <c r="AF89" s="24">
        <f t="shared" si="46"/>
        <v>0.00493333333333332</v>
      </c>
      <c r="AR89" s="24">
        <f t="shared" si="47"/>
        <v>117</v>
      </c>
      <c r="AS89" s="24">
        <f t="shared" si="48"/>
        <v>13</v>
      </c>
      <c r="AT89" s="24">
        <f t="shared" si="49"/>
        <v>-63700</v>
      </c>
      <c r="AU89" s="24">
        <f t="shared" si="50"/>
        <v>468000</v>
      </c>
      <c r="AV89" s="24">
        <f t="shared" si="51"/>
        <v>404300</v>
      </c>
      <c r="AW89" s="24">
        <f t="shared" si="52"/>
        <v>2021.5</v>
      </c>
      <c r="AX89" s="24" t="str">
        <f t="shared" si="53"/>
        <v/>
      </c>
    </row>
    <row r="90" spans="1:50">
      <c r="A90" s="17"/>
      <c r="B90" s="141">
        <v>193</v>
      </c>
      <c r="C90" s="142">
        <v>28.2654536389808</v>
      </c>
      <c r="D90" s="142">
        <v>6.85147760754127</v>
      </c>
      <c r="E90" s="142">
        <v>0.390979548412322</v>
      </c>
      <c r="F90" s="143">
        <v>52053.6160972527</v>
      </c>
      <c r="G90" s="143">
        <v>-2458.75889421408</v>
      </c>
      <c r="H90" s="143">
        <v>-13116.6175942037</v>
      </c>
      <c r="I90" s="145">
        <v>0</v>
      </c>
      <c r="J90" s="144">
        <v>193</v>
      </c>
      <c r="K90" s="141">
        <v>193</v>
      </c>
      <c r="L90" s="148">
        <f t="shared" si="33"/>
        <v>-0.780270598054089</v>
      </c>
      <c r="M90" s="148">
        <f t="shared" si="34"/>
        <v>-0.260353813764877</v>
      </c>
      <c r="N90" s="148">
        <f t="shared" si="35"/>
        <v>-0.627948297910131</v>
      </c>
      <c r="O90" s="148">
        <f t="shared" si="36"/>
        <v>0.0755011109441377</v>
      </c>
      <c r="P90" s="148">
        <f t="shared" si="37"/>
        <v>0.19099319302173</v>
      </c>
      <c r="Q90" s="148">
        <f t="shared" si="38"/>
        <v>-0.901785836392307</v>
      </c>
      <c r="R90" s="145">
        <v>0</v>
      </c>
      <c r="S90" s="144">
        <v>193</v>
      </c>
      <c r="T90" s="17">
        <f t="shared" si="43"/>
        <v>0.3216298010078</v>
      </c>
      <c r="U90" s="24">
        <f t="shared" si="39"/>
        <v>0</v>
      </c>
      <c r="V90" s="24">
        <f t="shared" si="40"/>
        <v>1</v>
      </c>
      <c r="W90" s="24">
        <f>SUM($U$20:U90)</f>
        <v>37</v>
      </c>
      <c r="X90" s="24">
        <f>SUM($V$20:V90)</f>
        <v>34</v>
      </c>
      <c r="Y90" s="24">
        <f t="shared" si="41"/>
        <v>116</v>
      </c>
      <c r="Z90" s="24">
        <f t="shared" si="42"/>
        <v>13</v>
      </c>
      <c r="AB90" s="24">
        <f t="shared" si="44"/>
        <v>0.226666666666667</v>
      </c>
      <c r="AC90" s="24">
        <f t="shared" si="45"/>
        <v>0.74</v>
      </c>
      <c r="AD90" s="24">
        <f t="shared" si="54"/>
        <v>0.00666666666666665</v>
      </c>
      <c r="AE90" s="24">
        <f t="shared" si="55"/>
        <v>0.74</v>
      </c>
      <c r="AF90" s="24">
        <f t="shared" si="46"/>
        <v>0.00493333333333332</v>
      </c>
      <c r="AR90" s="24">
        <f t="shared" si="47"/>
        <v>116</v>
      </c>
      <c r="AS90" s="24">
        <f t="shared" si="48"/>
        <v>13</v>
      </c>
      <c r="AT90" s="24">
        <f t="shared" si="49"/>
        <v>-63700</v>
      </c>
      <c r="AU90" s="24">
        <f t="shared" si="50"/>
        <v>464000</v>
      </c>
      <c r="AV90" s="24">
        <f t="shared" si="51"/>
        <v>400300</v>
      </c>
      <c r="AW90" s="24">
        <f t="shared" si="52"/>
        <v>2001.5</v>
      </c>
      <c r="AX90" s="24" t="str">
        <f t="shared" si="53"/>
        <v/>
      </c>
    </row>
    <row r="91" spans="1:50">
      <c r="A91" s="17"/>
      <c r="B91" s="141">
        <v>111</v>
      </c>
      <c r="C91" s="142">
        <v>30.1415140659042</v>
      </c>
      <c r="D91" s="142">
        <v>13.7557311656492</v>
      </c>
      <c r="E91" s="142">
        <v>1.30228100181293</v>
      </c>
      <c r="F91" s="143">
        <v>58770.4666435342</v>
      </c>
      <c r="G91" s="143">
        <v>-6475.84531275754</v>
      </c>
      <c r="H91" s="143">
        <v>-9729.38451975592</v>
      </c>
      <c r="I91" s="145">
        <v>0</v>
      </c>
      <c r="J91" s="144">
        <v>111</v>
      </c>
      <c r="K91" s="141">
        <v>111</v>
      </c>
      <c r="L91" s="148">
        <f t="shared" si="33"/>
        <v>-0.551571169146361</v>
      </c>
      <c r="M91" s="148">
        <f t="shared" si="34"/>
        <v>0.759023303936127</v>
      </c>
      <c r="N91" s="148">
        <f t="shared" si="35"/>
        <v>0.844164029116902</v>
      </c>
      <c r="O91" s="148">
        <f t="shared" si="36"/>
        <v>0.215837930978225</v>
      </c>
      <c r="P91" s="148">
        <f t="shared" si="37"/>
        <v>-0.841139274807653</v>
      </c>
      <c r="Q91" s="148">
        <f t="shared" si="38"/>
        <v>-0.448489277430645</v>
      </c>
      <c r="R91" s="145">
        <v>0</v>
      </c>
      <c r="S91" s="144">
        <v>111</v>
      </c>
      <c r="T91" s="17">
        <f t="shared" si="43"/>
        <v>0.320023195151651</v>
      </c>
      <c r="U91" s="24">
        <f t="shared" si="39"/>
        <v>0</v>
      </c>
      <c r="V91" s="24">
        <f t="shared" si="40"/>
        <v>1</v>
      </c>
      <c r="W91" s="24">
        <f>SUM($U$20:U91)</f>
        <v>37</v>
      </c>
      <c r="X91" s="24">
        <f>SUM($V$20:V91)</f>
        <v>35</v>
      </c>
      <c r="Y91" s="24">
        <f t="shared" si="41"/>
        <v>115</v>
      </c>
      <c r="Z91" s="24">
        <f t="shared" si="42"/>
        <v>13</v>
      </c>
      <c r="AB91" s="24">
        <f t="shared" si="44"/>
        <v>0.233333333333333</v>
      </c>
      <c r="AC91" s="24">
        <f t="shared" si="45"/>
        <v>0.74</v>
      </c>
      <c r="AD91" s="24">
        <f t="shared" si="54"/>
        <v>0.00666666666666668</v>
      </c>
      <c r="AE91" s="24">
        <f t="shared" si="55"/>
        <v>0.74</v>
      </c>
      <c r="AF91" s="24">
        <f t="shared" si="46"/>
        <v>0.00493333333333334</v>
      </c>
      <c r="AR91" s="24">
        <f t="shared" si="47"/>
        <v>115</v>
      </c>
      <c r="AS91" s="24">
        <f t="shared" si="48"/>
        <v>13</v>
      </c>
      <c r="AT91" s="24">
        <f t="shared" si="49"/>
        <v>-63700</v>
      </c>
      <c r="AU91" s="24">
        <f t="shared" si="50"/>
        <v>460000</v>
      </c>
      <c r="AV91" s="24">
        <f t="shared" si="51"/>
        <v>396300</v>
      </c>
      <c r="AW91" s="24">
        <f t="shared" si="52"/>
        <v>1981.5</v>
      </c>
      <c r="AX91" s="24" t="str">
        <f t="shared" si="53"/>
        <v/>
      </c>
    </row>
    <row r="92" spans="1:50">
      <c r="A92" s="17"/>
      <c r="B92" s="141">
        <v>195</v>
      </c>
      <c r="C92" s="142">
        <v>44.1336484044705</v>
      </c>
      <c r="D92" s="142">
        <v>0.0380365303284175</v>
      </c>
      <c r="E92" s="142">
        <v>0.761900617983723</v>
      </c>
      <c r="F92" s="143">
        <v>25094.2005983558</v>
      </c>
      <c r="G92" s="143">
        <v>-293.207213253321</v>
      </c>
      <c r="H92" s="143">
        <v>-2250.20482391979</v>
      </c>
      <c r="I92" s="145">
        <v>0</v>
      </c>
      <c r="J92" s="144">
        <v>195</v>
      </c>
      <c r="K92" s="141">
        <v>195</v>
      </c>
      <c r="L92" s="148">
        <f t="shared" si="33"/>
        <v>1.15412715832064</v>
      </c>
      <c r="M92" s="148">
        <f t="shared" si="34"/>
        <v>-1.26632294112384</v>
      </c>
      <c r="N92" s="148">
        <f t="shared" si="35"/>
        <v>-0.0287640468233827</v>
      </c>
      <c r="O92" s="148">
        <f t="shared" si="36"/>
        <v>-0.487768626118475</v>
      </c>
      <c r="P92" s="148">
        <f t="shared" si="37"/>
        <v>0.747400491197934</v>
      </c>
      <c r="Q92" s="148">
        <f t="shared" si="38"/>
        <v>0.552412150213564</v>
      </c>
      <c r="R92" s="145">
        <v>0</v>
      </c>
      <c r="S92" s="144">
        <v>195</v>
      </c>
      <c r="T92" s="17">
        <f t="shared" si="43"/>
        <v>0.319956374308485</v>
      </c>
      <c r="U92" s="24">
        <f t="shared" si="39"/>
        <v>0</v>
      </c>
      <c r="V92" s="24">
        <f t="shared" si="40"/>
        <v>1</v>
      </c>
      <c r="W92" s="24">
        <f>SUM($U$20:U92)</f>
        <v>37</v>
      </c>
      <c r="X92" s="24">
        <f>SUM($V$20:V92)</f>
        <v>36</v>
      </c>
      <c r="Y92" s="24">
        <f t="shared" si="41"/>
        <v>114</v>
      </c>
      <c r="Z92" s="24">
        <f t="shared" si="42"/>
        <v>13</v>
      </c>
      <c r="AB92" s="24">
        <f t="shared" si="44"/>
        <v>0.24</v>
      </c>
      <c r="AC92" s="24">
        <f t="shared" si="45"/>
        <v>0.74</v>
      </c>
      <c r="AD92" s="24">
        <f t="shared" si="54"/>
        <v>0.00666666666666665</v>
      </c>
      <c r="AE92" s="24">
        <f t="shared" si="55"/>
        <v>0.74</v>
      </c>
      <c r="AF92" s="24">
        <f t="shared" si="46"/>
        <v>0.00493333333333332</v>
      </c>
      <c r="AR92" s="24">
        <f t="shared" si="47"/>
        <v>114</v>
      </c>
      <c r="AS92" s="24">
        <f t="shared" si="48"/>
        <v>13</v>
      </c>
      <c r="AT92" s="24">
        <f t="shared" si="49"/>
        <v>-63700</v>
      </c>
      <c r="AU92" s="24">
        <f t="shared" si="50"/>
        <v>456000</v>
      </c>
      <c r="AV92" s="24">
        <f t="shared" si="51"/>
        <v>392300</v>
      </c>
      <c r="AW92" s="24">
        <f t="shared" si="52"/>
        <v>1961.5</v>
      </c>
      <c r="AX92" s="24" t="str">
        <f t="shared" si="53"/>
        <v/>
      </c>
    </row>
    <row r="93" spans="1:50">
      <c r="A93" s="17"/>
      <c r="B93" s="141">
        <v>141</v>
      </c>
      <c r="C93" s="142">
        <v>28.9921171687644</v>
      </c>
      <c r="D93" s="142">
        <v>1.60434552574499</v>
      </c>
      <c r="E93" s="142">
        <v>0.90116979957032</v>
      </c>
      <c r="F93" s="143">
        <v>14719.7625066541</v>
      </c>
      <c r="G93" s="143">
        <v>-391.820262651789</v>
      </c>
      <c r="H93" s="143">
        <v>717.53950942122</v>
      </c>
      <c r="I93" s="145">
        <v>1</v>
      </c>
      <c r="J93" s="144">
        <v>141</v>
      </c>
      <c r="K93" s="141">
        <v>141</v>
      </c>
      <c r="L93" s="148">
        <f t="shared" si="33"/>
        <v>-0.691687345678723</v>
      </c>
      <c r="M93" s="148">
        <f t="shared" si="34"/>
        <v>-1.03506556684884</v>
      </c>
      <c r="N93" s="148">
        <f t="shared" si="35"/>
        <v>0.196210771578962</v>
      </c>
      <c r="O93" s="148">
        <f t="shared" si="36"/>
        <v>-0.704524327529148</v>
      </c>
      <c r="P93" s="148">
        <f t="shared" si="37"/>
        <v>0.722063289198499</v>
      </c>
      <c r="Q93" s="148">
        <f t="shared" si="38"/>
        <v>0.949570616907143</v>
      </c>
      <c r="R93" s="145">
        <v>1</v>
      </c>
      <c r="S93" s="144">
        <v>141</v>
      </c>
      <c r="T93" s="17">
        <f t="shared" si="43"/>
        <v>0.319234406378754</v>
      </c>
      <c r="U93" s="24">
        <f t="shared" si="39"/>
        <v>1</v>
      </c>
      <c r="V93" s="24">
        <f t="shared" si="40"/>
        <v>0</v>
      </c>
      <c r="W93" s="24">
        <f>SUM($U$20:U93)</f>
        <v>38</v>
      </c>
      <c r="X93" s="24">
        <f>SUM($V$20:V93)</f>
        <v>36</v>
      </c>
      <c r="Y93" s="24">
        <f t="shared" si="41"/>
        <v>114</v>
      </c>
      <c r="Z93" s="24">
        <f t="shared" si="42"/>
        <v>12</v>
      </c>
      <c r="AB93" s="24">
        <f t="shared" si="44"/>
        <v>0.24</v>
      </c>
      <c r="AC93" s="24">
        <f t="shared" si="45"/>
        <v>0.76</v>
      </c>
      <c r="AD93" s="24">
        <f t="shared" si="54"/>
        <v>0</v>
      </c>
      <c r="AE93" s="24">
        <f t="shared" si="55"/>
        <v>0.75</v>
      </c>
      <c r="AF93" s="24">
        <f t="shared" si="46"/>
        <v>0</v>
      </c>
      <c r="AR93" s="24">
        <f t="shared" si="47"/>
        <v>114</v>
      </c>
      <c r="AS93" s="24">
        <f t="shared" si="48"/>
        <v>12</v>
      </c>
      <c r="AT93" s="24">
        <f t="shared" si="49"/>
        <v>-58800</v>
      </c>
      <c r="AU93" s="24">
        <f t="shared" si="50"/>
        <v>456000</v>
      </c>
      <c r="AV93" s="24">
        <f t="shared" si="51"/>
        <v>397200</v>
      </c>
      <c r="AW93" s="24">
        <f t="shared" si="52"/>
        <v>1986</v>
      </c>
      <c r="AX93" s="24" t="str">
        <f t="shared" si="53"/>
        <v/>
      </c>
    </row>
    <row r="94" spans="1:50">
      <c r="A94" s="17"/>
      <c r="B94" s="141">
        <v>83</v>
      </c>
      <c r="C94" s="142">
        <v>26.9855326953297</v>
      </c>
      <c r="D94" s="142">
        <v>3.32256129459197</v>
      </c>
      <c r="E94" s="142">
        <v>0.124228199823557</v>
      </c>
      <c r="F94" s="143">
        <v>16497.5757595401</v>
      </c>
      <c r="G94" s="143">
        <v>-1539.14454996117</v>
      </c>
      <c r="H94" s="143">
        <v>-2102.18149194422</v>
      </c>
      <c r="I94" s="145">
        <v>1</v>
      </c>
      <c r="J94" s="144">
        <v>83</v>
      </c>
      <c r="K94" s="141">
        <v>83</v>
      </c>
      <c r="L94" s="148">
        <f t="shared" si="33"/>
        <v>-0.936298188988392</v>
      </c>
      <c r="M94" s="148">
        <f t="shared" si="34"/>
        <v>-0.781379947788861</v>
      </c>
      <c r="N94" s="148">
        <f t="shared" si="35"/>
        <v>-1.05885724361986</v>
      </c>
      <c r="O94" s="148">
        <f t="shared" si="36"/>
        <v>-0.667380035452767</v>
      </c>
      <c r="P94" s="148">
        <f t="shared" si="37"/>
        <v>0.427274846860086</v>
      </c>
      <c r="Q94" s="148">
        <f t="shared" si="38"/>
        <v>0.572221376669439</v>
      </c>
      <c r="R94" s="145">
        <v>1</v>
      </c>
      <c r="S94" s="144">
        <v>83</v>
      </c>
      <c r="T94" s="17">
        <f t="shared" si="43"/>
        <v>0.316773619961856</v>
      </c>
      <c r="U94" s="24">
        <f t="shared" si="39"/>
        <v>1</v>
      </c>
      <c r="V94" s="24">
        <f t="shared" si="40"/>
        <v>0</v>
      </c>
      <c r="W94" s="24">
        <f>SUM($U$20:U94)</f>
        <v>39</v>
      </c>
      <c r="X94" s="24">
        <f>SUM($V$20:V94)</f>
        <v>36</v>
      </c>
      <c r="Y94" s="24">
        <f t="shared" si="41"/>
        <v>114</v>
      </c>
      <c r="Z94" s="24">
        <f t="shared" si="42"/>
        <v>11</v>
      </c>
      <c r="AB94" s="24">
        <f t="shared" si="44"/>
        <v>0.24</v>
      </c>
      <c r="AC94" s="24">
        <f t="shared" si="45"/>
        <v>0.78</v>
      </c>
      <c r="AD94" s="24">
        <f t="shared" si="54"/>
        <v>0</v>
      </c>
      <c r="AE94" s="24">
        <f t="shared" si="55"/>
        <v>0.77</v>
      </c>
      <c r="AF94" s="24">
        <f t="shared" si="46"/>
        <v>0</v>
      </c>
      <c r="AR94" s="24">
        <f t="shared" si="47"/>
        <v>114</v>
      </c>
      <c r="AS94" s="24">
        <f t="shared" si="48"/>
        <v>11</v>
      </c>
      <c r="AT94" s="24">
        <f t="shared" si="49"/>
        <v>-53900</v>
      </c>
      <c r="AU94" s="24">
        <f t="shared" si="50"/>
        <v>456000</v>
      </c>
      <c r="AV94" s="24">
        <f t="shared" si="51"/>
        <v>402100</v>
      </c>
      <c r="AW94" s="24">
        <f t="shared" si="52"/>
        <v>2010.5</v>
      </c>
      <c r="AX94" s="24" t="str">
        <f t="shared" si="53"/>
        <v/>
      </c>
    </row>
    <row r="95" spans="1:50">
      <c r="A95" s="17"/>
      <c r="B95" s="141">
        <v>168</v>
      </c>
      <c r="C95" s="142">
        <v>30.3111841113096</v>
      </c>
      <c r="D95" s="142">
        <v>2.04144154087224</v>
      </c>
      <c r="E95" s="142">
        <v>0.799139125987923</v>
      </c>
      <c r="F95" s="143">
        <v>28720.2630730769</v>
      </c>
      <c r="G95" s="143">
        <v>-555.127034055161</v>
      </c>
      <c r="H95" s="143">
        <v>-2600.23604904401</v>
      </c>
      <c r="I95" s="145">
        <v>0</v>
      </c>
      <c r="J95" s="144">
        <v>168</v>
      </c>
      <c r="K95" s="141">
        <v>168</v>
      </c>
      <c r="L95" s="148">
        <f t="shared" si="33"/>
        <v>-0.530887697585374</v>
      </c>
      <c r="M95" s="148">
        <f t="shared" si="34"/>
        <v>-0.970530614256349</v>
      </c>
      <c r="N95" s="148">
        <f t="shared" si="35"/>
        <v>0.031390873887556</v>
      </c>
      <c r="O95" s="148">
        <f t="shared" si="36"/>
        <v>-0.412008405842471</v>
      </c>
      <c r="P95" s="148">
        <f t="shared" si="37"/>
        <v>0.680103967585765</v>
      </c>
      <c r="Q95" s="148">
        <f t="shared" si="38"/>
        <v>0.505569211924232</v>
      </c>
      <c r="R95" s="145">
        <v>0</v>
      </c>
      <c r="S95" s="144">
        <v>168</v>
      </c>
      <c r="T95" s="17">
        <f t="shared" si="43"/>
        <v>0.314689720142128</v>
      </c>
      <c r="U95" s="24">
        <f t="shared" si="39"/>
        <v>0</v>
      </c>
      <c r="V95" s="24">
        <f t="shared" si="40"/>
        <v>1</v>
      </c>
      <c r="W95" s="24">
        <f>SUM($U$20:U95)</f>
        <v>39</v>
      </c>
      <c r="X95" s="24">
        <f>SUM($V$20:V95)</f>
        <v>37</v>
      </c>
      <c r="Y95" s="24">
        <f t="shared" si="41"/>
        <v>113</v>
      </c>
      <c r="Z95" s="24">
        <f t="shared" si="42"/>
        <v>11</v>
      </c>
      <c r="AB95" s="24">
        <f t="shared" si="44"/>
        <v>0.246666666666667</v>
      </c>
      <c r="AC95" s="24">
        <f t="shared" si="45"/>
        <v>0.78</v>
      </c>
      <c r="AD95" s="24">
        <f t="shared" si="54"/>
        <v>0.00666666666666668</v>
      </c>
      <c r="AE95" s="24">
        <f t="shared" si="55"/>
        <v>0.78</v>
      </c>
      <c r="AF95" s="24">
        <f t="shared" si="46"/>
        <v>0.00520000000000001</v>
      </c>
      <c r="AR95" s="24">
        <f t="shared" si="47"/>
        <v>113</v>
      </c>
      <c r="AS95" s="24">
        <f t="shared" si="48"/>
        <v>11</v>
      </c>
      <c r="AT95" s="24">
        <f t="shared" si="49"/>
        <v>-53900</v>
      </c>
      <c r="AU95" s="24">
        <f t="shared" si="50"/>
        <v>452000</v>
      </c>
      <c r="AV95" s="24">
        <f t="shared" si="51"/>
        <v>398100</v>
      </c>
      <c r="AW95" s="24">
        <f t="shared" si="52"/>
        <v>1990.5</v>
      </c>
      <c r="AX95" s="24" t="str">
        <f t="shared" si="53"/>
        <v/>
      </c>
    </row>
    <row r="96" spans="1:50">
      <c r="A96" s="17"/>
      <c r="B96" s="141">
        <v>71</v>
      </c>
      <c r="C96" s="142">
        <v>46.9581153579356</v>
      </c>
      <c r="D96" s="142">
        <v>1.79360894195517</v>
      </c>
      <c r="E96" s="142">
        <v>0.965629947223379</v>
      </c>
      <c r="F96" s="143">
        <v>26287.240260699</v>
      </c>
      <c r="G96" s="143">
        <v>-1481.32082229036</v>
      </c>
      <c r="H96" s="143">
        <v>-445.94958646981</v>
      </c>
      <c r="I96" s="145">
        <v>0</v>
      </c>
      <c r="J96" s="144">
        <v>71</v>
      </c>
      <c r="K96" s="141">
        <v>71</v>
      </c>
      <c r="L96" s="148">
        <f t="shared" si="33"/>
        <v>1.49844121662926</v>
      </c>
      <c r="M96" s="148">
        <f t="shared" si="34"/>
        <v>-1.00712180810956</v>
      </c>
      <c r="N96" s="148">
        <f t="shared" si="35"/>
        <v>0.300339408275359</v>
      </c>
      <c r="O96" s="148">
        <f t="shared" si="36"/>
        <v>-0.462842153326776</v>
      </c>
      <c r="P96" s="148">
        <f t="shared" si="37"/>
        <v>0.442131820427912</v>
      </c>
      <c r="Q96" s="148">
        <f t="shared" si="38"/>
        <v>0.793866656782461</v>
      </c>
      <c r="R96" s="145">
        <v>0</v>
      </c>
      <c r="S96" s="144">
        <v>71</v>
      </c>
      <c r="T96" s="17">
        <f t="shared" si="43"/>
        <v>0.311021081329466</v>
      </c>
      <c r="U96" s="24">
        <f t="shared" si="39"/>
        <v>0</v>
      </c>
      <c r="V96" s="24">
        <f t="shared" si="40"/>
        <v>1</v>
      </c>
      <c r="W96" s="24">
        <f>SUM($U$20:U96)</f>
        <v>39</v>
      </c>
      <c r="X96" s="24">
        <f>SUM($V$20:V96)</f>
        <v>38</v>
      </c>
      <c r="Y96" s="24">
        <f t="shared" si="41"/>
        <v>112</v>
      </c>
      <c r="Z96" s="24">
        <f t="shared" si="42"/>
        <v>11</v>
      </c>
      <c r="AB96" s="24">
        <f t="shared" si="44"/>
        <v>0.253333333333333</v>
      </c>
      <c r="AC96" s="24">
        <f t="shared" si="45"/>
        <v>0.78</v>
      </c>
      <c r="AD96" s="24">
        <f t="shared" si="54"/>
        <v>0.00666666666666668</v>
      </c>
      <c r="AE96" s="24">
        <f t="shared" si="55"/>
        <v>0.78</v>
      </c>
      <c r="AF96" s="24">
        <f t="shared" si="46"/>
        <v>0.00520000000000001</v>
      </c>
      <c r="AR96" s="24">
        <f t="shared" si="47"/>
        <v>112</v>
      </c>
      <c r="AS96" s="24">
        <f t="shared" si="48"/>
        <v>11</v>
      </c>
      <c r="AT96" s="24">
        <f t="shared" si="49"/>
        <v>-53900</v>
      </c>
      <c r="AU96" s="24">
        <f t="shared" si="50"/>
        <v>448000</v>
      </c>
      <c r="AV96" s="24">
        <f t="shared" si="51"/>
        <v>394100</v>
      </c>
      <c r="AW96" s="24">
        <f t="shared" si="52"/>
        <v>1970.5</v>
      </c>
      <c r="AX96" s="24" t="str">
        <f t="shared" si="53"/>
        <v/>
      </c>
    </row>
    <row r="97" spans="1:50">
      <c r="A97" s="17"/>
      <c r="B97" s="141">
        <v>50</v>
      </c>
      <c r="C97" s="142">
        <v>23.6778792087549</v>
      </c>
      <c r="D97" s="142">
        <v>3.40309627181004</v>
      </c>
      <c r="E97" s="142">
        <v>0.521333566359627</v>
      </c>
      <c r="F97" s="143">
        <v>50444.8545507875</v>
      </c>
      <c r="G97" s="143">
        <v>-499.538939348421</v>
      </c>
      <c r="H97" s="143">
        <v>-9581.66097041677</v>
      </c>
      <c r="I97" s="145">
        <v>1</v>
      </c>
      <c r="J97" s="144">
        <v>50</v>
      </c>
      <c r="K97" s="141">
        <v>50</v>
      </c>
      <c r="L97" s="148">
        <f t="shared" si="33"/>
        <v>-1.33951465928346</v>
      </c>
      <c r="M97" s="148">
        <f t="shared" si="34"/>
        <v>-0.769489377394867</v>
      </c>
      <c r="N97" s="148">
        <f t="shared" si="35"/>
        <v>-0.417374995320024</v>
      </c>
      <c r="O97" s="148">
        <f t="shared" si="36"/>
        <v>0.0418888579889158</v>
      </c>
      <c r="P97" s="148">
        <f t="shared" si="37"/>
        <v>0.694386527479611</v>
      </c>
      <c r="Q97" s="148">
        <f t="shared" si="38"/>
        <v>-0.4287201693943</v>
      </c>
      <c r="R97" s="145">
        <v>1</v>
      </c>
      <c r="S97" s="144">
        <v>50</v>
      </c>
      <c r="T97" s="17">
        <f t="shared" si="43"/>
        <v>0.310164108512955</v>
      </c>
      <c r="U97" s="24">
        <f t="shared" si="39"/>
        <v>1</v>
      </c>
      <c r="V97" s="24">
        <f t="shared" si="40"/>
        <v>0</v>
      </c>
      <c r="W97" s="24">
        <f>SUM($U$20:U97)</f>
        <v>40</v>
      </c>
      <c r="X97" s="24">
        <f>SUM($V$20:V97)</f>
        <v>38</v>
      </c>
      <c r="Y97" s="24">
        <f t="shared" si="41"/>
        <v>112</v>
      </c>
      <c r="Z97" s="24">
        <f t="shared" si="42"/>
        <v>10</v>
      </c>
      <c r="AB97" s="24">
        <f t="shared" si="44"/>
        <v>0.253333333333333</v>
      </c>
      <c r="AC97" s="24">
        <f t="shared" si="45"/>
        <v>0.8</v>
      </c>
      <c r="AD97" s="24">
        <f t="shared" si="54"/>
        <v>0</v>
      </c>
      <c r="AE97" s="24">
        <f t="shared" si="55"/>
        <v>0.79</v>
      </c>
      <c r="AF97" s="24">
        <f t="shared" si="46"/>
        <v>0</v>
      </c>
      <c r="AR97" s="24">
        <f t="shared" si="47"/>
        <v>112</v>
      </c>
      <c r="AS97" s="24">
        <f t="shared" si="48"/>
        <v>10</v>
      </c>
      <c r="AT97" s="24">
        <f t="shared" si="49"/>
        <v>-49000</v>
      </c>
      <c r="AU97" s="24">
        <f t="shared" si="50"/>
        <v>448000</v>
      </c>
      <c r="AV97" s="24">
        <f t="shared" si="51"/>
        <v>399000</v>
      </c>
      <c r="AW97" s="24">
        <f t="shared" si="52"/>
        <v>1995</v>
      </c>
      <c r="AX97" s="24" t="str">
        <f t="shared" si="53"/>
        <v/>
      </c>
    </row>
    <row r="98" spans="1:50">
      <c r="A98" s="17"/>
      <c r="B98" s="141">
        <v>149</v>
      </c>
      <c r="C98" s="142">
        <v>29.0066257356886</v>
      </c>
      <c r="D98" s="142">
        <v>4.91012895791305</v>
      </c>
      <c r="E98" s="142">
        <v>1.01544170845974</v>
      </c>
      <c r="F98" s="143">
        <v>35784.3356228431</v>
      </c>
      <c r="G98" s="143">
        <v>-1573.99837997059</v>
      </c>
      <c r="H98" s="143">
        <v>-4676.62483400207</v>
      </c>
      <c r="I98" s="145">
        <v>0</v>
      </c>
      <c r="J98" s="144">
        <v>149</v>
      </c>
      <c r="K98" s="141">
        <v>149</v>
      </c>
      <c r="L98" s="148">
        <f t="shared" si="33"/>
        <v>-0.689918692109672</v>
      </c>
      <c r="M98" s="148">
        <f t="shared" si="34"/>
        <v>-0.54698384179836</v>
      </c>
      <c r="N98" s="148">
        <f t="shared" si="35"/>
        <v>0.380805106506539</v>
      </c>
      <c r="O98" s="148">
        <f t="shared" si="36"/>
        <v>-0.264416990596067</v>
      </c>
      <c r="P98" s="148">
        <f t="shared" si="37"/>
        <v>0.41831965749327</v>
      </c>
      <c r="Q98" s="148">
        <f t="shared" si="38"/>
        <v>0.227696425906539</v>
      </c>
      <c r="R98" s="145">
        <v>0</v>
      </c>
      <c r="S98" s="144">
        <v>149</v>
      </c>
      <c r="T98" s="17">
        <f t="shared" si="43"/>
        <v>0.307541764465909</v>
      </c>
      <c r="U98" s="24">
        <f t="shared" si="39"/>
        <v>0</v>
      </c>
      <c r="V98" s="24">
        <f t="shared" si="40"/>
        <v>1</v>
      </c>
      <c r="W98" s="24">
        <f>SUM($U$20:U98)</f>
        <v>40</v>
      </c>
      <c r="X98" s="24">
        <f>SUM($V$20:V98)</f>
        <v>39</v>
      </c>
      <c r="Y98" s="24">
        <f t="shared" si="41"/>
        <v>111</v>
      </c>
      <c r="Z98" s="24">
        <f t="shared" si="42"/>
        <v>10</v>
      </c>
      <c r="AB98" s="24">
        <f t="shared" si="44"/>
        <v>0.26</v>
      </c>
      <c r="AC98" s="24">
        <f t="shared" si="45"/>
        <v>0.8</v>
      </c>
      <c r="AD98" s="24">
        <f t="shared" si="54"/>
        <v>0.00666666666666665</v>
      </c>
      <c r="AE98" s="24">
        <f t="shared" si="55"/>
        <v>0.8</v>
      </c>
      <c r="AF98" s="24">
        <f t="shared" si="46"/>
        <v>0.00533333333333332</v>
      </c>
      <c r="AR98" s="24">
        <f t="shared" si="47"/>
        <v>111</v>
      </c>
      <c r="AS98" s="24">
        <f t="shared" si="48"/>
        <v>10</v>
      </c>
      <c r="AT98" s="24">
        <f t="shared" si="49"/>
        <v>-49000</v>
      </c>
      <c r="AU98" s="24">
        <f t="shared" si="50"/>
        <v>444000</v>
      </c>
      <c r="AV98" s="24">
        <f t="shared" si="51"/>
        <v>395000</v>
      </c>
      <c r="AW98" s="24">
        <f t="shared" si="52"/>
        <v>1975</v>
      </c>
      <c r="AX98" s="24" t="str">
        <f t="shared" si="53"/>
        <v/>
      </c>
    </row>
    <row r="99" spans="1:50">
      <c r="A99" s="17"/>
      <c r="B99" s="141">
        <v>145</v>
      </c>
      <c r="C99" s="142">
        <v>40.2154491284998</v>
      </c>
      <c r="D99" s="142">
        <v>24.2053119669036</v>
      </c>
      <c r="E99" s="142">
        <v>1.29563052992094</v>
      </c>
      <c r="F99" s="143">
        <v>77330.2656774529</v>
      </c>
      <c r="G99" s="143">
        <v>-13081.8449845751</v>
      </c>
      <c r="H99" s="143">
        <v>-11505.4805398663</v>
      </c>
      <c r="I99" s="145">
        <v>0</v>
      </c>
      <c r="J99" s="144">
        <v>145</v>
      </c>
      <c r="K99" s="141">
        <v>145</v>
      </c>
      <c r="L99" s="148">
        <f t="shared" si="33"/>
        <v>0.676482662492382</v>
      </c>
      <c r="M99" s="148">
        <f t="shared" si="34"/>
        <v>2.30184954412503</v>
      </c>
      <c r="N99" s="148">
        <f t="shared" si="35"/>
        <v>0.833420886311395</v>
      </c>
      <c r="O99" s="148">
        <f t="shared" si="36"/>
        <v>0.603612403395777</v>
      </c>
      <c r="P99" s="148">
        <f t="shared" si="37"/>
        <v>-2.53845569605242</v>
      </c>
      <c r="Q99" s="148">
        <f t="shared" si="38"/>
        <v>-0.686175375967809</v>
      </c>
      <c r="R99" s="145">
        <v>0</v>
      </c>
      <c r="S99" s="144">
        <v>145</v>
      </c>
      <c r="T99" s="17">
        <f t="shared" si="43"/>
        <v>0.304607056910225</v>
      </c>
      <c r="U99" s="24">
        <f t="shared" si="39"/>
        <v>0</v>
      </c>
      <c r="V99" s="24">
        <f t="shared" si="40"/>
        <v>1</v>
      </c>
      <c r="W99" s="24">
        <f>SUM($U$20:U99)</f>
        <v>40</v>
      </c>
      <c r="X99" s="24">
        <f>SUM($V$20:V99)</f>
        <v>40</v>
      </c>
      <c r="Y99" s="24">
        <f t="shared" si="41"/>
        <v>110</v>
      </c>
      <c r="Z99" s="24">
        <f t="shared" si="42"/>
        <v>10</v>
      </c>
      <c r="AB99" s="24">
        <f t="shared" si="44"/>
        <v>0.266666666666667</v>
      </c>
      <c r="AC99" s="24">
        <f t="shared" si="45"/>
        <v>0.8</v>
      </c>
      <c r="AD99" s="24">
        <f t="shared" si="54"/>
        <v>0.00666666666666665</v>
      </c>
      <c r="AE99" s="24">
        <f t="shared" si="55"/>
        <v>0.8</v>
      </c>
      <c r="AF99" s="24">
        <f t="shared" si="46"/>
        <v>0.00533333333333332</v>
      </c>
      <c r="AR99" s="24">
        <f t="shared" si="47"/>
        <v>110</v>
      </c>
      <c r="AS99" s="24">
        <f t="shared" si="48"/>
        <v>10</v>
      </c>
      <c r="AT99" s="24">
        <f t="shared" si="49"/>
        <v>-49000</v>
      </c>
      <c r="AU99" s="24">
        <f t="shared" si="50"/>
        <v>440000</v>
      </c>
      <c r="AV99" s="24">
        <f t="shared" si="51"/>
        <v>391000</v>
      </c>
      <c r="AW99" s="24">
        <f t="shared" si="52"/>
        <v>1955</v>
      </c>
      <c r="AX99" s="24" t="str">
        <f t="shared" si="53"/>
        <v/>
      </c>
    </row>
    <row r="100" spans="1:50">
      <c r="A100" s="17"/>
      <c r="B100" s="141">
        <v>189</v>
      </c>
      <c r="C100" s="142">
        <v>31.0743220987129</v>
      </c>
      <c r="D100" s="142">
        <v>0.494670068409113</v>
      </c>
      <c r="E100" s="142">
        <v>0.0355268172827993</v>
      </c>
      <c r="F100" s="143">
        <v>16795.955067902</v>
      </c>
      <c r="G100" s="143">
        <v>-403.700287154261</v>
      </c>
      <c r="H100" s="143">
        <v>124.570159679657</v>
      </c>
      <c r="I100" s="145">
        <v>1</v>
      </c>
      <c r="J100" s="144">
        <v>189</v>
      </c>
      <c r="K100" s="141">
        <v>189</v>
      </c>
      <c r="L100" s="148">
        <f t="shared" si="33"/>
        <v>-0.437858059844372</v>
      </c>
      <c r="M100" s="148">
        <f t="shared" si="34"/>
        <v>-1.19890337491343</v>
      </c>
      <c r="N100" s="148">
        <f t="shared" si="35"/>
        <v>-1.20214506366593</v>
      </c>
      <c r="O100" s="148">
        <f t="shared" si="36"/>
        <v>-0.661145922752038</v>
      </c>
      <c r="P100" s="148">
        <f t="shared" si="37"/>
        <v>0.719010888097291</v>
      </c>
      <c r="Q100" s="148">
        <f t="shared" si="38"/>
        <v>0.870216477437007</v>
      </c>
      <c r="R100" s="145">
        <v>1</v>
      </c>
      <c r="S100" s="144">
        <v>189</v>
      </c>
      <c r="T100" s="17">
        <f t="shared" si="43"/>
        <v>0.301784058926376</v>
      </c>
      <c r="U100" s="24">
        <f t="shared" si="39"/>
        <v>1</v>
      </c>
      <c r="V100" s="24">
        <f t="shared" si="40"/>
        <v>0</v>
      </c>
      <c r="W100" s="24">
        <f>SUM($U$20:U100)</f>
        <v>41</v>
      </c>
      <c r="X100" s="24">
        <f>SUM($V$20:V100)</f>
        <v>40</v>
      </c>
      <c r="Y100" s="24">
        <f t="shared" si="41"/>
        <v>110</v>
      </c>
      <c r="Z100" s="24">
        <f t="shared" si="42"/>
        <v>9</v>
      </c>
      <c r="AB100" s="24">
        <f t="shared" si="44"/>
        <v>0.266666666666667</v>
      </c>
      <c r="AC100" s="24">
        <f t="shared" si="45"/>
        <v>0.82</v>
      </c>
      <c r="AD100" s="24">
        <f t="shared" si="54"/>
        <v>0</v>
      </c>
      <c r="AE100" s="24">
        <f t="shared" si="55"/>
        <v>0.81</v>
      </c>
      <c r="AF100" s="24">
        <f t="shared" si="46"/>
        <v>0</v>
      </c>
      <c r="AR100" s="24">
        <f t="shared" si="47"/>
        <v>110</v>
      </c>
      <c r="AS100" s="24">
        <f t="shared" si="48"/>
        <v>9</v>
      </c>
      <c r="AT100" s="24">
        <f t="shared" si="49"/>
        <v>-44100</v>
      </c>
      <c r="AU100" s="24">
        <f t="shared" si="50"/>
        <v>440000</v>
      </c>
      <c r="AV100" s="24">
        <f t="shared" si="51"/>
        <v>395900</v>
      </c>
      <c r="AW100" s="24">
        <f t="shared" si="52"/>
        <v>1979.5</v>
      </c>
      <c r="AX100" s="24" t="str">
        <f t="shared" si="53"/>
        <v/>
      </c>
    </row>
    <row r="101" spans="1:50">
      <c r="A101" s="17"/>
      <c r="B101" s="141">
        <v>36</v>
      </c>
      <c r="C101" s="142">
        <v>42.8284872859248</v>
      </c>
      <c r="D101" s="142">
        <v>0.910721340325279</v>
      </c>
      <c r="E101" s="142">
        <v>1.05189528005003</v>
      </c>
      <c r="F101" s="143">
        <v>64388.6057270545</v>
      </c>
      <c r="G101" s="143">
        <v>-431.635848334803</v>
      </c>
      <c r="H101" s="143">
        <v>-7002.18034366392</v>
      </c>
      <c r="I101" s="145">
        <v>0</v>
      </c>
      <c r="J101" s="144">
        <v>36</v>
      </c>
      <c r="K101" s="141">
        <v>36</v>
      </c>
      <c r="L101" s="148">
        <f t="shared" si="33"/>
        <v>0.99502268697188</v>
      </c>
      <c r="M101" s="148">
        <f t="shared" si="34"/>
        <v>-1.13747556916842</v>
      </c>
      <c r="N101" s="148">
        <f t="shared" si="35"/>
        <v>0.439692044414938</v>
      </c>
      <c r="O101" s="148">
        <f t="shared" si="36"/>
        <v>0.333219100628773</v>
      </c>
      <c r="P101" s="148">
        <f t="shared" si="37"/>
        <v>0.711833248211733</v>
      </c>
      <c r="Q101" s="148">
        <f t="shared" si="38"/>
        <v>-0.0835211038691233</v>
      </c>
      <c r="R101" s="145">
        <v>0</v>
      </c>
      <c r="S101" s="144">
        <v>36</v>
      </c>
      <c r="T101" s="17">
        <f t="shared" si="43"/>
        <v>0.30014160164648</v>
      </c>
      <c r="U101" s="24">
        <f t="shared" si="39"/>
        <v>0</v>
      </c>
      <c r="V101" s="24">
        <f t="shared" si="40"/>
        <v>1</v>
      </c>
      <c r="W101" s="24">
        <f>SUM($U$20:U101)</f>
        <v>41</v>
      </c>
      <c r="X101" s="24">
        <f>SUM($V$20:V101)</f>
        <v>41</v>
      </c>
      <c r="Y101" s="24">
        <f t="shared" si="41"/>
        <v>109</v>
      </c>
      <c r="Z101" s="24">
        <f t="shared" si="42"/>
        <v>9</v>
      </c>
      <c r="AB101" s="24">
        <f t="shared" si="44"/>
        <v>0.273333333333333</v>
      </c>
      <c r="AC101" s="24">
        <f t="shared" si="45"/>
        <v>0.82</v>
      </c>
      <c r="AD101" s="24">
        <f t="shared" si="54"/>
        <v>0.00666666666666665</v>
      </c>
      <c r="AE101" s="24">
        <f t="shared" si="55"/>
        <v>0.82</v>
      </c>
      <c r="AF101" s="24">
        <f t="shared" si="46"/>
        <v>0.00546666666666666</v>
      </c>
      <c r="AR101" s="24">
        <f t="shared" si="47"/>
        <v>109</v>
      </c>
      <c r="AS101" s="24">
        <f t="shared" si="48"/>
        <v>9</v>
      </c>
      <c r="AT101" s="24">
        <f t="shared" si="49"/>
        <v>-44100</v>
      </c>
      <c r="AU101" s="24">
        <f t="shared" si="50"/>
        <v>436000</v>
      </c>
      <c r="AV101" s="24">
        <f t="shared" si="51"/>
        <v>391900</v>
      </c>
      <c r="AW101" s="24">
        <f t="shared" si="52"/>
        <v>1959.5</v>
      </c>
      <c r="AX101" s="24" t="str">
        <f t="shared" si="53"/>
        <v/>
      </c>
    </row>
    <row r="102" spans="1:50">
      <c r="A102" s="17"/>
      <c r="B102" s="141">
        <v>117</v>
      </c>
      <c r="C102" s="142">
        <v>44.3375566205446</v>
      </c>
      <c r="D102" s="142">
        <v>2.60356812540447</v>
      </c>
      <c r="E102" s="142">
        <v>0.192653200468456</v>
      </c>
      <c r="F102" s="143">
        <v>33714.1783528913</v>
      </c>
      <c r="G102" s="143">
        <v>-2380.46845092442</v>
      </c>
      <c r="H102" s="143">
        <v>-1754.91363843077</v>
      </c>
      <c r="I102" s="145">
        <v>0</v>
      </c>
      <c r="J102" s="144">
        <v>117</v>
      </c>
      <c r="K102" s="141">
        <v>117</v>
      </c>
      <c r="L102" s="148">
        <f t="shared" si="33"/>
        <v>1.17898440273371</v>
      </c>
      <c r="M102" s="148">
        <f t="shared" si="34"/>
        <v>-0.887535548576779</v>
      </c>
      <c r="N102" s="148">
        <f t="shared" si="35"/>
        <v>-0.948323800980979</v>
      </c>
      <c r="O102" s="148">
        <f t="shared" si="36"/>
        <v>-0.307669298539157</v>
      </c>
      <c r="P102" s="148">
        <f t="shared" si="37"/>
        <v>0.211108794236332</v>
      </c>
      <c r="Q102" s="148">
        <f t="shared" si="38"/>
        <v>0.618694506677274</v>
      </c>
      <c r="R102" s="145">
        <v>0</v>
      </c>
      <c r="S102" s="144">
        <v>117</v>
      </c>
      <c r="T102" s="17">
        <f t="shared" si="43"/>
        <v>0.298744752296169</v>
      </c>
      <c r="U102" s="24">
        <f t="shared" si="39"/>
        <v>0</v>
      </c>
      <c r="V102" s="24">
        <f t="shared" si="40"/>
        <v>1</v>
      </c>
      <c r="W102" s="24">
        <f>SUM($U$20:U102)</f>
        <v>41</v>
      </c>
      <c r="X102" s="24">
        <f>SUM($V$20:V102)</f>
        <v>42</v>
      </c>
      <c r="Y102" s="24">
        <f t="shared" si="41"/>
        <v>108</v>
      </c>
      <c r="Z102" s="24">
        <f t="shared" si="42"/>
        <v>9</v>
      </c>
      <c r="AB102" s="24">
        <f t="shared" si="44"/>
        <v>0.28</v>
      </c>
      <c r="AC102" s="24">
        <f t="shared" si="45"/>
        <v>0.82</v>
      </c>
      <c r="AD102" s="24">
        <f t="shared" si="54"/>
        <v>0.00666666666666671</v>
      </c>
      <c r="AE102" s="24">
        <f t="shared" si="55"/>
        <v>0.82</v>
      </c>
      <c r="AF102" s="24">
        <f t="shared" si="46"/>
        <v>0.0054666666666667</v>
      </c>
      <c r="AR102" s="24">
        <f t="shared" si="47"/>
        <v>108</v>
      </c>
      <c r="AS102" s="24">
        <f t="shared" si="48"/>
        <v>9</v>
      </c>
      <c r="AT102" s="24">
        <f t="shared" si="49"/>
        <v>-44100</v>
      </c>
      <c r="AU102" s="24">
        <f t="shared" si="50"/>
        <v>432000</v>
      </c>
      <c r="AV102" s="24">
        <f t="shared" si="51"/>
        <v>387900</v>
      </c>
      <c r="AW102" s="24">
        <f t="shared" si="52"/>
        <v>1939.5</v>
      </c>
      <c r="AX102" s="24" t="str">
        <f t="shared" si="53"/>
        <v/>
      </c>
    </row>
    <row r="103" spans="1:50">
      <c r="A103" s="17"/>
      <c r="B103" s="141">
        <v>61</v>
      </c>
      <c r="C103" s="142">
        <v>28.988388185706</v>
      </c>
      <c r="D103" s="142">
        <v>0.628321330254474</v>
      </c>
      <c r="E103" s="142">
        <v>0.436934171223372</v>
      </c>
      <c r="F103" s="143">
        <v>18097.9867468154</v>
      </c>
      <c r="G103" s="143">
        <v>-184.107369401317</v>
      </c>
      <c r="H103" s="143">
        <v>1747.23519016687</v>
      </c>
      <c r="I103" s="145">
        <v>0</v>
      </c>
      <c r="J103" s="144">
        <v>61</v>
      </c>
      <c r="K103" s="141">
        <v>61</v>
      </c>
      <c r="L103" s="148">
        <f t="shared" si="33"/>
        <v>-0.692141923944774</v>
      </c>
      <c r="M103" s="148">
        <f t="shared" si="34"/>
        <v>-1.17917046143765</v>
      </c>
      <c r="N103" s="148">
        <f t="shared" si="35"/>
        <v>-0.553713403988278</v>
      </c>
      <c r="O103" s="148">
        <f t="shared" si="36"/>
        <v>-0.633942252796405</v>
      </c>
      <c r="P103" s="148">
        <f t="shared" si="37"/>
        <v>0.775432123914364</v>
      </c>
      <c r="Q103" s="148">
        <f t="shared" si="38"/>
        <v>1.0873696695855</v>
      </c>
      <c r="R103" s="145">
        <v>0</v>
      </c>
      <c r="S103" s="144">
        <v>61</v>
      </c>
      <c r="T103" s="17">
        <f t="shared" si="43"/>
        <v>0.295854874461861</v>
      </c>
      <c r="U103" s="24">
        <f t="shared" si="39"/>
        <v>0</v>
      </c>
      <c r="V103" s="24">
        <f t="shared" si="40"/>
        <v>1</v>
      </c>
      <c r="W103" s="24">
        <f>SUM($U$20:U103)</f>
        <v>41</v>
      </c>
      <c r="X103" s="24">
        <f>SUM($V$20:V103)</f>
        <v>43</v>
      </c>
      <c r="Y103" s="24">
        <f t="shared" si="41"/>
        <v>107</v>
      </c>
      <c r="Z103" s="24">
        <f t="shared" si="42"/>
        <v>9</v>
      </c>
      <c r="AB103" s="24">
        <f t="shared" si="44"/>
        <v>0.286666666666667</v>
      </c>
      <c r="AC103" s="24">
        <f t="shared" si="45"/>
        <v>0.82</v>
      </c>
      <c r="AD103" s="24">
        <f t="shared" si="54"/>
        <v>0.00666666666666665</v>
      </c>
      <c r="AE103" s="24">
        <f t="shared" si="55"/>
        <v>0.82</v>
      </c>
      <c r="AF103" s="24">
        <f t="shared" si="46"/>
        <v>0.00546666666666666</v>
      </c>
      <c r="AR103" s="24">
        <f t="shared" si="47"/>
        <v>107</v>
      </c>
      <c r="AS103" s="24">
        <f t="shared" si="48"/>
        <v>9</v>
      </c>
      <c r="AT103" s="24">
        <f t="shared" si="49"/>
        <v>-44100</v>
      </c>
      <c r="AU103" s="24">
        <f t="shared" si="50"/>
        <v>428000</v>
      </c>
      <c r="AV103" s="24">
        <f t="shared" si="51"/>
        <v>383900</v>
      </c>
      <c r="AW103" s="24">
        <f t="shared" si="52"/>
        <v>1919.5</v>
      </c>
      <c r="AX103" s="24" t="str">
        <f t="shared" si="53"/>
        <v/>
      </c>
    </row>
    <row r="104" spans="1:50">
      <c r="A104" s="17"/>
      <c r="B104" s="141">
        <v>129</v>
      </c>
      <c r="C104" s="142">
        <v>41.7077913179238</v>
      </c>
      <c r="D104" s="142">
        <v>10.0313805901532</v>
      </c>
      <c r="E104" s="142">
        <v>1.47206803336475</v>
      </c>
      <c r="F104" s="143">
        <v>72712.6125235544</v>
      </c>
      <c r="G104" s="143">
        <v>-5636.03511495872</v>
      </c>
      <c r="H104" s="143">
        <v>-5688.41676014145</v>
      </c>
      <c r="I104" s="145">
        <v>0</v>
      </c>
      <c r="J104" s="144">
        <v>129</v>
      </c>
      <c r="K104" s="141">
        <v>129</v>
      </c>
      <c r="L104" s="148">
        <f t="shared" si="33"/>
        <v>0.858405270931958</v>
      </c>
      <c r="M104" s="148">
        <f t="shared" si="34"/>
        <v>0.209142317815803</v>
      </c>
      <c r="N104" s="148">
        <f t="shared" si="35"/>
        <v>1.11843724703404</v>
      </c>
      <c r="O104" s="148">
        <f t="shared" si="36"/>
        <v>0.507134633766492</v>
      </c>
      <c r="P104" s="148">
        <f t="shared" si="37"/>
        <v>-0.625362146399083</v>
      </c>
      <c r="Q104" s="148">
        <f t="shared" si="38"/>
        <v>0.0922933436787389</v>
      </c>
      <c r="R104" s="145">
        <v>0</v>
      </c>
      <c r="S104" s="144">
        <v>129</v>
      </c>
      <c r="T104" s="17">
        <f t="shared" si="43"/>
        <v>0.294742362097276</v>
      </c>
      <c r="U104" s="24">
        <f t="shared" si="39"/>
        <v>0</v>
      </c>
      <c r="V104" s="24">
        <f t="shared" si="40"/>
        <v>1</v>
      </c>
      <c r="W104" s="24">
        <f>SUM($U$20:U104)</f>
        <v>41</v>
      </c>
      <c r="X104" s="24">
        <f>SUM($V$20:V104)</f>
        <v>44</v>
      </c>
      <c r="Y104" s="24">
        <f t="shared" si="41"/>
        <v>106</v>
      </c>
      <c r="Z104" s="24">
        <f t="shared" si="42"/>
        <v>9</v>
      </c>
      <c r="AB104" s="24">
        <f t="shared" si="44"/>
        <v>0.293333333333333</v>
      </c>
      <c r="AC104" s="24">
        <f t="shared" si="45"/>
        <v>0.82</v>
      </c>
      <c r="AD104" s="24">
        <f t="shared" si="54"/>
        <v>0.00666666666666665</v>
      </c>
      <c r="AE104" s="24">
        <f t="shared" si="55"/>
        <v>0.82</v>
      </c>
      <c r="AF104" s="24">
        <f t="shared" si="46"/>
        <v>0.00546666666666666</v>
      </c>
      <c r="AR104" s="24">
        <f t="shared" si="47"/>
        <v>106</v>
      </c>
      <c r="AS104" s="24">
        <f t="shared" si="48"/>
        <v>9</v>
      </c>
      <c r="AT104" s="24">
        <f t="shared" si="49"/>
        <v>-44100</v>
      </c>
      <c r="AU104" s="24">
        <f t="shared" si="50"/>
        <v>424000</v>
      </c>
      <c r="AV104" s="24">
        <f t="shared" si="51"/>
        <v>379900</v>
      </c>
      <c r="AW104" s="24">
        <f t="shared" si="52"/>
        <v>1899.5</v>
      </c>
      <c r="AX104" s="24" t="str">
        <f t="shared" si="53"/>
        <v/>
      </c>
    </row>
    <row r="105" spans="1:50">
      <c r="A105" s="17"/>
      <c r="B105" s="141">
        <v>29</v>
      </c>
      <c r="C105" s="142">
        <v>39.6125609674047</v>
      </c>
      <c r="D105" s="142">
        <v>1.18655636165252</v>
      </c>
      <c r="E105" s="142">
        <v>0.0220918442634427</v>
      </c>
      <c r="F105" s="143">
        <v>20357.1314686542</v>
      </c>
      <c r="G105" s="143">
        <v>-600.281748756977</v>
      </c>
      <c r="H105" s="143">
        <v>-3112.02745264071</v>
      </c>
      <c r="I105" s="145">
        <v>0</v>
      </c>
      <c r="J105" s="144">
        <v>29</v>
      </c>
      <c r="K105" s="141">
        <v>29</v>
      </c>
      <c r="L105" s="148">
        <f t="shared" si="33"/>
        <v>0.602988133127046</v>
      </c>
      <c r="M105" s="148">
        <f t="shared" si="34"/>
        <v>-1.0967499633321</v>
      </c>
      <c r="N105" s="148">
        <f t="shared" si="35"/>
        <v>-1.22384785950947</v>
      </c>
      <c r="O105" s="148">
        <f t="shared" si="36"/>
        <v>-0.586741383270558</v>
      </c>
      <c r="P105" s="148">
        <f t="shared" si="37"/>
        <v>0.668502114336062</v>
      </c>
      <c r="Q105" s="148">
        <f t="shared" si="38"/>
        <v>0.437078713320332</v>
      </c>
      <c r="R105" s="145">
        <v>0</v>
      </c>
      <c r="S105" s="144">
        <v>29</v>
      </c>
      <c r="T105" s="17">
        <f t="shared" si="43"/>
        <v>0.293744051877204</v>
      </c>
      <c r="U105" s="24">
        <f t="shared" si="39"/>
        <v>0</v>
      </c>
      <c r="V105" s="24">
        <f t="shared" si="40"/>
        <v>1</v>
      </c>
      <c r="W105" s="24">
        <f>SUM($U$20:U105)</f>
        <v>41</v>
      </c>
      <c r="X105" s="24">
        <f>SUM($V$20:V105)</f>
        <v>45</v>
      </c>
      <c r="Y105" s="24">
        <f t="shared" si="41"/>
        <v>105</v>
      </c>
      <c r="Z105" s="24">
        <f t="shared" si="42"/>
        <v>9</v>
      </c>
      <c r="AB105" s="24">
        <f t="shared" si="44"/>
        <v>0.3</v>
      </c>
      <c r="AC105" s="24">
        <f t="shared" si="45"/>
        <v>0.82</v>
      </c>
      <c r="AD105" s="24">
        <f t="shared" si="54"/>
        <v>0.00666666666666665</v>
      </c>
      <c r="AE105" s="24">
        <f t="shared" si="55"/>
        <v>0.82</v>
      </c>
      <c r="AF105" s="24">
        <f t="shared" si="46"/>
        <v>0.00546666666666666</v>
      </c>
      <c r="AR105" s="24">
        <f t="shared" si="47"/>
        <v>105</v>
      </c>
      <c r="AS105" s="24">
        <f t="shared" si="48"/>
        <v>9</v>
      </c>
      <c r="AT105" s="24">
        <f t="shared" si="49"/>
        <v>-44100</v>
      </c>
      <c r="AU105" s="24">
        <f t="shared" si="50"/>
        <v>420000</v>
      </c>
      <c r="AV105" s="24">
        <f t="shared" si="51"/>
        <v>375900</v>
      </c>
      <c r="AW105" s="24">
        <f t="shared" si="52"/>
        <v>1879.5</v>
      </c>
      <c r="AX105" s="24" t="str">
        <f t="shared" si="53"/>
        <v/>
      </c>
    </row>
    <row r="106" spans="1:50">
      <c r="A106" s="17"/>
      <c r="B106" s="141">
        <v>13</v>
      </c>
      <c r="C106" s="142">
        <v>32.3391907074982</v>
      </c>
      <c r="D106" s="142">
        <v>7.40073588356231</v>
      </c>
      <c r="E106" s="142">
        <v>2.90021494406356</v>
      </c>
      <c r="F106" s="143">
        <v>35107.894534515</v>
      </c>
      <c r="G106" s="143">
        <v>-1315.95241198918</v>
      </c>
      <c r="H106" s="143">
        <v>-1951.39275396101</v>
      </c>
      <c r="I106" s="145">
        <v>1</v>
      </c>
      <c r="J106" s="144">
        <v>13</v>
      </c>
      <c r="K106" s="141">
        <v>13</v>
      </c>
      <c r="L106" s="148">
        <f t="shared" si="33"/>
        <v>-0.283665410012239</v>
      </c>
      <c r="M106" s="148">
        <f t="shared" si="34"/>
        <v>-0.179258686888166</v>
      </c>
      <c r="N106" s="148">
        <f t="shared" si="35"/>
        <v>3.42545943403924</v>
      </c>
      <c r="O106" s="148">
        <f t="shared" si="36"/>
        <v>-0.278550041588084</v>
      </c>
      <c r="P106" s="148">
        <f t="shared" si="37"/>
        <v>0.484620850446605</v>
      </c>
      <c r="Q106" s="148">
        <f t="shared" si="38"/>
        <v>0.592400683660029</v>
      </c>
      <c r="R106" s="145">
        <v>1</v>
      </c>
      <c r="S106" s="144">
        <v>13</v>
      </c>
      <c r="T106" s="17">
        <f t="shared" si="43"/>
        <v>0.289454440415825</v>
      </c>
      <c r="U106" s="24">
        <f t="shared" si="39"/>
        <v>1</v>
      </c>
      <c r="V106" s="24">
        <f t="shared" si="40"/>
        <v>0</v>
      </c>
      <c r="W106" s="24">
        <f>SUM($U$20:U106)</f>
        <v>42</v>
      </c>
      <c r="X106" s="24">
        <f>SUM($V$20:V106)</f>
        <v>45</v>
      </c>
      <c r="Y106" s="24">
        <f t="shared" si="41"/>
        <v>105</v>
      </c>
      <c r="Z106" s="24">
        <f t="shared" si="42"/>
        <v>8</v>
      </c>
      <c r="AB106" s="24">
        <f t="shared" si="44"/>
        <v>0.3</v>
      </c>
      <c r="AC106" s="24">
        <f t="shared" si="45"/>
        <v>0.84</v>
      </c>
      <c r="AD106" s="24">
        <f t="shared" si="54"/>
        <v>0</v>
      </c>
      <c r="AE106" s="24">
        <f t="shared" si="55"/>
        <v>0.83</v>
      </c>
      <c r="AF106" s="24">
        <f t="shared" si="46"/>
        <v>0</v>
      </c>
      <c r="AR106" s="24">
        <f t="shared" si="47"/>
        <v>105</v>
      </c>
      <c r="AS106" s="24">
        <f t="shared" si="48"/>
        <v>8</v>
      </c>
      <c r="AT106" s="24">
        <f t="shared" si="49"/>
        <v>-39200</v>
      </c>
      <c r="AU106" s="24">
        <f t="shared" si="50"/>
        <v>420000</v>
      </c>
      <c r="AV106" s="24">
        <f t="shared" si="51"/>
        <v>380800</v>
      </c>
      <c r="AW106" s="24">
        <f t="shared" si="52"/>
        <v>1904</v>
      </c>
      <c r="AX106" s="24" t="str">
        <f t="shared" si="53"/>
        <v/>
      </c>
    </row>
    <row r="107" spans="1:50">
      <c r="A107" s="17"/>
      <c r="B107" s="141">
        <v>109</v>
      </c>
      <c r="C107" s="142">
        <v>46.6029837525832</v>
      </c>
      <c r="D107" s="142">
        <v>11.4589250900816</v>
      </c>
      <c r="E107" s="142">
        <v>0.538250033751214</v>
      </c>
      <c r="F107" s="143">
        <v>52869.2108567788</v>
      </c>
      <c r="G107" s="143">
        <v>-5045.79556789401</v>
      </c>
      <c r="H107" s="143">
        <v>-14190.1486280885</v>
      </c>
      <c r="I107" s="145">
        <v>1</v>
      </c>
      <c r="J107" s="144">
        <v>109</v>
      </c>
      <c r="K107" s="141">
        <v>109</v>
      </c>
      <c r="L107" s="148">
        <f t="shared" si="33"/>
        <v>1.45514922338341</v>
      </c>
      <c r="M107" s="148">
        <f t="shared" si="34"/>
        <v>0.419911836269831</v>
      </c>
      <c r="N107" s="148">
        <f t="shared" si="35"/>
        <v>-0.390048208904861</v>
      </c>
      <c r="O107" s="148">
        <f t="shared" si="36"/>
        <v>0.092541534011422</v>
      </c>
      <c r="P107" s="148">
        <f t="shared" si="37"/>
        <v>-0.473708600309005</v>
      </c>
      <c r="Q107" s="148">
        <f t="shared" si="38"/>
        <v>-1.04545115640513</v>
      </c>
      <c r="R107" s="145">
        <v>1</v>
      </c>
      <c r="S107" s="144">
        <v>109</v>
      </c>
      <c r="T107" s="17">
        <f t="shared" si="43"/>
        <v>0.284189506373135</v>
      </c>
      <c r="U107" s="24">
        <f t="shared" si="39"/>
        <v>1</v>
      </c>
      <c r="V107" s="24">
        <f t="shared" si="40"/>
        <v>0</v>
      </c>
      <c r="W107" s="24">
        <f>SUM($U$20:U107)</f>
        <v>43</v>
      </c>
      <c r="X107" s="24">
        <f>SUM($V$20:V107)</f>
        <v>45</v>
      </c>
      <c r="Y107" s="24">
        <f t="shared" si="41"/>
        <v>105</v>
      </c>
      <c r="Z107" s="24">
        <f t="shared" si="42"/>
        <v>7</v>
      </c>
      <c r="AB107" s="24">
        <f t="shared" si="44"/>
        <v>0.3</v>
      </c>
      <c r="AC107" s="24">
        <f t="shared" si="45"/>
        <v>0.86</v>
      </c>
      <c r="AD107" s="24">
        <f t="shared" si="54"/>
        <v>0</v>
      </c>
      <c r="AE107" s="24">
        <f t="shared" si="55"/>
        <v>0.85</v>
      </c>
      <c r="AF107" s="24">
        <f t="shared" si="46"/>
        <v>0</v>
      </c>
      <c r="AR107" s="24">
        <f t="shared" si="47"/>
        <v>105</v>
      </c>
      <c r="AS107" s="24">
        <f t="shared" si="48"/>
        <v>7</v>
      </c>
      <c r="AT107" s="24">
        <f t="shared" si="49"/>
        <v>-34300</v>
      </c>
      <c r="AU107" s="24">
        <f t="shared" si="50"/>
        <v>420000</v>
      </c>
      <c r="AV107" s="24">
        <f t="shared" si="51"/>
        <v>385700</v>
      </c>
      <c r="AW107" s="24">
        <f t="shared" si="52"/>
        <v>1928.5</v>
      </c>
      <c r="AX107" s="24" t="str">
        <f t="shared" si="53"/>
        <v/>
      </c>
    </row>
    <row r="108" spans="1:50">
      <c r="A108" s="17"/>
      <c r="B108" s="141">
        <v>30</v>
      </c>
      <c r="C108" s="142">
        <v>32.6136041855209</v>
      </c>
      <c r="D108" s="142">
        <v>3.63522999985756</v>
      </c>
      <c r="E108" s="142">
        <v>0.718613797858707</v>
      </c>
      <c r="F108" s="143">
        <v>18431.3759980961</v>
      </c>
      <c r="G108" s="143">
        <v>-447.787576242225</v>
      </c>
      <c r="H108" s="143">
        <v>-3283.47651511286</v>
      </c>
      <c r="I108" s="145">
        <v>0</v>
      </c>
      <c r="J108" s="144">
        <v>30</v>
      </c>
      <c r="K108" s="141">
        <v>30</v>
      </c>
      <c r="L108" s="148">
        <f t="shared" si="33"/>
        <v>-0.25021328618524</v>
      </c>
      <c r="M108" s="148">
        <f t="shared" si="34"/>
        <v>-0.73521604015041</v>
      </c>
      <c r="N108" s="148">
        <f t="shared" si="35"/>
        <v>-0.098689384115504</v>
      </c>
      <c r="O108" s="148">
        <f t="shared" si="36"/>
        <v>-0.626976668697743</v>
      </c>
      <c r="P108" s="148">
        <f t="shared" si="37"/>
        <v>0.707683294477146</v>
      </c>
      <c r="Q108" s="148">
        <f t="shared" si="38"/>
        <v>0.41413453783914</v>
      </c>
      <c r="R108" s="145">
        <v>0</v>
      </c>
      <c r="S108" s="144">
        <v>30</v>
      </c>
      <c r="T108" s="17">
        <f t="shared" si="43"/>
        <v>0.279674008041657</v>
      </c>
      <c r="U108" s="24">
        <f t="shared" si="39"/>
        <v>0</v>
      </c>
      <c r="V108" s="24">
        <f t="shared" si="40"/>
        <v>1</v>
      </c>
      <c r="W108" s="24">
        <f>SUM($U$20:U108)</f>
        <v>43</v>
      </c>
      <c r="X108" s="24">
        <f>SUM($V$20:V108)</f>
        <v>46</v>
      </c>
      <c r="Y108" s="24">
        <f t="shared" si="41"/>
        <v>104</v>
      </c>
      <c r="Z108" s="24">
        <f t="shared" si="42"/>
        <v>7</v>
      </c>
      <c r="AB108" s="24">
        <f t="shared" si="44"/>
        <v>0.306666666666667</v>
      </c>
      <c r="AC108" s="24">
        <f t="shared" si="45"/>
        <v>0.86</v>
      </c>
      <c r="AD108" s="24">
        <f t="shared" si="54"/>
        <v>0.00666666666666665</v>
      </c>
      <c r="AE108" s="24">
        <f t="shared" si="55"/>
        <v>0.86</v>
      </c>
      <c r="AF108" s="24">
        <f t="shared" si="46"/>
        <v>0.00573333333333332</v>
      </c>
      <c r="AR108" s="24">
        <f t="shared" si="47"/>
        <v>104</v>
      </c>
      <c r="AS108" s="24">
        <f t="shared" si="48"/>
        <v>7</v>
      </c>
      <c r="AT108" s="24">
        <f t="shared" si="49"/>
        <v>-34300</v>
      </c>
      <c r="AU108" s="24">
        <f t="shared" si="50"/>
        <v>416000</v>
      </c>
      <c r="AV108" s="24">
        <f t="shared" si="51"/>
        <v>381700</v>
      </c>
      <c r="AW108" s="24">
        <f t="shared" si="52"/>
        <v>1908.5</v>
      </c>
      <c r="AX108" s="24" t="str">
        <f t="shared" si="53"/>
        <v/>
      </c>
    </row>
    <row r="109" spans="1:50">
      <c r="A109" s="17"/>
      <c r="B109" s="141">
        <v>146</v>
      </c>
      <c r="C109" s="142">
        <v>23.442577106334</v>
      </c>
      <c r="D109" s="142">
        <v>4.82964364931659</v>
      </c>
      <c r="E109" s="142">
        <v>0.599749523722184</v>
      </c>
      <c r="F109" s="143">
        <v>22267.4580943958</v>
      </c>
      <c r="G109" s="143">
        <v>-646.333551356355</v>
      </c>
      <c r="H109" s="143">
        <v>-3964.40838617404</v>
      </c>
      <c r="I109" s="145">
        <v>0</v>
      </c>
      <c r="J109" s="144">
        <v>146</v>
      </c>
      <c r="K109" s="141">
        <v>146</v>
      </c>
      <c r="L109" s="148">
        <f t="shared" si="33"/>
        <v>-1.36819894667215</v>
      </c>
      <c r="M109" s="148">
        <f t="shared" si="34"/>
        <v>-0.558867078878781</v>
      </c>
      <c r="N109" s="148">
        <f t="shared" si="35"/>
        <v>-0.290702205500276</v>
      </c>
      <c r="O109" s="148">
        <f t="shared" si="36"/>
        <v>-0.546828456514813</v>
      </c>
      <c r="P109" s="148">
        <f t="shared" si="37"/>
        <v>0.656669767278385</v>
      </c>
      <c r="Q109" s="148">
        <f t="shared" si="38"/>
        <v>0.323008811544181</v>
      </c>
      <c r="R109" s="145">
        <v>0</v>
      </c>
      <c r="S109" s="144">
        <v>146</v>
      </c>
      <c r="T109" s="17">
        <f t="shared" si="43"/>
        <v>0.275581486041325</v>
      </c>
      <c r="U109" s="24">
        <f t="shared" si="39"/>
        <v>0</v>
      </c>
      <c r="V109" s="24">
        <f t="shared" si="40"/>
        <v>1</v>
      </c>
      <c r="W109" s="24">
        <f>SUM($U$20:U109)</f>
        <v>43</v>
      </c>
      <c r="X109" s="24">
        <f>SUM($V$20:V109)</f>
        <v>47</v>
      </c>
      <c r="Y109" s="24">
        <f t="shared" si="41"/>
        <v>103</v>
      </c>
      <c r="Z109" s="24">
        <f t="shared" si="42"/>
        <v>7</v>
      </c>
      <c r="AB109" s="24">
        <f t="shared" si="44"/>
        <v>0.313333333333333</v>
      </c>
      <c r="AC109" s="24">
        <f t="shared" si="45"/>
        <v>0.86</v>
      </c>
      <c r="AD109" s="24">
        <f t="shared" si="54"/>
        <v>0.00666666666666671</v>
      </c>
      <c r="AE109" s="24">
        <f t="shared" si="55"/>
        <v>0.86</v>
      </c>
      <c r="AF109" s="24">
        <f t="shared" si="46"/>
        <v>0.00573333333333337</v>
      </c>
      <c r="AR109" s="24">
        <f t="shared" si="47"/>
        <v>103</v>
      </c>
      <c r="AS109" s="24">
        <f t="shared" si="48"/>
        <v>7</v>
      </c>
      <c r="AT109" s="24">
        <f t="shared" si="49"/>
        <v>-34300</v>
      </c>
      <c r="AU109" s="24">
        <f t="shared" si="50"/>
        <v>412000</v>
      </c>
      <c r="AV109" s="24">
        <f t="shared" si="51"/>
        <v>377700</v>
      </c>
      <c r="AW109" s="24">
        <f t="shared" si="52"/>
        <v>1888.5</v>
      </c>
      <c r="AX109" s="24" t="str">
        <f t="shared" si="53"/>
        <v/>
      </c>
    </row>
    <row r="110" spans="1:50">
      <c r="A110" s="17"/>
      <c r="B110" s="141">
        <v>19</v>
      </c>
      <c r="C110" s="142">
        <v>31.4860934014796</v>
      </c>
      <c r="D110" s="142">
        <v>13.6347913636062</v>
      </c>
      <c r="E110" s="142">
        <v>1.04005929435726</v>
      </c>
      <c r="F110" s="143">
        <v>67805.5796923288</v>
      </c>
      <c r="G110" s="143">
        <v>-7509.74655273028</v>
      </c>
      <c r="H110" s="143">
        <v>-3131.71267654195</v>
      </c>
      <c r="I110" s="145">
        <v>0</v>
      </c>
      <c r="J110" s="144">
        <v>19</v>
      </c>
      <c r="K110" s="141">
        <v>19</v>
      </c>
      <c r="L110" s="148">
        <f t="shared" si="33"/>
        <v>-0.387661456135945</v>
      </c>
      <c r="M110" s="148">
        <f t="shared" si="34"/>
        <v>0.74116717136736</v>
      </c>
      <c r="N110" s="148">
        <f t="shared" si="35"/>
        <v>0.4205722456087</v>
      </c>
      <c r="O110" s="148">
        <f t="shared" si="36"/>
        <v>0.404610782953956</v>
      </c>
      <c r="P110" s="148">
        <f t="shared" si="37"/>
        <v>-1.10678529959291</v>
      </c>
      <c r="Q110" s="148">
        <f t="shared" si="38"/>
        <v>0.434444337692586</v>
      </c>
      <c r="R110" s="145">
        <v>0</v>
      </c>
      <c r="S110" s="144">
        <v>19</v>
      </c>
      <c r="T110" s="17">
        <f t="shared" si="43"/>
        <v>0.273793618045325</v>
      </c>
      <c r="U110" s="24">
        <f t="shared" si="39"/>
        <v>0</v>
      </c>
      <c r="V110" s="24">
        <f t="shared" si="40"/>
        <v>1</v>
      </c>
      <c r="W110" s="24">
        <f>SUM($U$20:U110)</f>
        <v>43</v>
      </c>
      <c r="X110" s="24">
        <f>SUM($V$20:V110)</f>
        <v>48</v>
      </c>
      <c r="Y110" s="24">
        <f t="shared" si="41"/>
        <v>102</v>
      </c>
      <c r="Z110" s="24">
        <f t="shared" si="42"/>
        <v>7</v>
      </c>
      <c r="AB110" s="24">
        <f t="shared" si="44"/>
        <v>0.32</v>
      </c>
      <c r="AC110" s="24">
        <f t="shared" si="45"/>
        <v>0.86</v>
      </c>
      <c r="AD110" s="24">
        <f t="shared" si="54"/>
        <v>0.00666666666666665</v>
      </c>
      <c r="AE110" s="24">
        <f t="shared" si="55"/>
        <v>0.86</v>
      </c>
      <c r="AF110" s="24">
        <f t="shared" si="46"/>
        <v>0.00573333333333332</v>
      </c>
      <c r="AR110" s="24">
        <f t="shared" si="47"/>
        <v>102</v>
      </c>
      <c r="AS110" s="24">
        <f t="shared" si="48"/>
        <v>7</v>
      </c>
      <c r="AT110" s="24">
        <f t="shared" si="49"/>
        <v>-34300</v>
      </c>
      <c r="AU110" s="24">
        <f t="shared" si="50"/>
        <v>408000</v>
      </c>
      <c r="AV110" s="24">
        <f t="shared" si="51"/>
        <v>373700</v>
      </c>
      <c r="AW110" s="24">
        <f t="shared" si="52"/>
        <v>1868.5</v>
      </c>
      <c r="AX110" s="24" t="str">
        <f t="shared" si="53"/>
        <v/>
      </c>
    </row>
    <row r="111" spans="1:50">
      <c r="A111" s="17"/>
      <c r="B111" s="141">
        <v>138</v>
      </c>
      <c r="C111" s="142">
        <v>25.7191642386104</v>
      </c>
      <c r="D111" s="142">
        <v>4.58526136868131</v>
      </c>
      <c r="E111" s="142">
        <v>0.934485600784989</v>
      </c>
      <c r="F111" s="143">
        <v>20668.5260464146</v>
      </c>
      <c r="G111" s="143">
        <v>-664.405849318457</v>
      </c>
      <c r="H111" s="143">
        <v>-1563.29962251814</v>
      </c>
      <c r="I111" s="145">
        <v>0</v>
      </c>
      <c r="J111" s="144">
        <v>138</v>
      </c>
      <c r="K111" s="141">
        <v>138</v>
      </c>
      <c r="L111" s="148">
        <f t="shared" si="33"/>
        <v>-1.09067367640987</v>
      </c>
      <c r="M111" s="148">
        <f t="shared" si="34"/>
        <v>-0.594948851188351</v>
      </c>
      <c r="N111" s="148">
        <f t="shared" si="35"/>
        <v>0.250028969135744</v>
      </c>
      <c r="O111" s="148">
        <f t="shared" si="36"/>
        <v>-0.580235339326653</v>
      </c>
      <c r="P111" s="148">
        <f t="shared" si="37"/>
        <v>0.652026350744235</v>
      </c>
      <c r="Q111" s="148">
        <f t="shared" si="38"/>
        <v>0.644337257604941</v>
      </c>
      <c r="R111" s="145">
        <v>0</v>
      </c>
      <c r="S111" s="144">
        <v>138</v>
      </c>
      <c r="T111" s="17">
        <f t="shared" si="43"/>
        <v>0.273154741476681</v>
      </c>
      <c r="U111" s="24">
        <f t="shared" si="39"/>
        <v>0</v>
      </c>
      <c r="V111" s="24">
        <f t="shared" si="40"/>
        <v>1</v>
      </c>
      <c r="W111" s="24">
        <f>SUM($U$20:U111)</f>
        <v>43</v>
      </c>
      <c r="X111" s="24">
        <f>SUM($V$20:V111)</f>
        <v>49</v>
      </c>
      <c r="Y111" s="24">
        <f t="shared" si="41"/>
        <v>101</v>
      </c>
      <c r="Z111" s="24">
        <f t="shared" si="42"/>
        <v>7</v>
      </c>
      <c r="AB111" s="24">
        <f t="shared" si="44"/>
        <v>0.326666666666667</v>
      </c>
      <c r="AC111" s="24">
        <f t="shared" si="45"/>
        <v>0.86</v>
      </c>
      <c r="AD111" s="24">
        <f t="shared" si="54"/>
        <v>0.00666666666666665</v>
      </c>
      <c r="AE111" s="24">
        <f t="shared" si="55"/>
        <v>0.86</v>
      </c>
      <c r="AF111" s="24">
        <f t="shared" si="46"/>
        <v>0.00573333333333332</v>
      </c>
      <c r="AR111" s="24">
        <f t="shared" si="47"/>
        <v>101</v>
      </c>
      <c r="AS111" s="24">
        <f t="shared" si="48"/>
        <v>7</v>
      </c>
      <c r="AT111" s="24">
        <f t="shared" si="49"/>
        <v>-34300</v>
      </c>
      <c r="AU111" s="24">
        <f t="shared" si="50"/>
        <v>404000</v>
      </c>
      <c r="AV111" s="24">
        <f t="shared" si="51"/>
        <v>369700</v>
      </c>
      <c r="AW111" s="24">
        <f t="shared" si="52"/>
        <v>1848.5</v>
      </c>
      <c r="AX111" s="24" t="str">
        <f t="shared" si="53"/>
        <v/>
      </c>
    </row>
    <row r="112" spans="1:50">
      <c r="A112" s="17"/>
      <c r="B112" s="141">
        <v>105</v>
      </c>
      <c r="C112" s="142">
        <v>51.0342308093874</v>
      </c>
      <c r="D112" s="142">
        <v>10.9838770571948</v>
      </c>
      <c r="E112" s="142">
        <v>2.21184781445863</v>
      </c>
      <c r="F112" s="143">
        <v>35666.0180217359</v>
      </c>
      <c r="G112" s="143">
        <v>-4834.29872442245</v>
      </c>
      <c r="H112" s="143">
        <v>-1982.97501335063</v>
      </c>
      <c r="I112" s="145">
        <v>0</v>
      </c>
      <c r="J112" s="144">
        <v>105</v>
      </c>
      <c r="K112" s="141">
        <v>105</v>
      </c>
      <c r="L112" s="148">
        <f t="shared" si="33"/>
        <v>1.99533633926543</v>
      </c>
      <c r="M112" s="148">
        <f t="shared" si="34"/>
        <v>0.349773465704776</v>
      </c>
      <c r="N112" s="148">
        <f t="shared" si="35"/>
        <v>2.31347422516</v>
      </c>
      <c r="O112" s="148">
        <f t="shared" si="36"/>
        <v>-0.266889029504635</v>
      </c>
      <c r="P112" s="148">
        <f t="shared" si="37"/>
        <v>-0.419367534111687</v>
      </c>
      <c r="Q112" s="148">
        <f t="shared" si="38"/>
        <v>0.588174186932199</v>
      </c>
      <c r="R112" s="145">
        <v>0</v>
      </c>
      <c r="S112" s="144">
        <v>105</v>
      </c>
      <c r="T112" s="17">
        <f t="shared" si="43"/>
        <v>0.270341166420867</v>
      </c>
      <c r="U112" s="24">
        <f t="shared" si="39"/>
        <v>0</v>
      </c>
      <c r="V112" s="24">
        <f t="shared" si="40"/>
        <v>1</v>
      </c>
      <c r="W112" s="24">
        <f>SUM($U$20:U112)</f>
        <v>43</v>
      </c>
      <c r="X112" s="24">
        <f>SUM($V$20:V112)</f>
        <v>50</v>
      </c>
      <c r="Y112" s="24">
        <f t="shared" si="41"/>
        <v>100</v>
      </c>
      <c r="Z112" s="24">
        <f t="shared" si="42"/>
        <v>7</v>
      </c>
      <c r="AB112" s="24">
        <f t="shared" si="44"/>
        <v>0.333333333333333</v>
      </c>
      <c r="AC112" s="24">
        <f t="shared" si="45"/>
        <v>0.86</v>
      </c>
      <c r="AD112" s="24">
        <f t="shared" si="54"/>
        <v>0.00666666666666665</v>
      </c>
      <c r="AE112" s="24">
        <f t="shared" si="55"/>
        <v>0.86</v>
      </c>
      <c r="AF112" s="24">
        <f t="shared" si="46"/>
        <v>0.00573333333333332</v>
      </c>
      <c r="AR112" s="24">
        <f t="shared" si="47"/>
        <v>100</v>
      </c>
      <c r="AS112" s="24">
        <f t="shared" si="48"/>
        <v>7</v>
      </c>
      <c r="AT112" s="24">
        <f t="shared" si="49"/>
        <v>-34300</v>
      </c>
      <c r="AU112" s="24">
        <f t="shared" si="50"/>
        <v>400000</v>
      </c>
      <c r="AV112" s="24">
        <f t="shared" si="51"/>
        <v>365700</v>
      </c>
      <c r="AW112" s="24">
        <f t="shared" si="52"/>
        <v>1828.5</v>
      </c>
      <c r="AX112" s="24" t="str">
        <f t="shared" si="53"/>
        <v/>
      </c>
    </row>
    <row r="113" spans="1:50">
      <c r="A113" s="17"/>
      <c r="B113" s="141">
        <v>101</v>
      </c>
      <c r="C113" s="142">
        <v>35.8289819908993</v>
      </c>
      <c r="D113" s="142">
        <v>6.40291217209258</v>
      </c>
      <c r="E113" s="142">
        <v>0.277727249381124</v>
      </c>
      <c r="F113" s="143">
        <v>68075.2585191946</v>
      </c>
      <c r="G113" s="143">
        <v>-4241.04950013268</v>
      </c>
      <c r="H113" s="143">
        <v>-3024.52027017779</v>
      </c>
      <c r="I113" s="145">
        <v>0</v>
      </c>
      <c r="J113" s="144">
        <v>101</v>
      </c>
      <c r="K113" s="141">
        <v>101</v>
      </c>
      <c r="L113" s="148">
        <f t="shared" si="33"/>
        <v>0.141754401667185</v>
      </c>
      <c r="M113" s="148">
        <f t="shared" si="34"/>
        <v>-0.326582166596879</v>
      </c>
      <c r="N113" s="148">
        <f t="shared" si="35"/>
        <v>-0.810895559593787</v>
      </c>
      <c r="O113" s="148">
        <f t="shared" si="36"/>
        <v>0.41024524939505</v>
      </c>
      <c r="P113" s="148">
        <f t="shared" si="37"/>
        <v>-0.266940694828979</v>
      </c>
      <c r="Q113" s="148">
        <f t="shared" si="38"/>
        <v>0.448789364410187</v>
      </c>
      <c r="R113" s="145">
        <v>0</v>
      </c>
      <c r="S113" s="144">
        <v>101</v>
      </c>
      <c r="T113" s="17">
        <f t="shared" si="43"/>
        <v>0.263688110795017</v>
      </c>
      <c r="U113" s="24">
        <f t="shared" si="39"/>
        <v>0</v>
      </c>
      <c r="V113" s="24">
        <f t="shared" si="40"/>
        <v>1</v>
      </c>
      <c r="W113" s="24">
        <f>SUM($U$20:U113)</f>
        <v>43</v>
      </c>
      <c r="X113" s="24">
        <f>SUM($V$20:V113)</f>
        <v>51</v>
      </c>
      <c r="Y113" s="24">
        <f t="shared" si="41"/>
        <v>99</v>
      </c>
      <c r="Z113" s="24">
        <f t="shared" si="42"/>
        <v>7</v>
      </c>
      <c r="AB113" s="24">
        <f t="shared" si="44"/>
        <v>0.34</v>
      </c>
      <c r="AC113" s="24">
        <f t="shared" si="45"/>
        <v>0.86</v>
      </c>
      <c r="AD113" s="24">
        <f t="shared" si="54"/>
        <v>0.00666666666666671</v>
      </c>
      <c r="AE113" s="24">
        <f t="shared" si="55"/>
        <v>0.86</v>
      </c>
      <c r="AF113" s="24">
        <f t="shared" si="46"/>
        <v>0.00573333333333337</v>
      </c>
      <c r="AR113" s="24">
        <f t="shared" si="47"/>
        <v>99</v>
      </c>
      <c r="AS113" s="24">
        <f t="shared" si="48"/>
        <v>7</v>
      </c>
      <c r="AT113" s="24">
        <f t="shared" si="49"/>
        <v>-34300</v>
      </c>
      <c r="AU113" s="24">
        <f t="shared" si="50"/>
        <v>396000</v>
      </c>
      <c r="AV113" s="24">
        <f t="shared" si="51"/>
        <v>361700</v>
      </c>
      <c r="AW113" s="24">
        <f t="shared" si="52"/>
        <v>1808.5</v>
      </c>
      <c r="AX113" s="24" t="str">
        <f t="shared" si="53"/>
        <v/>
      </c>
    </row>
    <row r="114" spans="1:50">
      <c r="A114" s="17"/>
      <c r="B114" s="141">
        <v>197</v>
      </c>
      <c r="C114" s="142">
        <v>24.5995203659135</v>
      </c>
      <c r="D114" s="142">
        <v>7.82043640299953</v>
      </c>
      <c r="E114" s="142">
        <v>1.93229180699439</v>
      </c>
      <c r="F114" s="143">
        <v>17453.1215246801</v>
      </c>
      <c r="G114" s="143">
        <v>-983.577549572498</v>
      </c>
      <c r="H114" s="143">
        <v>-1431.84103123613</v>
      </c>
      <c r="I114" s="145">
        <v>0</v>
      </c>
      <c r="J114" s="144">
        <v>197</v>
      </c>
      <c r="K114" s="141">
        <v>197</v>
      </c>
      <c r="L114" s="148">
        <f t="shared" si="33"/>
        <v>-1.22716283773489</v>
      </c>
      <c r="M114" s="148">
        <f t="shared" si="34"/>
        <v>-0.117292088732293</v>
      </c>
      <c r="N114" s="148">
        <f t="shared" si="35"/>
        <v>1.86188069027988</v>
      </c>
      <c r="O114" s="148">
        <f t="shared" si="36"/>
        <v>-0.647415581405025</v>
      </c>
      <c r="P114" s="148">
        <f t="shared" si="37"/>
        <v>0.57001978172351</v>
      </c>
      <c r="Q114" s="148">
        <f t="shared" si="38"/>
        <v>0.661929707183805</v>
      </c>
      <c r="R114" s="145">
        <v>0</v>
      </c>
      <c r="S114" s="144">
        <v>197</v>
      </c>
      <c r="T114" s="17">
        <f t="shared" si="43"/>
        <v>0.25854244741417</v>
      </c>
      <c r="U114" s="24">
        <f t="shared" si="39"/>
        <v>0</v>
      </c>
      <c r="V114" s="24">
        <f t="shared" si="40"/>
        <v>1</v>
      </c>
      <c r="W114" s="24">
        <f>SUM($U$20:U114)</f>
        <v>43</v>
      </c>
      <c r="X114" s="24">
        <f>SUM($V$20:V114)</f>
        <v>52</v>
      </c>
      <c r="Y114" s="24">
        <f t="shared" si="41"/>
        <v>98</v>
      </c>
      <c r="Z114" s="24">
        <f t="shared" si="42"/>
        <v>7</v>
      </c>
      <c r="AB114" s="24">
        <f t="shared" si="44"/>
        <v>0.346666666666667</v>
      </c>
      <c r="AC114" s="24">
        <f t="shared" si="45"/>
        <v>0.86</v>
      </c>
      <c r="AD114" s="24">
        <f t="shared" si="54"/>
        <v>0.00666666666666665</v>
      </c>
      <c r="AE114" s="24">
        <f t="shared" si="55"/>
        <v>0.86</v>
      </c>
      <c r="AF114" s="24">
        <f t="shared" si="46"/>
        <v>0.00573333333333332</v>
      </c>
      <c r="AR114" s="24">
        <f t="shared" si="47"/>
        <v>98</v>
      </c>
      <c r="AS114" s="24">
        <f t="shared" si="48"/>
        <v>7</v>
      </c>
      <c r="AT114" s="24">
        <f t="shared" si="49"/>
        <v>-34300</v>
      </c>
      <c r="AU114" s="24">
        <f t="shared" si="50"/>
        <v>392000</v>
      </c>
      <c r="AV114" s="24">
        <f t="shared" si="51"/>
        <v>357700</v>
      </c>
      <c r="AW114" s="24">
        <f t="shared" si="52"/>
        <v>1788.5</v>
      </c>
      <c r="AX114" s="24" t="str">
        <f t="shared" si="53"/>
        <v/>
      </c>
    </row>
    <row r="115" spans="1:50">
      <c r="A115" s="17"/>
      <c r="B115" s="141">
        <v>190</v>
      </c>
      <c r="C115" s="142">
        <v>38.0829661476068</v>
      </c>
      <c r="D115" s="142">
        <v>17.8251343887435</v>
      </c>
      <c r="E115" s="142">
        <v>0.217936725694497</v>
      </c>
      <c r="F115" s="143">
        <v>67276.6164097237</v>
      </c>
      <c r="G115" s="143">
        <v>-10497.4786730701</v>
      </c>
      <c r="H115" s="143">
        <v>-4908.37229805649</v>
      </c>
      <c r="I115" s="145">
        <v>0</v>
      </c>
      <c r="J115" s="144">
        <v>190</v>
      </c>
      <c r="K115" s="141">
        <v>190</v>
      </c>
      <c r="L115" s="148">
        <f t="shared" si="33"/>
        <v>0.4165242768846</v>
      </c>
      <c r="M115" s="148">
        <f t="shared" si="34"/>
        <v>1.35984951829924</v>
      </c>
      <c r="N115" s="148">
        <f t="shared" si="35"/>
        <v>-0.907480906440361</v>
      </c>
      <c r="O115" s="148">
        <f t="shared" si="36"/>
        <v>0.393559022239006</v>
      </c>
      <c r="P115" s="148">
        <f t="shared" si="37"/>
        <v>-1.87444001380182</v>
      </c>
      <c r="Q115" s="148">
        <f t="shared" si="38"/>
        <v>0.196682815182072</v>
      </c>
      <c r="R115" s="145">
        <v>0</v>
      </c>
      <c r="S115" s="144">
        <v>190</v>
      </c>
      <c r="T115" s="17">
        <f t="shared" si="43"/>
        <v>0.258475981304469</v>
      </c>
      <c r="U115" s="24">
        <f t="shared" si="39"/>
        <v>0</v>
      </c>
      <c r="V115" s="24">
        <f t="shared" si="40"/>
        <v>1</v>
      </c>
      <c r="W115" s="24">
        <f>SUM($U$20:U115)</f>
        <v>43</v>
      </c>
      <c r="X115" s="24">
        <f>SUM($V$20:V115)</f>
        <v>53</v>
      </c>
      <c r="Y115" s="24">
        <f t="shared" si="41"/>
        <v>97</v>
      </c>
      <c r="Z115" s="24">
        <f t="shared" si="42"/>
        <v>7</v>
      </c>
      <c r="AB115" s="24">
        <f t="shared" si="44"/>
        <v>0.353333333333333</v>
      </c>
      <c r="AC115" s="24">
        <f t="shared" si="45"/>
        <v>0.86</v>
      </c>
      <c r="AD115" s="24">
        <f t="shared" si="54"/>
        <v>0.00666666666666665</v>
      </c>
      <c r="AE115" s="24">
        <f t="shared" si="55"/>
        <v>0.86</v>
      </c>
      <c r="AF115" s="24">
        <f t="shared" si="46"/>
        <v>0.00573333333333332</v>
      </c>
      <c r="AR115" s="24">
        <f t="shared" si="47"/>
        <v>97</v>
      </c>
      <c r="AS115" s="24">
        <f t="shared" si="48"/>
        <v>7</v>
      </c>
      <c r="AT115" s="24">
        <f t="shared" si="49"/>
        <v>-34300</v>
      </c>
      <c r="AU115" s="24">
        <f t="shared" si="50"/>
        <v>388000</v>
      </c>
      <c r="AV115" s="24">
        <f t="shared" si="51"/>
        <v>353700</v>
      </c>
      <c r="AW115" s="24">
        <f t="shared" si="52"/>
        <v>1768.5</v>
      </c>
      <c r="AX115" s="24" t="str">
        <f t="shared" si="53"/>
        <v/>
      </c>
    </row>
    <row r="116" spans="1:50">
      <c r="A116" s="17"/>
      <c r="B116" s="141">
        <v>142</v>
      </c>
      <c r="C116" s="142">
        <v>34.8380607703645</v>
      </c>
      <c r="D116" s="142">
        <v>4.36035660872057</v>
      </c>
      <c r="E116" s="142">
        <v>0.604551665209654</v>
      </c>
      <c r="F116" s="143">
        <v>39647.7148017609</v>
      </c>
      <c r="G116" s="143">
        <v>-1471.09194914577</v>
      </c>
      <c r="H116" s="143">
        <v>-2958.69957177975</v>
      </c>
      <c r="I116" s="145">
        <v>0</v>
      </c>
      <c r="J116" s="144">
        <v>142</v>
      </c>
      <c r="K116" s="141">
        <v>142</v>
      </c>
      <c r="L116" s="148">
        <f t="shared" ref="L116:L147" si="56">(C116-C$221)/C$223</f>
        <v>0.020957057415055</v>
      </c>
      <c r="M116" s="148">
        <f t="shared" ref="M116:M147" si="57">(D116-D$221)/D$223</f>
        <v>-0.628154868904312</v>
      </c>
      <c r="N116" s="148">
        <f t="shared" ref="N116:N147" si="58">(E116-E$221)/E$223</f>
        <v>-0.282944847434564</v>
      </c>
      <c r="O116" s="148">
        <f t="shared" ref="O116:O147" si="59">(F116-F$221)/F$223</f>
        <v>-0.183698453713423</v>
      </c>
      <c r="P116" s="148">
        <f t="shared" ref="P116:P147" si="60">(G116-G$221)/G$223</f>
        <v>0.444759981981297</v>
      </c>
      <c r="Q116" s="148">
        <f t="shared" ref="Q116:Q147" si="61">(H116-H$221)/H$223</f>
        <v>0.457597821176083</v>
      </c>
      <c r="R116" s="145">
        <v>0</v>
      </c>
      <c r="S116" s="144">
        <v>142</v>
      </c>
      <c r="T116" s="17">
        <f t="shared" si="43"/>
        <v>0.256240448747292</v>
      </c>
      <c r="U116" s="24">
        <f t="shared" ref="U116:U147" si="62">R116</f>
        <v>0</v>
      </c>
      <c r="V116" s="24">
        <f t="shared" ref="V116:V147" si="63">IF(R116=0,1,0)</f>
        <v>1</v>
      </c>
      <c r="W116" s="24">
        <f>SUM($U$20:U116)</f>
        <v>43</v>
      </c>
      <c r="X116" s="24">
        <f>SUM($V$20:V116)</f>
        <v>54</v>
      </c>
      <c r="Y116" s="24">
        <f t="shared" ref="Y116:Y147" si="64">$T$223-X116</f>
        <v>96</v>
      </c>
      <c r="Z116" s="24">
        <f t="shared" ref="Z116:Z147" si="65">$S$223-W116</f>
        <v>7</v>
      </c>
      <c r="AB116" s="24">
        <f t="shared" si="44"/>
        <v>0.36</v>
      </c>
      <c r="AC116" s="24">
        <f t="shared" si="45"/>
        <v>0.86</v>
      </c>
      <c r="AD116" s="24">
        <f t="shared" si="54"/>
        <v>0.00666666666666665</v>
      </c>
      <c r="AE116" s="24">
        <f t="shared" si="55"/>
        <v>0.86</v>
      </c>
      <c r="AF116" s="24">
        <f t="shared" si="46"/>
        <v>0.00573333333333332</v>
      </c>
      <c r="AR116" s="24">
        <f t="shared" si="47"/>
        <v>96</v>
      </c>
      <c r="AS116" s="24">
        <f t="shared" si="48"/>
        <v>7</v>
      </c>
      <c r="AT116" s="24">
        <f t="shared" si="49"/>
        <v>-34300</v>
      </c>
      <c r="AU116" s="24">
        <f t="shared" si="50"/>
        <v>384000</v>
      </c>
      <c r="AV116" s="24">
        <f t="shared" si="51"/>
        <v>349700</v>
      </c>
      <c r="AW116" s="24">
        <f t="shared" si="52"/>
        <v>1748.5</v>
      </c>
      <c r="AX116" s="24" t="str">
        <f t="shared" si="53"/>
        <v/>
      </c>
    </row>
    <row r="117" spans="1:50">
      <c r="A117" s="17"/>
      <c r="B117" s="141">
        <v>103</v>
      </c>
      <c r="C117" s="142">
        <v>27.7604470644101</v>
      </c>
      <c r="D117" s="142">
        <v>7.44341069550515</v>
      </c>
      <c r="E117" s="142">
        <v>2.13406794351687</v>
      </c>
      <c r="F117" s="143">
        <v>27253.8493058024</v>
      </c>
      <c r="G117" s="143">
        <v>-1083.97948470612</v>
      </c>
      <c r="H117" s="143">
        <v>-1014.32223584936</v>
      </c>
      <c r="I117" s="145">
        <v>0</v>
      </c>
      <c r="J117" s="144">
        <v>103</v>
      </c>
      <c r="K117" s="141">
        <v>103</v>
      </c>
      <c r="L117" s="148">
        <f t="shared" si="56"/>
        <v>-0.841832962219709</v>
      </c>
      <c r="M117" s="148">
        <f t="shared" si="57"/>
        <v>-0.172957972925302</v>
      </c>
      <c r="N117" s="148">
        <f t="shared" si="58"/>
        <v>2.18782896652394</v>
      </c>
      <c r="O117" s="148">
        <f t="shared" si="59"/>
        <v>-0.442646551433999</v>
      </c>
      <c r="P117" s="148">
        <f t="shared" si="60"/>
        <v>0.544222951312805</v>
      </c>
      <c r="Q117" s="148">
        <f t="shared" si="61"/>
        <v>0.717804171411956</v>
      </c>
      <c r="R117" s="145">
        <v>0</v>
      </c>
      <c r="S117" s="144">
        <v>103</v>
      </c>
      <c r="T117" s="17">
        <f t="shared" si="43"/>
        <v>0.254244547484424</v>
      </c>
      <c r="U117" s="24">
        <f t="shared" si="62"/>
        <v>0</v>
      </c>
      <c r="V117" s="24">
        <f t="shared" si="63"/>
        <v>1</v>
      </c>
      <c r="W117" s="24">
        <f>SUM($U$20:U117)</f>
        <v>43</v>
      </c>
      <c r="X117" s="24">
        <f>SUM($V$20:V117)</f>
        <v>55</v>
      </c>
      <c r="Y117" s="24">
        <f t="shared" si="64"/>
        <v>95</v>
      </c>
      <c r="Z117" s="24">
        <f t="shared" si="65"/>
        <v>7</v>
      </c>
      <c r="AB117" s="24">
        <f t="shared" si="44"/>
        <v>0.366666666666667</v>
      </c>
      <c r="AC117" s="24">
        <f t="shared" si="45"/>
        <v>0.86</v>
      </c>
      <c r="AD117" s="24">
        <f t="shared" si="54"/>
        <v>0.00666666666666665</v>
      </c>
      <c r="AE117" s="24">
        <f t="shared" si="55"/>
        <v>0.86</v>
      </c>
      <c r="AF117" s="24">
        <f t="shared" si="46"/>
        <v>0.00573333333333332</v>
      </c>
      <c r="AR117" s="24">
        <f t="shared" si="47"/>
        <v>95</v>
      </c>
      <c r="AS117" s="24">
        <f t="shared" si="48"/>
        <v>7</v>
      </c>
      <c r="AT117" s="24">
        <f t="shared" si="49"/>
        <v>-34300</v>
      </c>
      <c r="AU117" s="24">
        <f t="shared" si="50"/>
        <v>380000</v>
      </c>
      <c r="AV117" s="24">
        <f t="shared" si="51"/>
        <v>345700</v>
      </c>
      <c r="AW117" s="24">
        <f t="shared" si="52"/>
        <v>1728.5</v>
      </c>
      <c r="AX117" s="24" t="str">
        <f t="shared" si="53"/>
        <v/>
      </c>
    </row>
    <row r="118" spans="1:50">
      <c r="A118" s="17"/>
      <c r="B118" s="141">
        <v>97</v>
      </c>
      <c r="C118" s="142">
        <v>23.9884178210986</v>
      </c>
      <c r="D118" s="142">
        <v>4.51913695086809</v>
      </c>
      <c r="E118" s="142">
        <v>0.502742292189751</v>
      </c>
      <c r="F118" s="143">
        <v>11522.1012336204</v>
      </c>
      <c r="G118" s="143">
        <v>-200.913720227304</v>
      </c>
      <c r="H118" s="143">
        <v>-1622.19035622919</v>
      </c>
      <c r="I118" s="145">
        <v>0</v>
      </c>
      <c r="J118" s="144">
        <v>97</v>
      </c>
      <c r="K118" s="141">
        <v>97</v>
      </c>
      <c r="L118" s="148">
        <f t="shared" si="56"/>
        <v>-1.30165873402775</v>
      </c>
      <c r="M118" s="148">
        <f t="shared" si="57"/>
        <v>-0.604711777458772</v>
      </c>
      <c r="N118" s="148">
        <f t="shared" si="58"/>
        <v>-0.447407257178584</v>
      </c>
      <c r="O118" s="148">
        <f t="shared" si="59"/>
        <v>-0.771333855523205</v>
      </c>
      <c r="P118" s="148">
        <f t="shared" si="60"/>
        <v>0.771113974254163</v>
      </c>
      <c r="Q118" s="148">
        <f t="shared" si="61"/>
        <v>0.636456203553088</v>
      </c>
      <c r="R118" s="145">
        <v>0</v>
      </c>
      <c r="S118" s="144">
        <v>97</v>
      </c>
      <c r="T118" s="17">
        <f t="shared" si="43"/>
        <v>0.251604281744305</v>
      </c>
      <c r="U118" s="24">
        <f t="shared" si="62"/>
        <v>0</v>
      </c>
      <c r="V118" s="24">
        <f t="shared" si="63"/>
        <v>1</v>
      </c>
      <c r="W118" s="24">
        <f>SUM($U$20:U118)</f>
        <v>43</v>
      </c>
      <c r="X118" s="24">
        <f>SUM($V$20:V118)</f>
        <v>56</v>
      </c>
      <c r="Y118" s="24">
        <f t="shared" si="64"/>
        <v>94</v>
      </c>
      <c r="Z118" s="24">
        <f t="shared" si="65"/>
        <v>7</v>
      </c>
      <c r="AB118" s="24">
        <f t="shared" si="44"/>
        <v>0.373333333333333</v>
      </c>
      <c r="AC118" s="24">
        <f t="shared" si="45"/>
        <v>0.86</v>
      </c>
      <c r="AD118" s="24">
        <f t="shared" si="54"/>
        <v>0.00666666666666671</v>
      </c>
      <c r="AE118" s="24">
        <f t="shared" si="55"/>
        <v>0.86</v>
      </c>
      <c r="AF118" s="24">
        <f t="shared" si="46"/>
        <v>0.00573333333333337</v>
      </c>
      <c r="AR118" s="24">
        <f t="shared" si="47"/>
        <v>94</v>
      </c>
      <c r="AS118" s="24">
        <f t="shared" si="48"/>
        <v>7</v>
      </c>
      <c r="AT118" s="24">
        <f t="shared" si="49"/>
        <v>-34300</v>
      </c>
      <c r="AU118" s="24">
        <f t="shared" si="50"/>
        <v>376000</v>
      </c>
      <c r="AV118" s="24">
        <f t="shared" si="51"/>
        <v>341700</v>
      </c>
      <c r="AW118" s="24">
        <f t="shared" si="52"/>
        <v>1708.5</v>
      </c>
      <c r="AX118" s="24" t="str">
        <f t="shared" si="53"/>
        <v/>
      </c>
    </row>
    <row r="119" spans="1:50">
      <c r="A119" s="17"/>
      <c r="B119" s="141">
        <v>151</v>
      </c>
      <c r="C119" s="142">
        <v>24.3917082875372</v>
      </c>
      <c r="D119" s="142">
        <v>4.49372390520896</v>
      </c>
      <c r="E119" s="142">
        <v>0.853281949611592</v>
      </c>
      <c r="F119" s="143">
        <v>23507.4881544529</v>
      </c>
      <c r="G119" s="143">
        <v>-209.796645607745</v>
      </c>
      <c r="H119" s="143">
        <v>-1695.71996510205</v>
      </c>
      <c r="I119" s="145">
        <v>0</v>
      </c>
      <c r="J119" s="144">
        <v>151</v>
      </c>
      <c r="K119" s="141">
        <v>151</v>
      </c>
      <c r="L119" s="148">
        <f t="shared" si="56"/>
        <v>-1.25249597890812</v>
      </c>
      <c r="M119" s="148">
        <f t="shared" si="57"/>
        <v>-0.608463881436122</v>
      </c>
      <c r="N119" s="148">
        <f t="shared" si="58"/>
        <v>0.118852951094861</v>
      </c>
      <c r="O119" s="148">
        <f t="shared" si="59"/>
        <v>-0.520920201719502</v>
      </c>
      <c r="P119" s="148">
        <f t="shared" si="60"/>
        <v>0.768831634583267</v>
      </c>
      <c r="Q119" s="148">
        <f t="shared" si="61"/>
        <v>0.626616101631759</v>
      </c>
      <c r="R119" s="145">
        <v>0</v>
      </c>
      <c r="S119" s="144">
        <v>151</v>
      </c>
      <c r="T119" s="17">
        <f t="shared" si="43"/>
        <v>0.249735132658172</v>
      </c>
      <c r="U119" s="24">
        <f t="shared" si="62"/>
        <v>0</v>
      </c>
      <c r="V119" s="24">
        <f t="shared" si="63"/>
        <v>1</v>
      </c>
      <c r="W119" s="24">
        <f>SUM($U$20:U119)</f>
        <v>43</v>
      </c>
      <c r="X119" s="24">
        <f>SUM($V$20:V119)</f>
        <v>57</v>
      </c>
      <c r="Y119" s="24">
        <f t="shared" si="64"/>
        <v>93</v>
      </c>
      <c r="Z119" s="24">
        <f t="shared" si="65"/>
        <v>7</v>
      </c>
      <c r="AB119" s="24">
        <f t="shared" si="44"/>
        <v>0.38</v>
      </c>
      <c r="AC119" s="24">
        <f t="shared" si="45"/>
        <v>0.86</v>
      </c>
      <c r="AD119" s="24">
        <f t="shared" si="54"/>
        <v>0.00666666666666665</v>
      </c>
      <c r="AE119" s="24">
        <f t="shared" si="55"/>
        <v>0.86</v>
      </c>
      <c r="AF119" s="24">
        <f t="shared" si="46"/>
        <v>0.00573333333333332</v>
      </c>
      <c r="AR119" s="24">
        <f t="shared" si="47"/>
        <v>93</v>
      </c>
      <c r="AS119" s="24">
        <f t="shared" si="48"/>
        <v>7</v>
      </c>
      <c r="AT119" s="24">
        <f t="shared" si="49"/>
        <v>-34300</v>
      </c>
      <c r="AU119" s="24">
        <f t="shared" si="50"/>
        <v>372000</v>
      </c>
      <c r="AV119" s="24">
        <f t="shared" si="51"/>
        <v>337700</v>
      </c>
      <c r="AW119" s="24">
        <f t="shared" si="52"/>
        <v>1688.5</v>
      </c>
      <c r="AX119" s="24" t="str">
        <f t="shared" si="53"/>
        <v/>
      </c>
    </row>
    <row r="120" spans="1:50">
      <c r="A120" s="17"/>
      <c r="B120" s="141">
        <v>167</v>
      </c>
      <c r="C120" s="142">
        <v>26.2547256751865</v>
      </c>
      <c r="D120" s="142">
        <v>7.23291861229599</v>
      </c>
      <c r="E120" s="142">
        <v>1.40396896851758</v>
      </c>
      <c r="F120" s="143">
        <v>15723.4540113907</v>
      </c>
      <c r="G120" s="143">
        <v>-1074.58584174817</v>
      </c>
      <c r="H120" s="143">
        <v>-1288.29304442079</v>
      </c>
      <c r="I120" s="145">
        <v>1</v>
      </c>
      <c r="J120" s="144">
        <v>167</v>
      </c>
      <c r="K120" s="141">
        <v>167</v>
      </c>
      <c r="L120" s="148">
        <f t="shared" si="56"/>
        <v>-1.02538654976289</v>
      </c>
      <c r="M120" s="148">
        <f t="shared" si="57"/>
        <v>-0.204036033902459</v>
      </c>
      <c r="N120" s="148">
        <f t="shared" si="58"/>
        <v>1.00843031963758</v>
      </c>
      <c r="O120" s="148">
        <f t="shared" si="59"/>
        <v>-0.683553952634036</v>
      </c>
      <c r="P120" s="148">
        <f t="shared" si="60"/>
        <v>0.546636512505648</v>
      </c>
      <c r="Q120" s="148">
        <f t="shared" si="61"/>
        <v>0.681140020451036</v>
      </c>
      <c r="R120" s="145">
        <v>1</v>
      </c>
      <c r="S120" s="144">
        <v>167</v>
      </c>
      <c r="T120" s="17">
        <f t="shared" si="43"/>
        <v>0.248534693173987</v>
      </c>
      <c r="U120" s="24">
        <f t="shared" si="62"/>
        <v>1</v>
      </c>
      <c r="V120" s="24">
        <f t="shared" si="63"/>
        <v>0</v>
      </c>
      <c r="W120" s="24">
        <f>SUM($U$20:U120)</f>
        <v>44</v>
      </c>
      <c r="X120" s="24">
        <f>SUM($V$20:V120)</f>
        <v>57</v>
      </c>
      <c r="Y120" s="24">
        <f t="shared" si="64"/>
        <v>93</v>
      </c>
      <c r="Z120" s="24">
        <f t="shared" si="65"/>
        <v>6</v>
      </c>
      <c r="AB120" s="24">
        <f t="shared" si="44"/>
        <v>0.38</v>
      </c>
      <c r="AC120" s="24">
        <f t="shared" si="45"/>
        <v>0.88</v>
      </c>
      <c r="AD120" s="24">
        <f t="shared" si="54"/>
        <v>0</v>
      </c>
      <c r="AE120" s="24">
        <f t="shared" si="55"/>
        <v>0.87</v>
      </c>
      <c r="AF120" s="24">
        <f t="shared" si="46"/>
        <v>0</v>
      </c>
      <c r="AR120" s="24">
        <f t="shared" si="47"/>
        <v>93</v>
      </c>
      <c r="AS120" s="24">
        <f t="shared" si="48"/>
        <v>6</v>
      </c>
      <c r="AT120" s="24">
        <f t="shared" si="49"/>
        <v>-29400</v>
      </c>
      <c r="AU120" s="24">
        <f t="shared" si="50"/>
        <v>372000</v>
      </c>
      <c r="AV120" s="24">
        <f t="shared" si="51"/>
        <v>342600</v>
      </c>
      <c r="AW120" s="24">
        <f t="shared" si="52"/>
        <v>1713</v>
      </c>
      <c r="AX120" s="24" t="str">
        <f t="shared" si="53"/>
        <v/>
      </c>
    </row>
    <row r="121" spans="1:50">
      <c r="A121" s="17"/>
      <c r="B121" s="141">
        <v>186</v>
      </c>
      <c r="C121" s="142">
        <v>36.0529382909488</v>
      </c>
      <c r="D121" s="142">
        <v>4.11654723414614</v>
      </c>
      <c r="E121" s="142">
        <v>0.0419473395110075</v>
      </c>
      <c r="F121" s="143">
        <v>17289.692770534</v>
      </c>
      <c r="G121" s="143">
        <v>-909.688946841844</v>
      </c>
      <c r="H121" s="143">
        <v>-3459.71355271166</v>
      </c>
      <c r="I121" s="145">
        <v>0</v>
      </c>
      <c r="J121" s="144">
        <v>186</v>
      </c>
      <c r="K121" s="141">
        <v>186</v>
      </c>
      <c r="L121" s="148">
        <f t="shared" si="56"/>
        <v>0.169055589404303</v>
      </c>
      <c r="M121" s="148">
        <f t="shared" si="57"/>
        <v>-0.664152054614605</v>
      </c>
      <c r="N121" s="148">
        <f t="shared" si="58"/>
        <v>-1.19177338052769</v>
      </c>
      <c r="O121" s="148">
        <f t="shared" si="59"/>
        <v>-0.650830138793338</v>
      </c>
      <c r="P121" s="148">
        <f t="shared" si="60"/>
        <v>0.589004393438313</v>
      </c>
      <c r="Q121" s="148">
        <f t="shared" si="61"/>
        <v>0.390549611455485</v>
      </c>
      <c r="R121" s="145">
        <v>0</v>
      </c>
      <c r="S121" s="144">
        <v>186</v>
      </c>
      <c r="T121" s="17">
        <f t="shared" si="43"/>
        <v>0.247353280601631</v>
      </c>
      <c r="U121" s="24">
        <f t="shared" si="62"/>
        <v>0</v>
      </c>
      <c r="V121" s="24">
        <f t="shared" si="63"/>
        <v>1</v>
      </c>
      <c r="W121" s="24">
        <f>SUM($U$20:U121)</f>
        <v>44</v>
      </c>
      <c r="X121" s="24">
        <f>SUM($V$20:V121)</f>
        <v>58</v>
      </c>
      <c r="Y121" s="24">
        <f t="shared" si="64"/>
        <v>92</v>
      </c>
      <c r="Z121" s="24">
        <f t="shared" si="65"/>
        <v>6</v>
      </c>
      <c r="AB121" s="24">
        <f t="shared" si="44"/>
        <v>0.386666666666667</v>
      </c>
      <c r="AC121" s="24">
        <f t="shared" si="45"/>
        <v>0.88</v>
      </c>
      <c r="AD121" s="24">
        <f t="shared" si="54"/>
        <v>0.00666666666666665</v>
      </c>
      <c r="AE121" s="24">
        <f t="shared" si="55"/>
        <v>0.88</v>
      </c>
      <c r="AF121" s="24">
        <f t="shared" si="46"/>
        <v>0.00586666666666666</v>
      </c>
      <c r="AR121" s="24">
        <f t="shared" si="47"/>
        <v>92</v>
      </c>
      <c r="AS121" s="24">
        <f t="shared" si="48"/>
        <v>6</v>
      </c>
      <c r="AT121" s="24">
        <f t="shared" si="49"/>
        <v>-29400</v>
      </c>
      <c r="AU121" s="24">
        <f t="shared" si="50"/>
        <v>368000</v>
      </c>
      <c r="AV121" s="24">
        <f t="shared" si="51"/>
        <v>338600</v>
      </c>
      <c r="AW121" s="24">
        <f t="shared" si="52"/>
        <v>1693</v>
      </c>
      <c r="AX121" s="24" t="str">
        <f t="shared" si="53"/>
        <v/>
      </c>
    </row>
    <row r="122" spans="1:50">
      <c r="A122" s="17"/>
      <c r="B122" s="141">
        <v>182</v>
      </c>
      <c r="C122" s="142">
        <v>35.9583370416102</v>
      </c>
      <c r="D122" s="142">
        <v>4.96008298067515</v>
      </c>
      <c r="E122" s="142">
        <v>0.445333586226274</v>
      </c>
      <c r="F122" s="143">
        <v>19911.7169293993</v>
      </c>
      <c r="G122" s="143">
        <v>-1345.10500523334</v>
      </c>
      <c r="H122" s="143">
        <v>-1488.66753707484</v>
      </c>
      <c r="I122" s="145">
        <v>0</v>
      </c>
      <c r="J122" s="144">
        <v>182</v>
      </c>
      <c r="K122" s="141">
        <v>182</v>
      </c>
      <c r="L122" s="148">
        <f t="shared" si="56"/>
        <v>0.157523310706229</v>
      </c>
      <c r="M122" s="148">
        <f t="shared" si="57"/>
        <v>-0.539608390228944</v>
      </c>
      <c r="N122" s="148">
        <f t="shared" si="58"/>
        <v>-0.540145026236385</v>
      </c>
      <c r="O122" s="148">
        <f t="shared" si="59"/>
        <v>-0.596047539422952</v>
      </c>
      <c r="P122" s="148">
        <f t="shared" si="60"/>
        <v>0.477130511710097</v>
      </c>
      <c r="Q122" s="148">
        <f t="shared" si="61"/>
        <v>0.654324898483506</v>
      </c>
      <c r="R122" s="145">
        <v>0</v>
      </c>
      <c r="S122" s="144">
        <v>182</v>
      </c>
      <c r="T122" s="17">
        <f t="shared" si="43"/>
        <v>0.241957999550413</v>
      </c>
      <c r="U122" s="24">
        <f t="shared" si="62"/>
        <v>0</v>
      </c>
      <c r="V122" s="24">
        <f t="shared" si="63"/>
        <v>1</v>
      </c>
      <c r="W122" s="24">
        <f>SUM($U$20:U122)</f>
        <v>44</v>
      </c>
      <c r="X122" s="24">
        <f>SUM($V$20:V122)</f>
        <v>59</v>
      </c>
      <c r="Y122" s="24">
        <f t="shared" si="64"/>
        <v>91</v>
      </c>
      <c r="Z122" s="24">
        <f t="shared" si="65"/>
        <v>6</v>
      </c>
      <c r="AB122" s="24">
        <f t="shared" si="44"/>
        <v>0.393333333333333</v>
      </c>
      <c r="AC122" s="24">
        <f t="shared" si="45"/>
        <v>0.88</v>
      </c>
      <c r="AD122" s="24">
        <f t="shared" si="54"/>
        <v>0.00666666666666665</v>
      </c>
      <c r="AE122" s="24">
        <f t="shared" si="55"/>
        <v>0.88</v>
      </c>
      <c r="AF122" s="24">
        <f t="shared" si="46"/>
        <v>0.00586666666666666</v>
      </c>
      <c r="AR122" s="24">
        <f t="shared" si="47"/>
        <v>91</v>
      </c>
      <c r="AS122" s="24">
        <f t="shared" si="48"/>
        <v>6</v>
      </c>
      <c r="AT122" s="24">
        <f t="shared" si="49"/>
        <v>-29400</v>
      </c>
      <c r="AU122" s="24">
        <f t="shared" si="50"/>
        <v>364000</v>
      </c>
      <c r="AV122" s="24">
        <f t="shared" si="51"/>
        <v>334600</v>
      </c>
      <c r="AW122" s="24">
        <f t="shared" si="52"/>
        <v>1673</v>
      </c>
      <c r="AX122" s="24" t="str">
        <f t="shared" si="53"/>
        <v/>
      </c>
    </row>
    <row r="123" spans="1:50">
      <c r="A123" s="17"/>
      <c r="B123" s="141">
        <v>68</v>
      </c>
      <c r="C123" s="142">
        <v>30.0093019567132</v>
      </c>
      <c r="D123" s="142">
        <v>4.04334995803692</v>
      </c>
      <c r="E123" s="142">
        <v>0.569186720689484</v>
      </c>
      <c r="F123" s="143">
        <v>17915.119710781</v>
      </c>
      <c r="G123" s="143">
        <v>-497.995973430907</v>
      </c>
      <c r="H123" s="143">
        <v>-306.816590328317</v>
      </c>
      <c r="I123" s="145">
        <v>0</v>
      </c>
      <c r="J123" s="144">
        <v>68</v>
      </c>
      <c r="K123" s="141">
        <v>68</v>
      </c>
      <c r="L123" s="148">
        <f t="shared" si="56"/>
        <v>-0.567688365283938</v>
      </c>
      <c r="M123" s="148">
        <f t="shared" si="57"/>
        <v>-0.674959251615092</v>
      </c>
      <c r="N123" s="148">
        <f t="shared" si="58"/>
        <v>-0.340073222000959</v>
      </c>
      <c r="O123" s="148">
        <f t="shared" si="59"/>
        <v>-0.637762939016725</v>
      </c>
      <c r="P123" s="148">
        <f t="shared" si="60"/>
        <v>0.694782970337516</v>
      </c>
      <c r="Q123" s="148">
        <f t="shared" si="61"/>
        <v>0.812486133801841</v>
      </c>
      <c r="R123" s="145">
        <v>0</v>
      </c>
      <c r="S123" s="144">
        <v>68</v>
      </c>
      <c r="T123" s="17">
        <f t="shared" si="43"/>
        <v>0.241414089257993</v>
      </c>
      <c r="U123" s="24">
        <f t="shared" si="62"/>
        <v>0</v>
      </c>
      <c r="V123" s="24">
        <f t="shared" si="63"/>
        <v>1</v>
      </c>
      <c r="W123" s="24">
        <f>SUM($U$20:U123)</f>
        <v>44</v>
      </c>
      <c r="X123" s="24">
        <f>SUM($V$20:V123)</f>
        <v>60</v>
      </c>
      <c r="Y123" s="24">
        <f t="shared" si="64"/>
        <v>90</v>
      </c>
      <c r="Z123" s="24">
        <f t="shared" si="65"/>
        <v>6</v>
      </c>
      <c r="AB123" s="24">
        <f t="shared" si="44"/>
        <v>0.4</v>
      </c>
      <c r="AC123" s="24">
        <f t="shared" si="45"/>
        <v>0.88</v>
      </c>
      <c r="AD123" s="24">
        <f t="shared" si="54"/>
        <v>0.00666666666666671</v>
      </c>
      <c r="AE123" s="24">
        <f t="shared" si="55"/>
        <v>0.88</v>
      </c>
      <c r="AF123" s="24">
        <f t="shared" si="46"/>
        <v>0.0058666666666667</v>
      </c>
      <c r="AR123" s="24">
        <f t="shared" si="47"/>
        <v>90</v>
      </c>
      <c r="AS123" s="24">
        <f t="shared" si="48"/>
        <v>6</v>
      </c>
      <c r="AT123" s="24">
        <f t="shared" si="49"/>
        <v>-29400</v>
      </c>
      <c r="AU123" s="24">
        <f t="shared" si="50"/>
        <v>360000</v>
      </c>
      <c r="AV123" s="24">
        <f t="shared" si="51"/>
        <v>330600</v>
      </c>
      <c r="AW123" s="24">
        <f t="shared" si="52"/>
        <v>1653</v>
      </c>
      <c r="AX123" s="24" t="str">
        <f t="shared" si="53"/>
        <v/>
      </c>
    </row>
    <row r="124" spans="1:50">
      <c r="A124" s="17"/>
      <c r="B124" s="141">
        <v>27</v>
      </c>
      <c r="C124" s="142">
        <v>39.6817788163702</v>
      </c>
      <c r="D124" s="142">
        <v>4.28711308829455</v>
      </c>
      <c r="E124" s="142">
        <v>1.74359939457365</v>
      </c>
      <c r="F124" s="143">
        <v>73552.827081462</v>
      </c>
      <c r="G124" s="143">
        <v>-1711.38011904762</v>
      </c>
      <c r="H124" s="143">
        <v>-1285.28221497959</v>
      </c>
      <c r="I124" s="145">
        <v>0</v>
      </c>
      <c r="J124" s="144">
        <v>27</v>
      </c>
      <c r="K124" s="141">
        <v>27</v>
      </c>
      <c r="L124" s="148">
        <f t="shared" si="56"/>
        <v>0.611426071639821</v>
      </c>
      <c r="M124" s="148">
        <f t="shared" si="57"/>
        <v>-0.638968893637582</v>
      </c>
      <c r="N124" s="148">
        <f t="shared" si="58"/>
        <v>1.55706780393533</v>
      </c>
      <c r="O124" s="148">
        <f t="shared" si="59"/>
        <v>0.524689444371646</v>
      </c>
      <c r="P124" s="148">
        <f t="shared" si="60"/>
        <v>0.383021399349329</v>
      </c>
      <c r="Q124" s="148">
        <f t="shared" si="61"/>
        <v>0.68154294478347</v>
      </c>
      <c r="R124" s="145">
        <v>0</v>
      </c>
      <c r="S124" s="144">
        <v>27</v>
      </c>
      <c r="T124" s="17">
        <f t="shared" si="43"/>
        <v>0.239903109777201</v>
      </c>
      <c r="U124" s="24">
        <f t="shared" si="62"/>
        <v>0</v>
      </c>
      <c r="V124" s="24">
        <f t="shared" si="63"/>
        <v>1</v>
      </c>
      <c r="W124" s="24">
        <f>SUM($U$20:U124)</f>
        <v>44</v>
      </c>
      <c r="X124" s="24">
        <f>SUM($V$20:V124)</f>
        <v>61</v>
      </c>
      <c r="Y124" s="24">
        <f t="shared" si="64"/>
        <v>89</v>
      </c>
      <c r="Z124" s="24">
        <f t="shared" si="65"/>
        <v>6</v>
      </c>
      <c r="AB124" s="24">
        <f t="shared" si="44"/>
        <v>0.406666666666667</v>
      </c>
      <c r="AC124" s="24">
        <f t="shared" si="45"/>
        <v>0.88</v>
      </c>
      <c r="AD124" s="24">
        <f t="shared" si="54"/>
        <v>0.00666666666666665</v>
      </c>
      <c r="AE124" s="24">
        <f t="shared" si="55"/>
        <v>0.88</v>
      </c>
      <c r="AF124" s="24">
        <f t="shared" si="46"/>
        <v>0.00586666666666666</v>
      </c>
      <c r="AR124" s="24">
        <f t="shared" si="47"/>
        <v>89</v>
      </c>
      <c r="AS124" s="24">
        <f t="shared" si="48"/>
        <v>6</v>
      </c>
      <c r="AT124" s="24">
        <f t="shared" si="49"/>
        <v>-29400</v>
      </c>
      <c r="AU124" s="24">
        <f t="shared" si="50"/>
        <v>356000</v>
      </c>
      <c r="AV124" s="24">
        <f t="shared" si="51"/>
        <v>326600</v>
      </c>
      <c r="AW124" s="24">
        <f t="shared" si="52"/>
        <v>1633</v>
      </c>
      <c r="AX124" s="24" t="str">
        <f t="shared" si="53"/>
        <v/>
      </c>
    </row>
    <row r="125" spans="1:50">
      <c r="A125" s="17"/>
      <c r="B125" s="141">
        <v>131</v>
      </c>
      <c r="C125" s="142">
        <v>43.1437311226208</v>
      </c>
      <c r="D125" s="142">
        <v>5.89313003931188</v>
      </c>
      <c r="E125" s="142">
        <v>0.273163082477683</v>
      </c>
      <c r="F125" s="143">
        <v>54688.1207123549</v>
      </c>
      <c r="G125" s="143">
        <v>-896.882036059015</v>
      </c>
      <c r="H125" s="143">
        <v>-13897.7292780115</v>
      </c>
      <c r="I125" s="145">
        <v>1</v>
      </c>
      <c r="J125" s="144">
        <v>131</v>
      </c>
      <c r="K125" s="141">
        <v>131</v>
      </c>
      <c r="L125" s="148">
        <f t="shared" si="56"/>
        <v>1.03345219829486</v>
      </c>
      <c r="M125" s="148">
        <f t="shared" si="57"/>
        <v>-0.401848846303219</v>
      </c>
      <c r="N125" s="148">
        <f t="shared" si="58"/>
        <v>-0.81826849457166</v>
      </c>
      <c r="O125" s="148">
        <f t="shared" si="59"/>
        <v>0.130544467574017</v>
      </c>
      <c r="P125" s="148">
        <f t="shared" si="60"/>
        <v>0.59229494461255</v>
      </c>
      <c r="Q125" s="148">
        <f t="shared" si="61"/>
        <v>-1.00631812887193</v>
      </c>
      <c r="R125" s="145">
        <v>1</v>
      </c>
      <c r="S125" s="144">
        <v>131</v>
      </c>
      <c r="T125" s="17">
        <f t="shared" si="43"/>
        <v>0.228995290612083</v>
      </c>
      <c r="U125" s="24">
        <f t="shared" si="62"/>
        <v>1</v>
      </c>
      <c r="V125" s="24">
        <f t="shared" si="63"/>
        <v>0</v>
      </c>
      <c r="W125" s="24">
        <f>SUM($U$20:U125)</f>
        <v>45</v>
      </c>
      <c r="X125" s="24">
        <f>SUM($V$20:V125)</f>
        <v>61</v>
      </c>
      <c r="Y125" s="24">
        <f t="shared" si="64"/>
        <v>89</v>
      </c>
      <c r="Z125" s="24">
        <f t="shared" si="65"/>
        <v>5</v>
      </c>
      <c r="AB125" s="24">
        <f t="shared" si="44"/>
        <v>0.406666666666667</v>
      </c>
      <c r="AC125" s="24">
        <f t="shared" si="45"/>
        <v>0.9</v>
      </c>
      <c r="AD125" s="24">
        <f t="shared" si="54"/>
        <v>0</v>
      </c>
      <c r="AE125" s="24">
        <f t="shared" si="55"/>
        <v>0.89</v>
      </c>
      <c r="AF125" s="24">
        <f t="shared" si="46"/>
        <v>0</v>
      </c>
      <c r="AR125" s="24">
        <f t="shared" si="47"/>
        <v>89</v>
      </c>
      <c r="AS125" s="24">
        <f t="shared" si="48"/>
        <v>5</v>
      </c>
      <c r="AT125" s="24">
        <f t="shared" si="49"/>
        <v>-24500</v>
      </c>
      <c r="AU125" s="24">
        <f t="shared" si="50"/>
        <v>356000</v>
      </c>
      <c r="AV125" s="24">
        <f t="shared" si="51"/>
        <v>331500</v>
      </c>
      <c r="AW125" s="24">
        <f t="shared" si="52"/>
        <v>1657.5</v>
      </c>
      <c r="AX125" s="24" t="str">
        <f t="shared" si="53"/>
        <v/>
      </c>
    </row>
    <row r="126" spans="1:50">
      <c r="A126" s="17"/>
      <c r="B126" s="141">
        <v>75</v>
      </c>
      <c r="C126" s="142">
        <v>33.2288401603161</v>
      </c>
      <c r="D126" s="142">
        <v>5.85988886490191</v>
      </c>
      <c r="E126" s="142">
        <v>0.600381712752684</v>
      </c>
      <c r="F126" s="143">
        <v>20503.5602035795</v>
      </c>
      <c r="G126" s="143">
        <v>-1259.37767745239</v>
      </c>
      <c r="H126" s="143">
        <v>-1559.84100755455</v>
      </c>
      <c r="I126" s="145">
        <v>0</v>
      </c>
      <c r="J126" s="144">
        <v>75</v>
      </c>
      <c r="K126" s="141">
        <v>75</v>
      </c>
      <c r="L126" s="148">
        <f t="shared" si="56"/>
        <v>-0.175213507894578</v>
      </c>
      <c r="M126" s="148">
        <f t="shared" si="57"/>
        <v>-0.406756732763913</v>
      </c>
      <c r="N126" s="148">
        <f t="shared" si="58"/>
        <v>-0.289680970143593</v>
      </c>
      <c r="O126" s="148">
        <f t="shared" si="59"/>
        <v>-0.583682011489179</v>
      </c>
      <c r="P126" s="148">
        <f t="shared" si="60"/>
        <v>0.499156913227007</v>
      </c>
      <c r="Q126" s="148">
        <f t="shared" si="61"/>
        <v>0.644800106847172</v>
      </c>
      <c r="R126" s="145">
        <v>0</v>
      </c>
      <c r="S126" s="144">
        <v>75</v>
      </c>
      <c r="T126" s="17">
        <f t="shared" si="43"/>
        <v>0.228350797837162</v>
      </c>
      <c r="U126" s="24">
        <f t="shared" si="62"/>
        <v>0</v>
      </c>
      <c r="V126" s="24">
        <f t="shared" si="63"/>
        <v>1</v>
      </c>
      <c r="W126" s="24">
        <f>SUM($U$20:U126)</f>
        <v>45</v>
      </c>
      <c r="X126" s="24">
        <f>SUM($V$20:V126)</f>
        <v>62</v>
      </c>
      <c r="Y126" s="24">
        <f t="shared" si="64"/>
        <v>88</v>
      </c>
      <c r="Z126" s="24">
        <f t="shared" si="65"/>
        <v>5</v>
      </c>
      <c r="AB126" s="24">
        <f t="shared" si="44"/>
        <v>0.413333333333333</v>
      </c>
      <c r="AC126" s="24">
        <f t="shared" si="45"/>
        <v>0.9</v>
      </c>
      <c r="AD126" s="24">
        <f t="shared" si="54"/>
        <v>0.00666666666666665</v>
      </c>
      <c r="AE126" s="24">
        <f t="shared" si="55"/>
        <v>0.9</v>
      </c>
      <c r="AF126" s="24">
        <f t="shared" si="46"/>
        <v>0.00599999999999999</v>
      </c>
      <c r="AR126" s="24">
        <f t="shared" si="47"/>
        <v>88</v>
      </c>
      <c r="AS126" s="24">
        <f t="shared" si="48"/>
        <v>5</v>
      </c>
      <c r="AT126" s="24">
        <f t="shared" si="49"/>
        <v>-24500</v>
      </c>
      <c r="AU126" s="24">
        <f t="shared" si="50"/>
        <v>352000</v>
      </c>
      <c r="AV126" s="24">
        <f t="shared" si="51"/>
        <v>327500</v>
      </c>
      <c r="AW126" s="24">
        <f t="shared" si="52"/>
        <v>1637.5</v>
      </c>
      <c r="AX126" s="24" t="str">
        <f t="shared" si="53"/>
        <v/>
      </c>
    </row>
    <row r="127" spans="1:50">
      <c r="A127" s="17"/>
      <c r="B127" s="141">
        <v>62</v>
      </c>
      <c r="C127" s="142">
        <v>37.4952168783939</v>
      </c>
      <c r="D127" s="142">
        <v>5.32827792490732</v>
      </c>
      <c r="E127" s="142">
        <v>1.17334742919547</v>
      </c>
      <c r="F127" s="143">
        <v>18686.6713330082</v>
      </c>
      <c r="G127" s="143">
        <v>-351.581340252106</v>
      </c>
      <c r="H127" s="143">
        <v>-2285.73826379034</v>
      </c>
      <c r="I127" s="145">
        <v>0</v>
      </c>
      <c r="J127" s="144">
        <v>62</v>
      </c>
      <c r="K127" s="141">
        <v>62</v>
      </c>
      <c r="L127" s="148">
        <f t="shared" si="56"/>
        <v>0.344875240275274</v>
      </c>
      <c r="M127" s="148">
        <f t="shared" si="57"/>
        <v>-0.485246322288564</v>
      </c>
      <c r="N127" s="148">
        <f t="shared" si="58"/>
        <v>0.635885307614232</v>
      </c>
      <c r="O127" s="148">
        <f t="shared" si="59"/>
        <v>-0.62164272011213</v>
      </c>
      <c r="P127" s="148">
        <f t="shared" si="60"/>
        <v>0.732402100454205</v>
      </c>
      <c r="Q127" s="148">
        <f t="shared" si="61"/>
        <v>0.547656886649654</v>
      </c>
      <c r="R127" s="145">
        <v>0</v>
      </c>
      <c r="S127" s="144">
        <v>62</v>
      </c>
      <c r="T127" s="17">
        <f t="shared" si="43"/>
        <v>0.228036614218423</v>
      </c>
      <c r="U127" s="24">
        <f t="shared" si="62"/>
        <v>0</v>
      </c>
      <c r="V127" s="24">
        <f t="shared" si="63"/>
        <v>1</v>
      </c>
      <c r="W127" s="24">
        <f>SUM($U$20:U127)</f>
        <v>45</v>
      </c>
      <c r="X127" s="24">
        <f>SUM($V$20:V127)</f>
        <v>63</v>
      </c>
      <c r="Y127" s="24">
        <f t="shared" si="64"/>
        <v>87</v>
      </c>
      <c r="Z127" s="24">
        <f t="shared" si="65"/>
        <v>5</v>
      </c>
      <c r="AB127" s="24">
        <f t="shared" si="44"/>
        <v>0.42</v>
      </c>
      <c r="AC127" s="24">
        <f t="shared" si="45"/>
        <v>0.9</v>
      </c>
      <c r="AD127" s="24">
        <f t="shared" si="54"/>
        <v>0.00666666666666665</v>
      </c>
      <c r="AE127" s="24">
        <f t="shared" si="55"/>
        <v>0.9</v>
      </c>
      <c r="AF127" s="24">
        <f t="shared" si="46"/>
        <v>0.00599999999999999</v>
      </c>
      <c r="AR127" s="24">
        <f t="shared" si="47"/>
        <v>87</v>
      </c>
      <c r="AS127" s="24">
        <f t="shared" si="48"/>
        <v>5</v>
      </c>
      <c r="AT127" s="24">
        <f t="shared" si="49"/>
        <v>-24500</v>
      </c>
      <c r="AU127" s="24">
        <f t="shared" si="50"/>
        <v>348000</v>
      </c>
      <c r="AV127" s="24">
        <f t="shared" si="51"/>
        <v>323500</v>
      </c>
      <c r="AW127" s="24">
        <f t="shared" si="52"/>
        <v>1617.5</v>
      </c>
      <c r="AX127" s="24" t="str">
        <f t="shared" si="53"/>
        <v/>
      </c>
    </row>
    <row r="128" spans="1:50">
      <c r="A128" s="17"/>
      <c r="B128" s="141">
        <v>67</v>
      </c>
      <c r="C128" s="142">
        <v>32.724728544079</v>
      </c>
      <c r="D128" s="142">
        <v>15.5562783439722</v>
      </c>
      <c r="E128" s="142">
        <v>0.0580813193318733</v>
      </c>
      <c r="F128" s="143">
        <v>74097.5338049643</v>
      </c>
      <c r="G128" s="143">
        <v>-7919.70367725235</v>
      </c>
      <c r="H128" s="143">
        <v>-8218.16771137191</v>
      </c>
      <c r="I128" s="145">
        <v>0</v>
      </c>
      <c r="J128" s="144">
        <v>67</v>
      </c>
      <c r="K128" s="141">
        <v>67</v>
      </c>
      <c r="L128" s="148">
        <f t="shared" si="56"/>
        <v>-0.236666772983831</v>
      </c>
      <c r="M128" s="148">
        <f t="shared" si="57"/>
        <v>1.02486472726684</v>
      </c>
      <c r="N128" s="148">
        <f t="shared" si="58"/>
        <v>-1.16571062106464</v>
      </c>
      <c r="O128" s="148">
        <f t="shared" si="59"/>
        <v>0.536070136691772</v>
      </c>
      <c r="P128" s="148">
        <f t="shared" si="60"/>
        <v>-1.21211787513422</v>
      </c>
      <c r="Q128" s="148">
        <f t="shared" si="61"/>
        <v>-0.246250646657597</v>
      </c>
      <c r="R128" s="145">
        <v>0</v>
      </c>
      <c r="S128" s="144">
        <v>67</v>
      </c>
      <c r="T128" s="17">
        <f t="shared" si="43"/>
        <v>0.225437222867292</v>
      </c>
      <c r="U128" s="24">
        <f t="shared" si="62"/>
        <v>0</v>
      </c>
      <c r="V128" s="24">
        <f t="shared" si="63"/>
        <v>1</v>
      </c>
      <c r="W128" s="24">
        <f>SUM($U$20:U128)</f>
        <v>45</v>
      </c>
      <c r="X128" s="24">
        <f>SUM($V$20:V128)</f>
        <v>64</v>
      </c>
      <c r="Y128" s="24">
        <f t="shared" si="64"/>
        <v>86</v>
      </c>
      <c r="Z128" s="24">
        <f t="shared" si="65"/>
        <v>5</v>
      </c>
      <c r="AB128" s="24">
        <f t="shared" si="44"/>
        <v>0.426666666666667</v>
      </c>
      <c r="AC128" s="24">
        <f t="shared" si="45"/>
        <v>0.9</v>
      </c>
      <c r="AD128" s="24">
        <f t="shared" si="54"/>
        <v>0.00666666666666671</v>
      </c>
      <c r="AE128" s="24">
        <f t="shared" si="55"/>
        <v>0.9</v>
      </c>
      <c r="AF128" s="24">
        <f t="shared" si="46"/>
        <v>0.00600000000000004</v>
      </c>
      <c r="AR128" s="24">
        <f t="shared" si="47"/>
        <v>86</v>
      </c>
      <c r="AS128" s="24">
        <f t="shared" si="48"/>
        <v>5</v>
      </c>
      <c r="AT128" s="24">
        <f t="shared" si="49"/>
        <v>-24500</v>
      </c>
      <c r="AU128" s="24">
        <f t="shared" si="50"/>
        <v>344000</v>
      </c>
      <c r="AV128" s="24">
        <f t="shared" si="51"/>
        <v>319500</v>
      </c>
      <c r="AW128" s="24">
        <f t="shared" si="52"/>
        <v>1597.5</v>
      </c>
      <c r="AX128" s="24" t="str">
        <f t="shared" si="53"/>
        <v/>
      </c>
    </row>
    <row r="129" spans="1:50">
      <c r="A129" s="17"/>
      <c r="B129" s="141">
        <v>25</v>
      </c>
      <c r="C129" s="142">
        <v>49.4466271208103</v>
      </c>
      <c r="D129" s="142">
        <v>4.57011154155119</v>
      </c>
      <c r="E129" s="142">
        <v>0.669450208641251</v>
      </c>
      <c r="F129" s="143">
        <v>29488.5449156402</v>
      </c>
      <c r="G129" s="143">
        <v>-1201.602174381</v>
      </c>
      <c r="H129" s="143">
        <v>-3453.35770337421</v>
      </c>
      <c r="I129" s="145">
        <v>1</v>
      </c>
      <c r="J129" s="144">
        <v>25</v>
      </c>
      <c r="K129" s="141">
        <v>25</v>
      </c>
      <c r="L129" s="148">
        <f t="shared" si="56"/>
        <v>1.80180096497858</v>
      </c>
      <c r="M129" s="148">
        <f t="shared" si="57"/>
        <v>-0.597185644345439</v>
      </c>
      <c r="N129" s="148">
        <f t="shared" si="58"/>
        <v>-0.178108028141406</v>
      </c>
      <c r="O129" s="148">
        <f t="shared" si="59"/>
        <v>-0.39595650325325</v>
      </c>
      <c r="P129" s="148">
        <f t="shared" si="60"/>
        <v>0.514001496178942</v>
      </c>
      <c r="Q129" s="148">
        <f t="shared" si="61"/>
        <v>0.391400183167151</v>
      </c>
      <c r="R129" s="145">
        <v>1</v>
      </c>
      <c r="S129" s="144">
        <v>25</v>
      </c>
      <c r="T129" s="17">
        <f t="shared" si="43"/>
        <v>0.222966426309411</v>
      </c>
      <c r="U129" s="24">
        <f t="shared" si="62"/>
        <v>1</v>
      </c>
      <c r="V129" s="24">
        <f t="shared" si="63"/>
        <v>0</v>
      </c>
      <c r="W129" s="24">
        <f>SUM($U$20:U129)</f>
        <v>46</v>
      </c>
      <c r="X129" s="24">
        <f>SUM($V$20:V129)</f>
        <v>64</v>
      </c>
      <c r="Y129" s="24">
        <f t="shared" si="64"/>
        <v>86</v>
      </c>
      <c r="Z129" s="24">
        <f t="shared" si="65"/>
        <v>4</v>
      </c>
      <c r="AB129" s="24">
        <f t="shared" si="44"/>
        <v>0.426666666666667</v>
      </c>
      <c r="AC129" s="24">
        <f t="shared" si="45"/>
        <v>0.92</v>
      </c>
      <c r="AD129" s="24">
        <f t="shared" si="54"/>
        <v>0</v>
      </c>
      <c r="AE129" s="24">
        <f t="shared" si="55"/>
        <v>0.91</v>
      </c>
      <c r="AF129" s="24">
        <f t="shared" si="46"/>
        <v>0</v>
      </c>
      <c r="AR129" s="24">
        <f t="shared" si="47"/>
        <v>86</v>
      </c>
      <c r="AS129" s="24">
        <f t="shared" si="48"/>
        <v>4</v>
      </c>
      <c r="AT129" s="24">
        <f t="shared" si="49"/>
        <v>-19600</v>
      </c>
      <c r="AU129" s="24">
        <f t="shared" si="50"/>
        <v>344000</v>
      </c>
      <c r="AV129" s="24">
        <f t="shared" si="51"/>
        <v>324400</v>
      </c>
      <c r="AW129" s="24">
        <f t="shared" si="52"/>
        <v>1622</v>
      </c>
      <c r="AX129" s="24" t="str">
        <f t="shared" si="53"/>
        <v/>
      </c>
    </row>
    <row r="130" spans="1:50">
      <c r="A130" s="17"/>
      <c r="B130" s="141">
        <v>56</v>
      </c>
      <c r="C130" s="142">
        <v>28.9316007335266</v>
      </c>
      <c r="D130" s="142">
        <v>6.12036288652527</v>
      </c>
      <c r="E130" s="142">
        <v>0.0701096143818989</v>
      </c>
      <c r="F130" s="143">
        <v>46793.9146471229</v>
      </c>
      <c r="G130" s="143">
        <v>-2352.97153140563</v>
      </c>
      <c r="H130" s="143">
        <v>-2643.13360359432</v>
      </c>
      <c r="I130" s="145">
        <v>0</v>
      </c>
      <c r="J130" s="144">
        <v>56</v>
      </c>
      <c r="K130" s="141">
        <v>56</v>
      </c>
      <c r="L130" s="148">
        <f t="shared" si="56"/>
        <v>-0.699064546316725</v>
      </c>
      <c r="M130" s="148">
        <f t="shared" si="57"/>
        <v>-0.368299098616539</v>
      </c>
      <c r="N130" s="148">
        <f t="shared" si="58"/>
        <v>-1.14628016657542</v>
      </c>
      <c r="O130" s="148">
        <f t="shared" si="59"/>
        <v>-0.0343911325640232</v>
      </c>
      <c r="P130" s="148">
        <f t="shared" si="60"/>
        <v>0.21817373146786</v>
      </c>
      <c r="Q130" s="148">
        <f t="shared" si="61"/>
        <v>0.499828445511606</v>
      </c>
      <c r="R130" s="145">
        <v>0</v>
      </c>
      <c r="S130" s="144">
        <v>56</v>
      </c>
      <c r="T130" s="17">
        <f t="shared" si="43"/>
        <v>0.222740230960196</v>
      </c>
      <c r="U130" s="24">
        <f t="shared" si="62"/>
        <v>0</v>
      </c>
      <c r="V130" s="24">
        <f t="shared" si="63"/>
        <v>1</v>
      </c>
      <c r="W130" s="24">
        <f>SUM($U$20:U130)</f>
        <v>46</v>
      </c>
      <c r="X130" s="24">
        <f>SUM($V$20:V130)</f>
        <v>65</v>
      </c>
      <c r="Y130" s="24">
        <f t="shared" si="64"/>
        <v>85</v>
      </c>
      <c r="Z130" s="24">
        <f t="shared" si="65"/>
        <v>4</v>
      </c>
      <c r="AB130" s="24">
        <f t="shared" si="44"/>
        <v>0.433333333333333</v>
      </c>
      <c r="AC130" s="24">
        <f t="shared" si="45"/>
        <v>0.92</v>
      </c>
      <c r="AD130" s="24">
        <f t="shared" si="54"/>
        <v>0.00666666666666665</v>
      </c>
      <c r="AE130" s="24">
        <f t="shared" si="55"/>
        <v>0.92</v>
      </c>
      <c r="AF130" s="24">
        <f t="shared" si="46"/>
        <v>0.00613333333333332</v>
      </c>
      <c r="AR130" s="24">
        <f t="shared" si="47"/>
        <v>85</v>
      </c>
      <c r="AS130" s="24">
        <f t="shared" si="48"/>
        <v>4</v>
      </c>
      <c r="AT130" s="24">
        <f t="shared" si="49"/>
        <v>-19600</v>
      </c>
      <c r="AU130" s="24">
        <f t="shared" si="50"/>
        <v>340000</v>
      </c>
      <c r="AV130" s="24">
        <f t="shared" si="51"/>
        <v>320400</v>
      </c>
      <c r="AW130" s="24">
        <f t="shared" si="52"/>
        <v>1602</v>
      </c>
      <c r="AX130" s="24" t="str">
        <f t="shared" si="53"/>
        <v/>
      </c>
    </row>
    <row r="131" spans="1:50">
      <c r="A131" s="17"/>
      <c r="B131" s="141">
        <v>20</v>
      </c>
      <c r="C131" s="142">
        <v>43.6956158228145</v>
      </c>
      <c r="D131" s="142">
        <v>2.57581186579007</v>
      </c>
      <c r="E131" s="142">
        <v>0.282952183868257</v>
      </c>
      <c r="F131" s="143">
        <v>20192.4373401539</v>
      </c>
      <c r="G131" s="143">
        <v>-322.920868518563</v>
      </c>
      <c r="H131" s="143">
        <v>-829.714001009769</v>
      </c>
      <c r="I131" s="145">
        <v>0</v>
      </c>
      <c r="J131" s="144">
        <v>20</v>
      </c>
      <c r="K131" s="141">
        <v>20</v>
      </c>
      <c r="L131" s="148">
        <f t="shared" si="56"/>
        <v>1.10072919745005</v>
      </c>
      <c r="M131" s="148">
        <f t="shared" si="57"/>
        <v>-0.89163361590379</v>
      </c>
      <c r="N131" s="148">
        <f t="shared" si="58"/>
        <v>-0.802455223591123</v>
      </c>
      <c r="O131" s="148">
        <f t="shared" si="59"/>
        <v>-0.590182378438274</v>
      </c>
      <c r="P131" s="148">
        <f t="shared" si="60"/>
        <v>0.739765995660179</v>
      </c>
      <c r="Q131" s="148">
        <f t="shared" si="61"/>
        <v>0.742509373495641</v>
      </c>
      <c r="R131" s="145">
        <v>0</v>
      </c>
      <c r="S131" s="144">
        <v>20</v>
      </c>
      <c r="T131" s="17">
        <f t="shared" si="43"/>
        <v>0.221829027098286</v>
      </c>
      <c r="U131" s="24">
        <f t="shared" si="62"/>
        <v>0</v>
      </c>
      <c r="V131" s="24">
        <f t="shared" si="63"/>
        <v>1</v>
      </c>
      <c r="W131" s="24">
        <f>SUM($U$20:U131)</f>
        <v>46</v>
      </c>
      <c r="X131" s="24">
        <f>SUM($V$20:V131)</f>
        <v>66</v>
      </c>
      <c r="Y131" s="24">
        <f t="shared" si="64"/>
        <v>84</v>
      </c>
      <c r="Z131" s="24">
        <f t="shared" si="65"/>
        <v>4</v>
      </c>
      <c r="AB131" s="24">
        <f t="shared" si="44"/>
        <v>0.44</v>
      </c>
      <c r="AC131" s="24">
        <f t="shared" si="45"/>
        <v>0.92</v>
      </c>
      <c r="AD131" s="24">
        <f t="shared" si="54"/>
        <v>0.00666666666666665</v>
      </c>
      <c r="AE131" s="24">
        <f t="shared" si="55"/>
        <v>0.92</v>
      </c>
      <c r="AF131" s="24">
        <f t="shared" si="46"/>
        <v>0.00613333333333332</v>
      </c>
      <c r="AR131" s="24">
        <f t="shared" si="47"/>
        <v>84</v>
      </c>
      <c r="AS131" s="24">
        <f t="shared" si="48"/>
        <v>4</v>
      </c>
      <c r="AT131" s="24">
        <f t="shared" si="49"/>
        <v>-19600</v>
      </c>
      <c r="AU131" s="24">
        <f t="shared" si="50"/>
        <v>336000</v>
      </c>
      <c r="AV131" s="24">
        <f t="shared" si="51"/>
        <v>316400</v>
      </c>
      <c r="AW131" s="24">
        <f t="shared" si="52"/>
        <v>1582</v>
      </c>
      <c r="AX131" s="24" t="str">
        <f t="shared" si="53"/>
        <v/>
      </c>
    </row>
    <row r="132" spans="1:50">
      <c r="A132" s="17"/>
      <c r="B132" s="141">
        <v>37</v>
      </c>
      <c r="C132" s="142">
        <v>28.4951381363594</v>
      </c>
      <c r="D132" s="142">
        <v>5.18278632620514</v>
      </c>
      <c r="E132" s="142">
        <v>0.284125564510404</v>
      </c>
      <c r="F132" s="143">
        <v>16710.5054924804</v>
      </c>
      <c r="G132" s="143">
        <v>-1234.21271690255</v>
      </c>
      <c r="H132" s="143">
        <v>1246.86126558534</v>
      </c>
      <c r="I132" s="145">
        <v>0</v>
      </c>
      <c r="J132" s="144">
        <v>37</v>
      </c>
      <c r="K132" s="141">
        <v>37</v>
      </c>
      <c r="L132" s="148">
        <f t="shared" si="56"/>
        <v>-0.752271119665438</v>
      </c>
      <c r="M132" s="148">
        <f t="shared" si="57"/>
        <v>-0.506727399900578</v>
      </c>
      <c r="N132" s="148">
        <f t="shared" si="58"/>
        <v>-0.800559749704678</v>
      </c>
      <c r="O132" s="148">
        <f t="shared" si="59"/>
        <v>-0.66293124186928</v>
      </c>
      <c r="P132" s="148">
        <f t="shared" si="60"/>
        <v>0.50562268720569</v>
      </c>
      <c r="Q132" s="148">
        <f t="shared" si="61"/>
        <v>1.02040711542352</v>
      </c>
      <c r="R132" s="145">
        <v>0</v>
      </c>
      <c r="S132" s="144">
        <v>37</v>
      </c>
      <c r="T132" s="17">
        <f t="shared" si="43"/>
        <v>0.221096596794309</v>
      </c>
      <c r="U132" s="24">
        <f t="shared" si="62"/>
        <v>0</v>
      </c>
      <c r="V132" s="24">
        <f t="shared" si="63"/>
        <v>1</v>
      </c>
      <c r="W132" s="24">
        <f>SUM($U$20:U132)</f>
        <v>46</v>
      </c>
      <c r="X132" s="24">
        <f>SUM($V$20:V132)</f>
        <v>67</v>
      </c>
      <c r="Y132" s="24">
        <f t="shared" si="64"/>
        <v>83</v>
      </c>
      <c r="Z132" s="24">
        <f t="shared" si="65"/>
        <v>4</v>
      </c>
      <c r="AB132" s="24">
        <f t="shared" si="44"/>
        <v>0.446666666666667</v>
      </c>
      <c r="AC132" s="24">
        <f t="shared" si="45"/>
        <v>0.92</v>
      </c>
      <c r="AD132" s="24">
        <f t="shared" si="54"/>
        <v>0.00666666666666665</v>
      </c>
      <c r="AE132" s="24">
        <f t="shared" si="55"/>
        <v>0.92</v>
      </c>
      <c r="AF132" s="24">
        <f t="shared" si="46"/>
        <v>0.00613333333333332</v>
      </c>
      <c r="AR132" s="24">
        <f t="shared" si="47"/>
        <v>83</v>
      </c>
      <c r="AS132" s="24">
        <f t="shared" si="48"/>
        <v>4</v>
      </c>
      <c r="AT132" s="24">
        <f t="shared" si="49"/>
        <v>-19600</v>
      </c>
      <c r="AU132" s="24">
        <f t="shared" si="50"/>
        <v>332000</v>
      </c>
      <c r="AV132" s="24">
        <f t="shared" si="51"/>
        <v>312400</v>
      </c>
      <c r="AW132" s="24">
        <f t="shared" si="52"/>
        <v>1562</v>
      </c>
      <c r="AX132" s="24" t="str">
        <f t="shared" si="53"/>
        <v/>
      </c>
    </row>
    <row r="133" spans="1:50">
      <c r="A133" s="17"/>
      <c r="B133" s="141">
        <v>12</v>
      </c>
      <c r="C133" s="142">
        <v>25.9651849255334</v>
      </c>
      <c r="D133" s="142">
        <v>4.20808280986402</v>
      </c>
      <c r="E133" s="142">
        <v>0.604666421237323</v>
      </c>
      <c r="F133" s="143">
        <v>35386.9421348646</v>
      </c>
      <c r="G133" s="143">
        <v>-191.069944749818</v>
      </c>
      <c r="H133" s="143">
        <v>-1661.06684952847</v>
      </c>
      <c r="I133" s="145">
        <v>0</v>
      </c>
      <c r="J133" s="144">
        <v>12</v>
      </c>
      <c r="K133" s="141">
        <v>12</v>
      </c>
      <c r="L133" s="148">
        <f t="shared" si="56"/>
        <v>-1.06068274978976</v>
      </c>
      <c r="M133" s="148">
        <f t="shared" si="57"/>
        <v>-0.650637303083962</v>
      </c>
      <c r="N133" s="148">
        <f t="shared" si="58"/>
        <v>-0.282759471056307</v>
      </c>
      <c r="O133" s="148">
        <f t="shared" si="59"/>
        <v>-0.272719831045006</v>
      </c>
      <c r="P133" s="148">
        <f t="shared" si="60"/>
        <v>0.773643190511358</v>
      </c>
      <c r="Q133" s="148">
        <f t="shared" si="61"/>
        <v>0.631253555772515</v>
      </c>
      <c r="R133" s="145">
        <v>0</v>
      </c>
      <c r="S133" s="144">
        <v>12</v>
      </c>
      <c r="T133" s="17">
        <f t="shared" si="43"/>
        <v>0.218304525503227</v>
      </c>
      <c r="U133" s="24">
        <f t="shared" si="62"/>
        <v>0</v>
      </c>
      <c r="V133" s="24">
        <f t="shared" si="63"/>
        <v>1</v>
      </c>
      <c r="W133" s="24">
        <f>SUM($U$20:U133)</f>
        <v>46</v>
      </c>
      <c r="X133" s="24">
        <f>SUM($V$20:V133)</f>
        <v>68</v>
      </c>
      <c r="Y133" s="24">
        <f t="shared" si="64"/>
        <v>82</v>
      </c>
      <c r="Z133" s="24">
        <f t="shared" si="65"/>
        <v>4</v>
      </c>
      <c r="AB133" s="24">
        <f t="shared" si="44"/>
        <v>0.453333333333333</v>
      </c>
      <c r="AC133" s="24">
        <f t="shared" si="45"/>
        <v>0.92</v>
      </c>
      <c r="AD133" s="24">
        <f t="shared" si="54"/>
        <v>0.00666666666666665</v>
      </c>
      <c r="AE133" s="24">
        <f t="shared" si="55"/>
        <v>0.92</v>
      </c>
      <c r="AF133" s="24">
        <f t="shared" si="46"/>
        <v>0.00613333333333332</v>
      </c>
      <c r="AR133" s="24">
        <f t="shared" si="47"/>
        <v>82</v>
      </c>
      <c r="AS133" s="24">
        <f t="shared" si="48"/>
        <v>4</v>
      </c>
      <c r="AT133" s="24">
        <f t="shared" si="49"/>
        <v>-19600</v>
      </c>
      <c r="AU133" s="24">
        <f t="shared" si="50"/>
        <v>328000</v>
      </c>
      <c r="AV133" s="24">
        <f t="shared" si="51"/>
        <v>308400</v>
      </c>
      <c r="AW133" s="24">
        <f t="shared" si="52"/>
        <v>1542</v>
      </c>
      <c r="AX133" s="24" t="str">
        <f t="shared" si="53"/>
        <v/>
      </c>
    </row>
    <row r="134" spans="1:50">
      <c r="A134" s="17"/>
      <c r="B134" s="141">
        <v>152</v>
      </c>
      <c r="C134" s="142">
        <v>27.086531598944</v>
      </c>
      <c r="D134" s="142">
        <v>5.49415329347758</v>
      </c>
      <c r="E134" s="142">
        <v>0.0765475197489841</v>
      </c>
      <c r="F134" s="143">
        <v>12590.3542589195</v>
      </c>
      <c r="G134" s="143">
        <v>-754.519549948039</v>
      </c>
      <c r="H134" s="143">
        <v>-1581.88519934137</v>
      </c>
      <c r="I134" s="145">
        <v>0</v>
      </c>
      <c r="J134" s="144">
        <v>152</v>
      </c>
      <c r="K134" s="141">
        <v>152</v>
      </c>
      <c r="L134" s="148">
        <f t="shared" si="56"/>
        <v>-0.923986010102563</v>
      </c>
      <c r="M134" s="148">
        <f t="shared" si="57"/>
        <v>-0.460755687104377</v>
      </c>
      <c r="N134" s="148">
        <f t="shared" si="58"/>
        <v>-1.13588040279171</v>
      </c>
      <c r="O134" s="148">
        <f t="shared" si="59"/>
        <v>-0.749014580808174</v>
      </c>
      <c r="P134" s="148">
        <f t="shared" si="60"/>
        <v>0.628872933932811</v>
      </c>
      <c r="Q134" s="148">
        <f t="shared" si="61"/>
        <v>0.641850042277528</v>
      </c>
      <c r="R134" s="145">
        <v>0</v>
      </c>
      <c r="S134" s="144">
        <v>152</v>
      </c>
      <c r="T134" s="17">
        <f t="shared" si="43"/>
        <v>0.218039529039434</v>
      </c>
      <c r="U134" s="24">
        <f t="shared" si="62"/>
        <v>0</v>
      </c>
      <c r="V134" s="24">
        <f t="shared" si="63"/>
        <v>1</v>
      </c>
      <c r="W134" s="24">
        <f>SUM($U$20:U134)</f>
        <v>46</v>
      </c>
      <c r="X134" s="24">
        <f>SUM($V$20:V134)</f>
        <v>69</v>
      </c>
      <c r="Y134" s="24">
        <f t="shared" si="64"/>
        <v>81</v>
      </c>
      <c r="Z134" s="24">
        <f t="shared" si="65"/>
        <v>4</v>
      </c>
      <c r="AB134" s="24">
        <f t="shared" si="44"/>
        <v>0.46</v>
      </c>
      <c r="AC134" s="24">
        <f t="shared" si="45"/>
        <v>0.92</v>
      </c>
      <c r="AD134" s="24">
        <f t="shared" si="54"/>
        <v>0.00666666666666671</v>
      </c>
      <c r="AE134" s="24">
        <f t="shared" si="55"/>
        <v>0.92</v>
      </c>
      <c r="AF134" s="24">
        <f t="shared" si="46"/>
        <v>0.00613333333333337</v>
      </c>
      <c r="AR134" s="24">
        <f t="shared" si="47"/>
        <v>81</v>
      </c>
      <c r="AS134" s="24">
        <f t="shared" si="48"/>
        <v>4</v>
      </c>
      <c r="AT134" s="24">
        <f t="shared" si="49"/>
        <v>-19600</v>
      </c>
      <c r="AU134" s="24">
        <f t="shared" si="50"/>
        <v>324000</v>
      </c>
      <c r="AV134" s="24">
        <f t="shared" si="51"/>
        <v>304400</v>
      </c>
      <c r="AW134" s="24">
        <f t="shared" si="52"/>
        <v>1522</v>
      </c>
      <c r="AX134" s="24" t="str">
        <f t="shared" si="53"/>
        <v/>
      </c>
    </row>
    <row r="135" spans="1:50">
      <c r="A135" s="17"/>
      <c r="B135" s="141">
        <v>128</v>
      </c>
      <c r="C135" s="142">
        <v>55.7240626717859</v>
      </c>
      <c r="D135" s="142">
        <v>7.5235494369266</v>
      </c>
      <c r="E135" s="142">
        <v>0.335332315736309</v>
      </c>
      <c r="F135" s="143">
        <v>63053.9363027235</v>
      </c>
      <c r="G135" s="143">
        <v>-3932.95142820274</v>
      </c>
      <c r="H135" s="143">
        <v>-7378.67801680323</v>
      </c>
      <c r="I135" s="145">
        <v>0</v>
      </c>
      <c r="J135" s="144">
        <v>128</v>
      </c>
      <c r="K135" s="141">
        <v>128</v>
      </c>
      <c r="L135" s="148">
        <f t="shared" si="56"/>
        <v>2.5670459991524</v>
      </c>
      <c r="M135" s="148">
        <f t="shared" si="57"/>
        <v>-0.161125904685217</v>
      </c>
      <c r="N135" s="148">
        <f t="shared" si="58"/>
        <v>-0.717840590829901</v>
      </c>
      <c r="O135" s="148">
        <f t="shared" si="59"/>
        <v>0.30533352218442</v>
      </c>
      <c r="P135" s="148">
        <f t="shared" si="60"/>
        <v>-0.187779335031841</v>
      </c>
      <c r="Q135" s="148">
        <f t="shared" si="61"/>
        <v>-0.133905915288971</v>
      </c>
      <c r="R135" s="145">
        <v>0</v>
      </c>
      <c r="S135" s="144">
        <v>128</v>
      </c>
      <c r="T135" s="17">
        <f t="shared" si="43"/>
        <v>0.217892942895232</v>
      </c>
      <c r="U135" s="24">
        <f t="shared" si="62"/>
        <v>0</v>
      </c>
      <c r="V135" s="24">
        <f t="shared" si="63"/>
        <v>1</v>
      </c>
      <c r="W135" s="24">
        <f>SUM($U$20:U135)</f>
        <v>46</v>
      </c>
      <c r="X135" s="24">
        <f>SUM($V$20:V135)</f>
        <v>70</v>
      </c>
      <c r="Y135" s="24">
        <f t="shared" si="64"/>
        <v>80</v>
      </c>
      <c r="Z135" s="24">
        <f t="shared" si="65"/>
        <v>4</v>
      </c>
      <c r="AB135" s="24">
        <f t="shared" si="44"/>
        <v>0.466666666666667</v>
      </c>
      <c r="AC135" s="24">
        <f t="shared" si="45"/>
        <v>0.92</v>
      </c>
      <c r="AD135" s="24">
        <f t="shared" si="54"/>
        <v>0.00666666666666665</v>
      </c>
      <c r="AE135" s="24">
        <f t="shared" si="55"/>
        <v>0.92</v>
      </c>
      <c r="AF135" s="24">
        <f t="shared" si="46"/>
        <v>0.00613333333333332</v>
      </c>
      <c r="AR135" s="24">
        <f t="shared" si="47"/>
        <v>80</v>
      </c>
      <c r="AS135" s="24">
        <f t="shared" si="48"/>
        <v>4</v>
      </c>
      <c r="AT135" s="24">
        <f t="shared" si="49"/>
        <v>-19600</v>
      </c>
      <c r="AU135" s="24">
        <f t="shared" si="50"/>
        <v>320000</v>
      </c>
      <c r="AV135" s="24">
        <f t="shared" si="51"/>
        <v>300400</v>
      </c>
      <c r="AW135" s="24">
        <f t="shared" si="52"/>
        <v>1502</v>
      </c>
      <c r="AX135" s="24" t="str">
        <f t="shared" si="53"/>
        <v/>
      </c>
    </row>
    <row r="136" spans="1:50">
      <c r="A136" s="17"/>
      <c r="B136" s="141">
        <v>196</v>
      </c>
      <c r="C136" s="142">
        <v>42.1964485179329</v>
      </c>
      <c r="D136" s="142">
        <v>13.2514536279587</v>
      </c>
      <c r="E136" s="142">
        <v>0.58262600132994</v>
      </c>
      <c r="F136" s="143">
        <v>58643.7943234508</v>
      </c>
      <c r="G136" s="143">
        <v>-5164.71065193138</v>
      </c>
      <c r="H136" s="143">
        <v>-11395.3129390665</v>
      </c>
      <c r="I136" s="145">
        <v>0</v>
      </c>
      <c r="J136" s="144">
        <v>196</v>
      </c>
      <c r="K136" s="141">
        <v>196</v>
      </c>
      <c r="L136" s="148">
        <f t="shared" si="56"/>
        <v>0.917974579558655</v>
      </c>
      <c r="M136" s="148">
        <f t="shared" si="57"/>
        <v>0.684569349056582</v>
      </c>
      <c r="N136" s="148">
        <f t="shared" si="58"/>
        <v>-0.3183634676454</v>
      </c>
      <c r="O136" s="148">
        <f t="shared" si="59"/>
        <v>0.21319133485935</v>
      </c>
      <c r="P136" s="148">
        <f t="shared" si="60"/>
        <v>-0.504262117550523</v>
      </c>
      <c r="Q136" s="148">
        <f t="shared" si="61"/>
        <v>-0.671432193773371</v>
      </c>
      <c r="R136" s="145">
        <v>0</v>
      </c>
      <c r="S136" s="144">
        <v>196</v>
      </c>
      <c r="T136" s="17">
        <f t="shared" si="43"/>
        <v>0.216933371418066</v>
      </c>
      <c r="U136" s="24">
        <f t="shared" si="62"/>
        <v>0</v>
      </c>
      <c r="V136" s="24">
        <f t="shared" si="63"/>
        <v>1</v>
      </c>
      <c r="W136" s="24">
        <f>SUM($U$20:U136)</f>
        <v>46</v>
      </c>
      <c r="X136" s="24">
        <f>SUM($V$20:V136)</f>
        <v>71</v>
      </c>
      <c r="Y136" s="24">
        <f t="shared" si="64"/>
        <v>79</v>
      </c>
      <c r="Z136" s="24">
        <f t="shared" si="65"/>
        <v>4</v>
      </c>
      <c r="AB136" s="24">
        <f t="shared" si="44"/>
        <v>0.473333333333333</v>
      </c>
      <c r="AC136" s="24">
        <f t="shared" si="45"/>
        <v>0.92</v>
      </c>
      <c r="AD136" s="24">
        <f t="shared" si="54"/>
        <v>0.00666666666666665</v>
      </c>
      <c r="AE136" s="24">
        <f t="shared" si="55"/>
        <v>0.92</v>
      </c>
      <c r="AF136" s="24">
        <f t="shared" si="46"/>
        <v>0.00613333333333332</v>
      </c>
      <c r="AR136" s="24">
        <f t="shared" si="47"/>
        <v>79</v>
      </c>
      <c r="AS136" s="24">
        <f t="shared" si="48"/>
        <v>4</v>
      </c>
      <c r="AT136" s="24">
        <f t="shared" si="49"/>
        <v>-19600</v>
      </c>
      <c r="AU136" s="24">
        <f t="shared" si="50"/>
        <v>316000</v>
      </c>
      <c r="AV136" s="24">
        <f t="shared" si="51"/>
        <v>296400</v>
      </c>
      <c r="AW136" s="24">
        <f t="shared" si="52"/>
        <v>1482</v>
      </c>
      <c r="AX136" s="24" t="str">
        <f t="shared" si="53"/>
        <v/>
      </c>
    </row>
    <row r="137" spans="1:50">
      <c r="A137" s="17"/>
      <c r="B137" s="141">
        <v>96</v>
      </c>
      <c r="C137" s="142">
        <v>32.0851824813339</v>
      </c>
      <c r="D137" s="142">
        <v>7.435711042966</v>
      </c>
      <c r="E137" s="142">
        <v>1.83776587771526</v>
      </c>
      <c r="F137" s="143">
        <v>25162.0268749539</v>
      </c>
      <c r="G137" s="143">
        <v>-647.934194735272</v>
      </c>
      <c r="H137" s="143">
        <v>-1691.27984491967</v>
      </c>
      <c r="I137" s="145">
        <v>0</v>
      </c>
      <c r="J137" s="144">
        <v>96</v>
      </c>
      <c r="K137" s="141">
        <v>96</v>
      </c>
      <c r="L137" s="148">
        <f t="shared" si="56"/>
        <v>-0.3146300502914</v>
      </c>
      <c r="M137" s="148">
        <f t="shared" si="57"/>
        <v>-0.174094786564401</v>
      </c>
      <c r="N137" s="148">
        <f t="shared" si="58"/>
        <v>1.70918392325924</v>
      </c>
      <c r="O137" s="148">
        <f t="shared" si="59"/>
        <v>-0.48635151494309</v>
      </c>
      <c r="P137" s="148">
        <f t="shared" si="60"/>
        <v>0.656258505027921</v>
      </c>
      <c r="Q137" s="148">
        <f t="shared" si="61"/>
        <v>0.627210300836778</v>
      </c>
      <c r="R137" s="145">
        <v>0</v>
      </c>
      <c r="S137" s="144">
        <v>96</v>
      </c>
      <c r="T137" s="17">
        <f t="shared" si="43"/>
        <v>0.216490073762114</v>
      </c>
      <c r="U137" s="24">
        <f t="shared" si="62"/>
        <v>0</v>
      </c>
      <c r="V137" s="24">
        <f t="shared" si="63"/>
        <v>1</v>
      </c>
      <c r="W137" s="24">
        <f>SUM($U$20:U137)</f>
        <v>46</v>
      </c>
      <c r="X137" s="24">
        <f>SUM($V$20:V137)</f>
        <v>72</v>
      </c>
      <c r="Y137" s="24">
        <f t="shared" si="64"/>
        <v>78</v>
      </c>
      <c r="Z137" s="24">
        <f t="shared" si="65"/>
        <v>4</v>
      </c>
      <c r="AB137" s="24">
        <f t="shared" si="44"/>
        <v>0.48</v>
      </c>
      <c r="AC137" s="24">
        <f t="shared" si="45"/>
        <v>0.92</v>
      </c>
      <c r="AD137" s="24">
        <f t="shared" si="54"/>
        <v>0.00666666666666665</v>
      </c>
      <c r="AE137" s="24">
        <f t="shared" si="55"/>
        <v>0.92</v>
      </c>
      <c r="AF137" s="24">
        <f t="shared" si="46"/>
        <v>0.00613333333333332</v>
      </c>
      <c r="AR137" s="24">
        <f t="shared" si="47"/>
        <v>78</v>
      </c>
      <c r="AS137" s="24">
        <f t="shared" si="48"/>
        <v>4</v>
      </c>
      <c r="AT137" s="24">
        <f t="shared" si="49"/>
        <v>-19600</v>
      </c>
      <c r="AU137" s="24">
        <f t="shared" si="50"/>
        <v>312000</v>
      </c>
      <c r="AV137" s="24">
        <f t="shared" si="51"/>
        <v>292400</v>
      </c>
      <c r="AW137" s="24">
        <f t="shared" si="52"/>
        <v>1462</v>
      </c>
      <c r="AX137" s="24" t="str">
        <f t="shared" si="53"/>
        <v/>
      </c>
    </row>
    <row r="138" spans="1:50">
      <c r="A138" s="17"/>
      <c r="B138" s="141">
        <v>134</v>
      </c>
      <c r="C138" s="142">
        <v>36.5346241848026</v>
      </c>
      <c r="D138" s="142">
        <v>10.5862148662654</v>
      </c>
      <c r="E138" s="142">
        <v>1.91813224571825</v>
      </c>
      <c r="F138" s="143">
        <v>30473.5016353879</v>
      </c>
      <c r="G138" s="143">
        <v>-2608.62271854443</v>
      </c>
      <c r="H138" s="143">
        <v>-2693.39671056487</v>
      </c>
      <c r="I138" s="145">
        <v>0</v>
      </c>
      <c r="J138" s="144">
        <v>134</v>
      </c>
      <c r="K138" s="141">
        <v>134</v>
      </c>
      <c r="L138" s="148">
        <f t="shared" si="56"/>
        <v>0.227775067336008</v>
      </c>
      <c r="M138" s="148">
        <f t="shared" si="57"/>
        <v>0.291060712096195</v>
      </c>
      <c r="N138" s="148">
        <f t="shared" si="58"/>
        <v>1.83900739777924</v>
      </c>
      <c r="O138" s="148">
        <f t="shared" si="59"/>
        <v>-0.3753775588554</v>
      </c>
      <c r="P138" s="148">
        <f t="shared" si="60"/>
        <v>0.152487842942525</v>
      </c>
      <c r="Q138" s="148">
        <f t="shared" si="61"/>
        <v>0.493101983844603</v>
      </c>
      <c r="R138" s="145">
        <v>0</v>
      </c>
      <c r="S138" s="144">
        <v>134</v>
      </c>
      <c r="T138" s="17">
        <f t="shared" si="43"/>
        <v>0.21588743141446</v>
      </c>
      <c r="U138" s="24">
        <f t="shared" si="62"/>
        <v>0</v>
      </c>
      <c r="V138" s="24">
        <f t="shared" si="63"/>
        <v>1</v>
      </c>
      <c r="W138" s="24">
        <f>SUM($U$20:U138)</f>
        <v>46</v>
      </c>
      <c r="X138" s="24">
        <f>SUM($V$20:V138)</f>
        <v>73</v>
      </c>
      <c r="Y138" s="24">
        <f t="shared" si="64"/>
        <v>77</v>
      </c>
      <c r="Z138" s="24">
        <f t="shared" si="65"/>
        <v>4</v>
      </c>
      <c r="AB138" s="24">
        <f t="shared" si="44"/>
        <v>0.486666666666667</v>
      </c>
      <c r="AC138" s="24">
        <f t="shared" si="45"/>
        <v>0.92</v>
      </c>
      <c r="AD138" s="24">
        <f t="shared" si="54"/>
        <v>0.00666666666666671</v>
      </c>
      <c r="AE138" s="24">
        <f t="shared" si="55"/>
        <v>0.92</v>
      </c>
      <c r="AF138" s="24">
        <f t="shared" si="46"/>
        <v>0.00613333333333337</v>
      </c>
      <c r="AR138" s="24">
        <f t="shared" si="47"/>
        <v>77</v>
      </c>
      <c r="AS138" s="24">
        <f t="shared" si="48"/>
        <v>4</v>
      </c>
      <c r="AT138" s="24">
        <f t="shared" si="49"/>
        <v>-19600</v>
      </c>
      <c r="AU138" s="24">
        <f t="shared" si="50"/>
        <v>308000</v>
      </c>
      <c r="AV138" s="24">
        <f t="shared" si="51"/>
        <v>288400</v>
      </c>
      <c r="AW138" s="24">
        <f t="shared" si="52"/>
        <v>1442</v>
      </c>
      <c r="AX138" s="24" t="str">
        <f t="shared" si="53"/>
        <v/>
      </c>
    </row>
    <row r="139" spans="1:50">
      <c r="A139" s="17"/>
      <c r="B139" s="141">
        <v>1</v>
      </c>
      <c r="C139" s="142">
        <v>32.5279926953141</v>
      </c>
      <c r="D139" s="142">
        <v>9.38811247242522</v>
      </c>
      <c r="E139" s="142">
        <v>0.29758666353363</v>
      </c>
      <c r="F139" s="143">
        <v>37843.6790192792</v>
      </c>
      <c r="G139" s="143">
        <v>-3246.65651612974</v>
      </c>
      <c r="H139" s="143">
        <v>-4794.70607602094</v>
      </c>
      <c r="I139" s="145">
        <v>0</v>
      </c>
      <c r="J139" s="144">
        <v>1</v>
      </c>
      <c r="K139" s="141">
        <v>1</v>
      </c>
      <c r="L139" s="148">
        <f t="shared" si="56"/>
        <v>-0.260649676526016</v>
      </c>
      <c r="M139" s="148">
        <f t="shared" si="57"/>
        <v>0.114167126907802</v>
      </c>
      <c r="N139" s="148">
        <f t="shared" si="58"/>
        <v>-0.778814750030338</v>
      </c>
      <c r="O139" s="148">
        <f t="shared" si="59"/>
        <v>-0.221390619587406</v>
      </c>
      <c r="P139" s="148">
        <f t="shared" si="60"/>
        <v>-0.0114457470893916</v>
      </c>
      <c r="Q139" s="148">
        <f t="shared" si="61"/>
        <v>0.211894200459209</v>
      </c>
      <c r="R139" s="145">
        <v>0</v>
      </c>
      <c r="S139" s="144">
        <v>1</v>
      </c>
      <c r="T139" s="17">
        <f t="shared" si="43"/>
        <v>0.214214507107666</v>
      </c>
      <c r="U139" s="24">
        <f t="shared" si="62"/>
        <v>0</v>
      </c>
      <c r="V139" s="24">
        <f t="shared" si="63"/>
        <v>1</v>
      </c>
      <c r="W139" s="24">
        <f>SUM($U$20:U139)</f>
        <v>46</v>
      </c>
      <c r="X139" s="24">
        <f>SUM($V$20:V139)</f>
        <v>74</v>
      </c>
      <c r="Y139" s="24">
        <f t="shared" si="64"/>
        <v>76</v>
      </c>
      <c r="Z139" s="24">
        <f t="shared" si="65"/>
        <v>4</v>
      </c>
      <c r="AB139" s="24">
        <f t="shared" si="44"/>
        <v>0.493333333333333</v>
      </c>
      <c r="AC139" s="24">
        <f t="shared" si="45"/>
        <v>0.92</v>
      </c>
      <c r="AD139" s="24">
        <f t="shared" si="54"/>
        <v>0.00666666666666665</v>
      </c>
      <c r="AE139" s="24">
        <f t="shared" si="55"/>
        <v>0.92</v>
      </c>
      <c r="AF139" s="24">
        <f t="shared" si="46"/>
        <v>0.00613333333333332</v>
      </c>
      <c r="AR139" s="24">
        <f t="shared" si="47"/>
        <v>76</v>
      </c>
      <c r="AS139" s="24">
        <f t="shared" si="48"/>
        <v>4</v>
      </c>
      <c r="AT139" s="24">
        <f t="shared" si="49"/>
        <v>-19600</v>
      </c>
      <c r="AU139" s="24">
        <f t="shared" si="50"/>
        <v>304000</v>
      </c>
      <c r="AV139" s="24">
        <f t="shared" si="51"/>
        <v>284400</v>
      </c>
      <c r="AW139" s="24">
        <f t="shared" si="52"/>
        <v>1422</v>
      </c>
      <c r="AX139" s="24" t="str">
        <f t="shared" si="53"/>
        <v/>
      </c>
    </row>
    <row r="140" spans="1:50">
      <c r="A140" s="17"/>
      <c r="B140" s="141">
        <v>165</v>
      </c>
      <c r="C140" s="142">
        <v>33.9394734098677</v>
      </c>
      <c r="D140" s="142">
        <v>11.4413334720167</v>
      </c>
      <c r="E140" s="142">
        <v>0.808808698198063</v>
      </c>
      <c r="F140" s="143">
        <v>31123.0461149737</v>
      </c>
      <c r="G140" s="143">
        <v>-4246.51815780042</v>
      </c>
      <c r="H140" s="143">
        <v>-2142.27240741908</v>
      </c>
      <c r="I140" s="145">
        <v>0</v>
      </c>
      <c r="J140" s="144">
        <v>165</v>
      </c>
      <c r="K140" s="141">
        <v>165</v>
      </c>
      <c r="L140" s="148">
        <f t="shared" si="56"/>
        <v>-0.0885844121560035</v>
      </c>
      <c r="M140" s="148">
        <f t="shared" si="57"/>
        <v>0.417314525384915</v>
      </c>
      <c r="N140" s="148">
        <f t="shared" si="58"/>
        <v>0.0470110579600237</v>
      </c>
      <c r="O140" s="148">
        <f t="shared" si="59"/>
        <v>-0.361806465363341</v>
      </c>
      <c r="P140" s="148">
        <f t="shared" si="60"/>
        <v>-0.268345787611716</v>
      </c>
      <c r="Q140" s="148">
        <f t="shared" si="61"/>
        <v>0.566856208807957</v>
      </c>
      <c r="R140" s="145">
        <v>0</v>
      </c>
      <c r="S140" s="144">
        <v>165</v>
      </c>
      <c r="T140" s="17">
        <f t="shared" si="43"/>
        <v>0.213357740156939</v>
      </c>
      <c r="U140" s="24">
        <f t="shared" si="62"/>
        <v>0</v>
      </c>
      <c r="V140" s="24">
        <f t="shared" si="63"/>
        <v>1</v>
      </c>
      <c r="W140" s="24">
        <f>SUM($U$20:U140)</f>
        <v>46</v>
      </c>
      <c r="X140" s="24">
        <f>SUM($V$20:V140)</f>
        <v>75</v>
      </c>
      <c r="Y140" s="24">
        <f t="shared" si="64"/>
        <v>75</v>
      </c>
      <c r="Z140" s="24">
        <f t="shared" si="65"/>
        <v>4</v>
      </c>
      <c r="AB140" s="24">
        <f t="shared" si="44"/>
        <v>0.5</v>
      </c>
      <c r="AC140" s="24">
        <f t="shared" si="45"/>
        <v>0.92</v>
      </c>
      <c r="AD140" s="24">
        <f t="shared" si="54"/>
        <v>0.00666666666666665</v>
      </c>
      <c r="AE140" s="24">
        <f t="shared" si="55"/>
        <v>0.92</v>
      </c>
      <c r="AF140" s="24">
        <f t="shared" si="46"/>
        <v>0.00613333333333332</v>
      </c>
      <c r="AR140" s="24">
        <f t="shared" si="47"/>
        <v>75</v>
      </c>
      <c r="AS140" s="24">
        <f t="shared" si="48"/>
        <v>4</v>
      </c>
      <c r="AT140" s="24">
        <f t="shared" si="49"/>
        <v>-19600</v>
      </c>
      <c r="AU140" s="24">
        <f t="shared" si="50"/>
        <v>300000</v>
      </c>
      <c r="AV140" s="24">
        <f t="shared" si="51"/>
        <v>280400</v>
      </c>
      <c r="AW140" s="24">
        <f t="shared" si="52"/>
        <v>1402</v>
      </c>
      <c r="AX140" s="24" t="str">
        <f t="shared" si="53"/>
        <v/>
      </c>
    </row>
    <row r="141" spans="1:50">
      <c r="A141" s="17"/>
      <c r="B141" s="141">
        <v>21</v>
      </c>
      <c r="C141" s="142">
        <v>31.1796273978177</v>
      </c>
      <c r="D141" s="142">
        <v>3.69213048464265</v>
      </c>
      <c r="E141" s="142">
        <v>0.0245270636280878</v>
      </c>
      <c r="F141" s="143">
        <v>12517.0558314127</v>
      </c>
      <c r="G141" s="143">
        <v>34.1638172378165</v>
      </c>
      <c r="H141" s="143">
        <v>-642.147481851204</v>
      </c>
      <c r="I141" s="145">
        <v>0</v>
      </c>
      <c r="J141" s="144">
        <v>21</v>
      </c>
      <c r="K141" s="141">
        <v>21</v>
      </c>
      <c r="L141" s="148">
        <f t="shared" si="56"/>
        <v>-0.425020913758552</v>
      </c>
      <c r="M141" s="148">
        <f t="shared" si="57"/>
        <v>-0.726814979603047</v>
      </c>
      <c r="N141" s="148">
        <f t="shared" si="58"/>
        <v>-1.21991401694581</v>
      </c>
      <c r="O141" s="148">
        <f t="shared" si="59"/>
        <v>-0.75054602298616</v>
      </c>
      <c r="P141" s="148">
        <f t="shared" si="60"/>
        <v>0.831513759968283</v>
      </c>
      <c r="Q141" s="148">
        <f t="shared" si="61"/>
        <v>0.767610468059337</v>
      </c>
      <c r="R141" s="145">
        <v>0</v>
      </c>
      <c r="S141" s="144">
        <v>21</v>
      </c>
      <c r="T141" s="17">
        <f t="shared" si="43"/>
        <v>0.206711992866383</v>
      </c>
      <c r="U141" s="24">
        <f t="shared" si="62"/>
        <v>0</v>
      </c>
      <c r="V141" s="24">
        <f t="shared" si="63"/>
        <v>1</v>
      </c>
      <c r="W141" s="24">
        <f>SUM($U$20:U141)</f>
        <v>46</v>
      </c>
      <c r="X141" s="24">
        <f>SUM($V$20:V141)</f>
        <v>76</v>
      </c>
      <c r="Y141" s="24">
        <f t="shared" si="64"/>
        <v>74</v>
      </c>
      <c r="Z141" s="24">
        <f t="shared" si="65"/>
        <v>4</v>
      </c>
      <c r="AB141" s="24">
        <f t="shared" si="44"/>
        <v>0.506666666666667</v>
      </c>
      <c r="AC141" s="24">
        <f t="shared" si="45"/>
        <v>0.92</v>
      </c>
      <c r="AD141" s="24">
        <f t="shared" si="54"/>
        <v>0.00666666666666671</v>
      </c>
      <c r="AE141" s="24">
        <f t="shared" si="55"/>
        <v>0.92</v>
      </c>
      <c r="AF141" s="24">
        <f t="shared" si="46"/>
        <v>0.00613333333333337</v>
      </c>
      <c r="AR141" s="24">
        <f t="shared" si="47"/>
        <v>74</v>
      </c>
      <c r="AS141" s="24">
        <f t="shared" si="48"/>
        <v>4</v>
      </c>
      <c r="AT141" s="24">
        <f t="shared" si="49"/>
        <v>-19600</v>
      </c>
      <c r="AU141" s="24">
        <f t="shared" si="50"/>
        <v>296000</v>
      </c>
      <c r="AV141" s="24">
        <f t="shared" si="51"/>
        <v>276400</v>
      </c>
      <c r="AW141" s="24">
        <f t="shared" si="52"/>
        <v>1382</v>
      </c>
      <c r="AX141" s="24" t="str">
        <f t="shared" si="53"/>
        <v/>
      </c>
    </row>
    <row r="142" spans="1:50">
      <c r="A142" s="17"/>
      <c r="B142" s="141">
        <v>52</v>
      </c>
      <c r="C142" s="142">
        <v>29.4181902358847</v>
      </c>
      <c r="D142" s="142">
        <v>4.61287198560987</v>
      </c>
      <c r="E142" s="142">
        <v>0.259892585989927</v>
      </c>
      <c r="F142" s="143">
        <v>24542.2606232074</v>
      </c>
      <c r="G142" s="143">
        <v>-126.182543709217</v>
      </c>
      <c r="H142" s="143">
        <v>-2426.73021300774</v>
      </c>
      <c r="I142" s="145">
        <v>0</v>
      </c>
      <c r="J142" s="144">
        <v>52</v>
      </c>
      <c r="K142" s="141">
        <v>52</v>
      </c>
      <c r="L142" s="148">
        <f t="shared" si="56"/>
        <v>-0.639747298479296</v>
      </c>
      <c r="M142" s="148">
        <f t="shared" si="57"/>
        <v>-0.59087228724618</v>
      </c>
      <c r="N142" s="148">
        <f t="shared" si="58"/>
        <v>-0.839705595755352</v>
      </c>
      <c r="O142" s="148">
        <f t="shared" si="59"/>
        <v>-0.499300444554558</v>
      </c>
      <c r="P142" s="148">
        <f t="shared" si="60"/>
        <v>0.790315073161906</v>
      </c>
      <c r="Q142" s="148">
        <f t="shared" si="61"/>
        <v>0.528788635183976</v>
      </c>
      <c r="R142" s="145">
        <v>0</v>
      </c>
      <c r="S142" s="144">
        <v>52</v>
      </c>
      <c r="T142" s="17">
        <f t="shared" si="43"/>
        <v>0.202975953662196</v>
      </c>
      <c r="U142" s="24">
        <f t="shared" si="62"/>
        <v>0</v>
      </c>
      <c r="V142" s="24">
        <f t="shared" si="63"/>
        <v>1</v>
      </c>
      <c r="W142" s="24">
        <f>SUM($U$20:U142)</f>
        <v>46</v>
      </c>
      <c r="X142" s="24">
        <f>SUM($V$20:V142)</f>
        <v>77</v>
      </c>
      <c r="Y142" s="24">
        <f t="shared" si="64"/>
        <v>73</v>
      </c>
      <c r="Z142" s="24">
        <f t="shared" si="65"/>
        <v>4</v>
      </c>
      <c r="AB142" s="24">
        <f t="shared" si="44"/>
        <v>0.513333333333333</v>
      </c>
      <c r="AC142" s="24">
        <f t="shared" si="45"/>
        <v>0.92</v>
      </c>
      <c r="AD142" s="24">
        <f t="shared" si="54"/>
        <v>0.0066666666666666</v>
      </c>
      <c r="AE142" s="24">
        <f t="shared" si="55"/>
        <v>0.92</v>
      </c>
      <c r="AF142" s="24">
        <f t="shared" si="46"/>
        <v>0.00613333333333327</v>
      </c>
      <c r="AR142" s="24">
        <f t="shared" si="47"/>
        <v>73</v>
      </c>
      <c r="AS142" s="24">
        <f t="shared" si="48"/>
        <v>4</v>
      </c>
      <c r="AT142" s="24">
        <f t="shared" si="49"/>
        <v>-19600</v>
      </c>
      <c r="AU142" s="24">
        <f t="shared" si="50"/>
        <v>292000</v>
      </c>
      <c r="AV142" s="24">
        <f t="shared" si="51"/>
        <v>272400</v>
      </c>
      <c r="AW142" s="24">
        <f t="shared" si="52"/>
        <v>1362</v>
      </c>
      <c r="AX142" s="24" t="str">
        <f t="shared" si="53"/>
        <v/>
      </c>
    </row>
    <row r="143" spans="1:50">
      <c r="A143" s="17"/>
      <c r="B143" s="141">
        <v>166</v>
      </c>
      <c r="C143" s="142">
        <v>35.9349314959833</v>
      </c>
      <c r="D143" s="142">
        <v>5.00741075318259</v>
      </c>
      <c r="E143" s="142">
        <v>0.259265840043331</v>
      </c>
      <c r="F143" s="143">
        <v>20367.1461134129</v>
      </c>
      <c r="G143" s="143">
        <v>-290.635311998032</v>
      </c>
      <c r="H143" s="143">
        <v>-3493.16135206494</v>
      </c>
      <c r="I143" s="145">
        <v>0</v>
      </c>
      <c r="J143" s="144">
        <v>166</v>
      </c>
      <c r="K143" s="141">
        <v>166</v>
      </c>
      <c r="L143" s="148">
        <f t="shared" si="56"/>
        <v>0.15467007909315</v>
      </c>
      <c r="M143" s="148">
        <f t="shared" si="57"/>
        <v>-0.532620690846266</v>
      </c>
      <c r="N143" s="148">
        <f t="shared" si="58"/>
        <v>-0.840718038378433</v>
      </c>
      <c r="O143" s="148">
        <f t="shared" si="59"/>
        <v>-0.586532144820258</v>
      </c>
      <c r="P143" s="148">
        <f t="shared" si="60"/>
        <v>0.748061304163615</v>
      </c>
      <c r="Q143" s="148">
        <f t="shared" si="61"/>
        <v>0.386073458790923</v>
      </c>
      <c r="R143" s="145">
        <v>0</v>
      </c>
      <c r="S143" s="144">
        <v>166</v>
      </c>
      <c r="T143" s="17">
        <f t="shared" si="43"/>
        <v>0.199728267006531</v>
      </c>
      <c r="U143" s="24">
        <f t="shared" si="62"/>
        <v>0</v>
      </c>
      <c r="V143" s="24">
        <f t="shared" si="63"/>
        <v>1</v>
      </c>
      <c r="W143" s="24">
        <f>SUM($U$20:U143)</f>
        <v>46</v>
      </c>
      <c r="X143" s="24">
        <f>SUM($V$20:V143)</f>
        <v>78</v>
      </c>
      <c r="Y143" s="24">
        <f t="shared" si="64"/>
        <v>72</v>
      </c>
      <c r="Z143" s="24">
        <f t="shared" si="65"/>
        <v>4</v>
      </c>
      <c r="AB143" s="24">
        <f t="shared" si="44"/>
        <v>0.52</v>
      </c>
      <c r="AC143" s="24">
        <f t="shared" si="45"/>
        <v>0.92</v>
      </c>
      <c r="AD143" s="24">
        <f t="shared" si="54"/>
        <v>0.00666666666666671</v>
      </c>
      <c r="AE143" s="24">
        <f t="shared" si="55"/>
        <v>0.92</v>
      </c>
      <c r="AF143" s="24">
        <f t="shared" si="46"/>
        <v>0.00613333333333337</v>
      </c>
      <c r="AR143" s="24">
        <f t="shared" si="47"/>
        <v>72</v>
      </c>
      <c r="AS143" s="24">
        <f t="shared" si="48"/>
        <v>4</v>
      </c>
      <c r="AT143" s="24">
        <f t="shared" si="49"/>
        <v>-19600</v>
      </c>
      <c r="AU143" s="24">
        <f t="shared" si="50"/>
        <v>288000</v>
      </c>
      <c r="AV143" s="24">
        <f t="shared" si="51"/>
        <v>268400</v>
      </c>
      <c r="AW143" s="24">
        <f t="shared" si="52"/>
        <v>1342</v>
      </c>
      <c r="AX143" s="24" t="str">
        <f t="shared" si="53"/>
        <v/>
      </c>
    </row>
    <row r="144" spans="1:50">
      <c r="A144" s="17"/>
      <c r="B144" s="141">
        <v>110</v>
      </c>
      <c r="C144" s="142">
        <v>29.1208111416661</v>
      </c>
      <c r="D144" s="142">
        <v>8.58806890907629</v>
      </c>
      <c r="E144" s="142">
        <v>1.00946995616442</v>
      </c>
      <c r="F144" s="143">
        <v>35059.6618663461</v>
      </c>
      <c r="G144" s="143">
        <v>-1459.73458893669</v>
      </c>
      <c r="H144" s="143">
        <v>-4420.71275354169</v>
      </c>
      <c r="I144" s="145">
        <v>0</v>
      </c>
      <c r="J144" s="144">
        <v>110</v>
      </c>
      <c r="K144" s="141">
        <v>110</v>
      </c>
      <c r="L144" s="148">
        <f t="shared" si="56"/>
        <v>-0.675999024724831</v>
      </c>
      <c r="M144" s="148">
        <f t="shared" si="57"/>
        <v>-0.00395514290428328</v>
      </c>
      <c r="N144" s="148">
        <f t="shared" si="58"/>
        <v>0.371158364327995</v>
      </c>
      <c r="O144" s="148">
        <f t="shared" si="59"/>
        <v>-0.279557778655619</v>
      </c>
      <c r="P144" s="148">
        <f t="shared" si="60"/>
        <v>0.447678092024066</v>
      </c>
      <c r="Q144" s="148">
        <f t="shared" si="61"/>
        <v>0.261943867083382</v>
      </c>
      <c r="R144" s="145">
        <v>0</v>
      </c>
      <c r="S144" s="144">
        <v>110</v>
      </c>
      <c r="T144" s="17">
        <f t="shared" si="43"/>
        <v>0.198512689574354</v>
      </c>
      <c r="U144" s="24">
        <f t="shared" si="62"/>
        <v>0</v>
      </c>
      <c r="V144" s="24">
        <f t="shared" si="63"/>
        <v>1</v>
      </c>
      <c r="W144" s="24">
        <f>SUM($U$20:U144)</f>
        <v>46</v>
      </c>
      <c r="X144" s="24">
        <f>SUM($V$20:V144)</f>
        <v>79</v>
      </c>
      <c r="Y144" s="24">
        <f t="shared" si="64"/>
        <v>71</v>
      </c>
      <c r="Z144" s="24">
        <f t="shared" si="65"/>
        <v>4</v>
      </c>
      <c r="AB144" s="24">
        <f t="shared" si="44"/>
        <v>0.526666666666667</v>
      </c>
      <c r="AC144" s="24">
        <f t="shared" si="45"/>
        <v>0.92</v>
      </c>
      <c r="AD144" s="24">
        <f t="shared" si="54"/>
        <v>0.0066666666666666</v>
      </c>
      <c r="AE144" s="24">
        <f t="shared" si="55"/>
        <v>0.92</v>
      </c>
      <c r="AF144" s="24">
        <f t="shared" si="46"/>
        <v>0.00613333333333327</v>
      </c>
      <c r="AR144" s="24">
        <f t="shared" si="47"/>
        <v>71</v>
      </c>
      <c r="AS144" s="24">
        <f t="shared" si="48"/>
        <v>4</v>
      </c>
      <c r="AT144" s="24">
        <f t="shared" si="49"/>
        <v>-19600</v>
      </c>
      <c r="AU144" s="24">
        <f t="shared" si="50"/>
        <v>284000</v>
      </c>
      <c r="AV144" s="24">
        <f t="shared" si="51"/>
        <v>264400</v>
      </c>
      <c r="AW144" s="24">
        <f t="shared" si="52"/>
        <v>1322</v>
      </c>
      <c r="AX144" s="24" t="str">
        <f t="shared" si="53"/>
        <v/>
      </c>
    </row>
    <row r="145" spans="1:50">
      <c r="A145" s="17"/>
      <c r="B145" s="141">
        <v>73</v>
      </c>
      <c r="C145" s="142">
        <v>43.0309309480562</v>
      </c>
      <c r="D145" s="142">
        <v>4.46101568394091</v>
      </c>
      <c r="E145" s="142">
        <v>0.371565266445609</v>
      </c>
      <c r="F145" s="143">
        <v>31945.4054152181</v>
      </c>
      <c r="G145" s="143">
        <v>-845.846436848337</v>
      </c>
      <c r="H145" s="143">
        <v>-2328.34884048995</v>
      </c>
      <c r="I145" s="145">
        <v>1</v>
      </c>
      <c r="J145" s="144">
        <v>73</v>
      </c>
      <c r="K145" s="141">
        <v>73</v>
      </c>
      <c r="L145" s="148">
        <f t="shared" si="56"/>
        <v>1.01970139627729</v>
      </c>
      <c r="M145" s="148">
        <f t="shared" si="57"/>
        <v>-0.613293080138159</v>
      </c>
      <c r="N145" s="148">
        <f t="shared" si="58"/>
        <v>-0.659310042914406</v>
      </c>
      <c r="O145" s="148">
        <f t="shared" si="59"/>
        <v>-0.344624709073462</v>
      </c>
      <c r="P145" s="148">
        <f t="shared" si="60"/>
        <v>0.605407806391503</v>
      </c>
      <c r="Q145" s="148">
        <f t="shared" si="61"/>
        <v>0.541954525055758</v>
      </c>
      <c r="R145" s="145">
        <v>1</v>
      </c>
      <c r="S145" s="144">
        <v>73</v>
      </c>
      <c r="T145" s="17">
        <f t="shared" si="43"/>
        <v>0.195712029871994</v>
      </c>
      <c r="U145" s="24">
        <f t="shared" si="62"/>
        <v>1</v>
      </c>
      <c r="V145" s="24">
        <f t="shared" si="63"/>
        <v>0</v>
      </c>
      <c r="W145" s="24">
        <f>SUM($U$20:U145)</f>
        <v>47</v>
      </c>
      <c r="X145" s="24">
        <f>SUM($V$20:V145)</f>
        <v>79</v>
      </c>
      <c r="Y145" s="24">
        <f t="shared" si="64"/>
        <v>71</v>
      </c>
      <c r="Z145" s="24">
        <f t="shared" si="65"/>
        <v>3</v>
      </c>
      <c r="AB145" s="24">
        <f t="shared" si="44"/>
        <v>0.526666666666667</v>
      </c>
      <c r="AC145" s="24">
        <f t="shared" si="45"/>
        <v>0.94</v>
      </c>
      <c r="AD145" s="24">
        <f t="shared" si="54"/>
        <v>0</v>
      </c>
      <c r="AE145" s="24">
        <f t="shared" si="55"/>
        <v>0.93</v>
      </c>
      <c r="AF145" s="24">
        <f t="shared" si="46"/>
        <v>0</v>
      </c>
      <c r="AR145" s="24">
        <f t="shared" si="47"/>
        <v>71</v>
      </c>
      <c r="AS145" s="24">
        <f t="shared" si="48"/>
        <v>3</v>
      </c>
      <c r="AT145" s="24">
        <f t="shared" si="49"/>
        <v>-14700</v>
      </c>
      <c r="AU145" s="24">
        <f t="shared" si="50"/>
        <v>284000</v>
      </c>
      <c r="AV145" s="24">
        <f t="shared" si="51"/>
        <v>269300</v>
      </c>
      <c r="AW145" s="24">
        <f t="shared" si="52"/>
        <v>1346.5</v>
      </c>
      <c r="AX145" s="24" t="str">
        <f t="shared" si="53"/>
        <v/>
      </c>
    </row>
    <row r="146" spans="1:50">
      <c r="A146" s="17"/>
      <c r="B146" s="141">
        <v>35</v>
      </c>
      <c r="C146" s="142">
        <v>42.0238713614444</v>
      </c>
      <c r="D146" s="142">
        <v>12.2924907974848</v>
      </c>
      <c r="E146" s="142">
        <v>0.726145326997215</v>
      </c>
      <c r="F146" s="143">
        <v>84269.868996687</v>
      </c>
      <c r="G146" s="143">
        <v>-3020.14425567787</v>
      </c>
      <c r="H146" s="143">
        <v>-19178.4994056042</v>
      </c>
      <c r="I146" s="145">
        <v>0</v>
      </c>
      <c r="J146" s="144">
        <v>35</v>
      </c>
      <c r="K146" s="141">
        <v>35</v>
      </c>
      <c r="L146" s="148">
        <f t="shared" si="56"/>
        <v>0.896936719282392</v>
      </c>
      <c r="M146" s="148">
        <f t="shared" si="57"/>
        <v>0.542983476248803</v>
      </c>
      <c r="N146" s="148">
        <f t="shared" si="58"/>
        <v>-0.0865229853406667</v>
      </c>
      <c r="O146" s="148">
        <f t="shared" si="59"/>
        <v>0.748603252218287</v>
      </c>
      <c r="P146" s="148">
        <f t="shared" si="60"/>
        <v>0.0467533141243761</v>
      </c>
      <c r="Q146" s="148">
        <f t="shared" si="61"/>
        <v>-1.71301733583323</v>
      </c>
      <c r="R146" s="145">
        <v>0</v>
      </c>
      <c r="S146" s="144">
        <v>35</v>
      </c>
      <c r="T146" s="17">
        <f t="shared" si="43"/>
        <v>0.181727654707815</v>
      </c>
      <c r="U146" s="24">
        <f t="shared" si="62"/>
        <v>0</v>
      </c>
      <c r="V146" s="24">
        <f t="shared" si="63"/>
        <v>1</v>
      </c>
      <c r="W146" s="24">
        <f>SUM($U$20:U146)</f>
        <v>47</v>
      </c>
      <c r="X146" s="24">
        <f>SUM($V$20:V146)</f>
        <v>80</v>
      </c>
      <c r="Y146" s="24">
        <f t="shared" si="64"/>
        <v>70</v>
      </c>
      <c r="Z146" s="24">
        <f t="shared" si="65"/>
        <v>3</v>
      </c>
      <c r="AB146" s="24">
        <f t="shared" si="44"/>
        <v>0.533333333333333</v>
      </c>
      <c r="AC146" s="24">
        <f t="shared" si="45"/>
        <v>0.94</v>
      </c>
      <c r="AD146" s="24">
        <f t="shared" si="54"/>
        <v>0.00666666666666671</v>
      </c>
      <c r="AE146" s="24">
        <f t="shared" si="55"/>
        <v>0.94</v>
      </c>
      <c r="AF146" s="24">
        <f t="shared" si="46"/>
        <v>0.00626666666666671</v>
      </c>
      <c r="AR146" s="24">
        <f t="shared" si="47"/>
        <v>70</v>
      </c>
      <c r="AS146" s="24">
        <f t="shared" si="48"/>
        <v>3</v>
      </c>
      <c r="AT146" s="24">
        <f t="shared" si="49"/>
        <v>-14700</v>
      </c>
      <c r="AU146" s="24">
        <f t="shared" si="50"/>
        <v>280000</v>
      </c>
      <c r="AV146" s="24">
        <f t="shared" si="51"/>
        <v>265300</v>
      </c>
      <c r="AW146" s="24">
        <f t="shared" si="52"/>
        <v>1326.5</v>
      </c>
      <c r="AX146" s="24" t="str">
        <f t="shared" si="53"/>
        <v/>
      </c>
    </row>
    <row r="147" spans="1:50">
      <c r="A147" s="17"/>
      <c r="B147" s="141">
        <v>173</v>
      </c>
      <c r="C147" s="142">
        <v>26.837822334453</v>
      </c>
      <c r="D147" s="142">
        <v>12.7864428848591</v>
      </c>
      <c r="E147" s="142">
        <v>0.333879628147524</v>
      </c>
      <c r="F147" s="143">
        <v>95717.0597815807</v>
      </c>
      <c r="G147" s="143">
        <v>-5807.63262053181</v>
      </c>
      <c r="H147" s="143">
        <v>-6871.33257568291</v>
      </c>
      <c r="I147" s="145">
        <v>0</v>
      </c>
      <c r="J147" s="144">
        <v>173</v>
      </c>
      <c r="K147" s="141">
        <v>173</v>
      </c>
      <c r="L147" s="148">
        <f t="shared" si="56"/>
        <v>-0.954304685309859</v>
      </c>
      <c r="M147" s="148">
        <f t="shared" si="57"/>
        <v>0.615912932108486</v>
      </c>
      <c r="N147" s="148">
        <f t="shared" si="58"/>
        <v>-0.720187255919471</v>
      </c>
      <c r="O147" s="148">
        <f t="shared" si="59"/>
        <v>0.987772241018379</v>
      </c>
      <c r="P147" s="148">
        <f t="shared" si="60"/>
        <v>-0.669451652684769</v>
      </c>
      <c r="Q147" s="148">
        <f t="shared" si="61"/>
        <v>-0.066010397735245</v>
      </c>
      <c r="R147" s="145">
        <v>0</v>
      </c>
      <c r="S147" s="144">
        <v>173</v>
      </c>
      <c r="T147" s="17">
        <f t="shared" si="43"/>
        <v>0.180434496043308</v>
      </c>
      <c r="U147" s="24">
        <f t="shared" si="62"/>
        <v>0</v>
      </c>
      <c r="V147" s="24">
        <f t="shared" si="63"/>
        <v>1</v>
      </c>
      <c r="W147" s="24">
        <f>SUM($U$20:U147)</f>
        <v>47</v>
      </c>
      <c r="X147" s="24">
        <f>SUM($V$20:V147)</f>
        <v>81</v>
      </c>
      <c r="Y147" s="24">
        <f t="shared" si="64"/>
        <v>69</v>
      </c>
      <c r="Z147" s="24">
        <f t="shared" si="65"/>
        <v>3</v>
      </c>
      <c r="AB147" s="24">
        <f t="shared" si="44"/>
        <v>0.54</v>
      </c>
      <c r="AC147" s="24">
        <f t="shared" si="45"/>
        <v>0.94</v>
      </c>
      <c r="AD147" s="24">
        <f t="shared" si="54"/>
        <v>0.00666666666666671</v>
      </c>
      <c r="AE147" s="24">
        <f t="shared" si="55"/>
        <v>0.94</v>
      </c>
      <c r="AF147" s="24">
        <f t="shared" si="46"/>
        <v>0.00626666666666671</v>
      </c>
      <c r="AR147" s="24">
        <f t="shared" si="47"/>
        <v>69</v>
      </c>
      <c r="AS147" s="24">
        <f t="shared" si="48"/>
        <v>3</v>
      </c>
      <c r="AT147" s="24">
        <f t="shared" si="49"/>
        <v>-14700</v>
      </c>
      <c r="AU147" s="24">
        <f t="shared" si="50"/>
        <v>276000</v>
      </c>
      <c r="AV147" s="24">
        <f t="shared" si="51"/>
        <v>261300</v>
      </c>
      <c r="AW147" s="24">
        <f t="shared" si="52"/>
        <v>1306.5</v>
      </c>
      <c r="AX147" s="24" t="str">
        <f t="shared" si="53"/>
        <v/>
      </c>
    </row>
    <row r="148" spans="1:50">
      <c r="A148" s="17"/>
      <c r="B148" s="141">
        <v>16</v>
      </c>
      <c r="C148" s="142">
        <v>31.3212499573767</v>
      </c>
      <c r="D148" s="142">
        <v>7.84291919099707</v>
      </c>
      <c r="E148" s="142">
        <v>0.349809466922873</v>
      </c>
      <c r="F148" s="143">
        <v>41564.5700829063</v>
      </c>
      <c r="G148" s="143">
        <v>-341.030385240395</v>
      </c>
      <c r="H148" s="143">
        <v>-11029.7742514816</v>
      </c>
      <c r="I148" s="145">
        <v>0</v>
      </c>
      <c r="J148" s="144">
        <v>16</v>
      </c>
      <c r="K148" s="141">
        <v>16</v>
      </c>
      <c r="L148" s="148">
        <f t="shared" ref="L148:L179" si="66">(C148-C$221)/C$223</f>
        <v>-0.407756545283655</v>
      </c>
      <c r="M148" s="148">
        <f t="shared" ref="M148:M179" si="67">(D148-D$221)/D$223</f>
        <v>-0.113972622053683</v>
      </c>
      <c r="N148" s="148">
        <f t="shared" ref="N148:N179" si="68">(E148-E$221)/E$223</f>
        <v>-0.694454264996174</v>
      </c>
      <c r="O148" s="148">
        <f t="shared" ref="O148:O179" si="69">(F148-F$221)/F$223</f>
        <v>-0.143649122145311</v>
      </c>
      <c r="P148" s="148">
        <f t="shared" ref="P148:P179" si="70">(G148-G$221)/G$223</f>
        <v>0.735113016302051</v>
      </c>
      <c r="Q148" s="148">
        <f t="shared" ref="Q148:Q179" si="71">(H148-H$221)/H$223</f>
        <v>-0.6225139688955</v>
      </c>
      <c r="R148" s="145">
        <v>0</v>
      </c>
      <c r="S148" s="144">
        <v>16</v>
      </c>
      <c r="T148" s="17">
        <f t="shared" si="43"/>
        <v>0.179628317968879</v>
      </c>
      <c r="U148" s="24">
        <f t="shared" ref="U148:U179" si="72">R148</f>
        <v>0</v>
      </c>
      <c r="V148" s="24">
        <f t="shared" ref="V148:V179" si="73">IF(R148=0,1,0)</f>
        <v>1</v>
      </c>
      <c r="W148" s="24">
        <f>SUM($U$20:U148)</f>
        <v>47</v>
      </c>
      <c r="X148" s="24">
        <f>SUM($V$20:V148)</f>
        <v>82</v>
      </c>
      <c r="Y148" s="24">
        <f t="shared" ref="Y148:Y179" si="74">$T$223-X148</f>
        <v>68</v>
      </c>
      <c r="Z148" s="24">
        <f t="shared" ref="Z148:Z179" si="75">$S$223-W148</f>
        <v>3</v>
      </c>
      <c r="AB148" s="24">
        <f t="shared" si="44"/>
        <v>0.546666666666667</v>
      </c>
      <c r="AC148" s="24">
        <f t="shared" si="45"/>
        <v>0.94</v>
      </c>
      <c r="AD148" s="24">
        <f t="shared" si="54"/>
        <v>0.0066666666666666</v>
      </c>
      <c r="AE148" s="24">
        <f t="shared" si="55"/>
        <v>0.94</v>
      </c>
      <c r="AF148" s="24">
        <f t="shared" si="46"/>
        <v>0.0062666666666666</v>
      </c>
      <c r="AR148" s="24">
        <f t="shared" si="47"/>
        <v>68</v>
      </c>
      <c r="AS148" s="24">
        <f t="shared" si="48"/>
        <v>3</v>
      </c>
      <c r="AT148" s="24">
        <f t="shared" si="49"/>
        <v>-14700</v>
      </c>
      <c r="AU148" s="24">
        <f t="shared" si="50"/>
        <v>272000</v>
      </c>
      <c r="AV148" s="24">
        <f t="shared" si="51"/>
        <v>257300</v>
      </c>
      <c r="AW148" s="24">
        <f t="shared" si="52"/>
        <v>1286.5</v>
      </c>
      <c r="AX148" s="24" t="str">
        <f t="shared" si="53"/>
        <v/>
      </c>
    </row>
    <row r="149" spans="1:50">
      <c r="A149" s="17"/>
      <c r="B149" s="141">
        <v>89</v>
      </c>
      <c r="C149" s="142">
        <v>31.5031230854732</v>
      </c>
      <c r="D149" s="142">
        <v>8.3330742644345</v>
      </c>
      <c r="E149" s="142">
        <v>0.277333151507547</v>
      </c>
      <c r="F149" s="143">
        <v>39168.7816210894</v>
      </c>
      <c r="G149" s="143">
        <v>-1980.31067306101</v>
      </c>
      <c r="H149" s="143">
        <v>-4428.42605451269</v>
      </c>
      <c r="I149" s="145">
        <v>0</v>
      </c>
      <c r="J149" s="144">
        <v>89</v>
      </c>
      <c r="K149" s="141">
        <v>89</v>
      </c>
      <c r="L149" s="148">
        <f t="shared" si="66"/>
        <v>-0.385585468098493</v>
      </c>
      <c r="M149" s="148">
        <f t="shared" si="67"/>
        <v>-0.0416037755473992</v>
      </c>
      <c r="N149" s="148">
        <f t="shared" si="68"/>
        <v>-0.811532183551295</v>
      </c>
      <c r="O149" s="148">
        <f t="shared" si="69"/>
        <v>-0.193704923132556</v>
      </c>
      <c r="P149" s="148">
        <f t="shared" si="70"/>
        <v>0.313923568865212</v>
      </c>
      <c r="Q149" s="148">
        <f t="shared" si="71"/>
        <v>0.260911634369677</v>
      </c>
      <c r="R149" s="145">
        <v>0</v>
      </c>
      <c r="S149" s="144">
        <v>89</v>
      </c>
      <c r="T149" s="17">
        <f t="shared" ref="T149:T212" si="76">$L$228*Q149+$M$228*P149+$N$228*O149+$O$228*N149+$P$228*M149+$Q$228*L149+$R$228</f>
        <v>0.178548578643288</v>
      </c>
      <c r="U149" s="24">
        <f t="shared" si="72"/>
        <v>0</v>
      </c>
      <c r="V149" s="24">
        <f t="shared" si="73"/>
        <v>1</v>
      </c>
      <c r="W149" s="24">
        <f>SUM($U$20:U149)</f>
        <v>47</v>
      </c>
      <c r="X149" s="24">
        <f>SUM($V$20:V149)</f>
        <v>83</v>
      </c>
      <c r="Y149" s="24">
        <f t="shared" si="74"/>
        <v>67</v>
      </c>
      <c r="Z149" s="24">
        <f t="shared" si="75"/>
        <v>3</v>
      </c>
      <c r="AB149" s="24">
        <f t="shared" ref="AB149:AB212" si="77">X149/$T$223</f>
        <v>0.553333333333333</v>
      </c>
      <c r="AC149" s="24">
        <f t="shared" ref="AC149:AC212" si="78">W149/$S$223</f>
        <v>0.94</v>
      </c>
      <c r="AD149" s="24">
        <f t="shared" si="54"/>
        <v>0.00666666666666671</v>
      </c>
      <c r="AE149" s="24">
        <f t="shared" si="55"/>
        <v>0.94</v>
      </c>
      <c r="AF149" s="24">
        <f t="shared" ref="AF149:AF212" si="79">AD149*AE149</f>
        <v>0.00626666666666671</v>
      </c>
      <c r="AR149" s="24">
        <f t="shared" ref="AR149:AR212" si="80">Y149</f>
        <v>67</v>
      </c>
      <c r="AS149" s="24">
        <f t="shared" ref="AS149:AS212" si="81">Z149</f>
        <v>3</v>
      </c>
      <c r="AT149" s="24">
        <f t="shared" ref="AT149:AT212" si="82">$AP$7*AS149</f>
        <v>-14700</v>
      </c>
      <c r="AU149" s="24">
        <f t="shared" ref="AU149:AU212" si="83">$AP$11*AR149</f>
        <v>268000</v>
      </c>
      <c r="AV149" s="24">
        <f t="shared" ref="AV149:AV212" si="84">AT149+AU149</f>
        <v>253300</v>
      </c>
      <c r="AW149" s="24">
        <f t="shared" ref="AW149:AW212" si="85">AV149/200</f>
        <v>1266.5</v>
      </c>
      <c r="AX149" s="24" t="str">
        <f t="shared" ref="AX149:AX212" si="86">IF(AW149=$AW$14,T149,"")</f>
        <v/>
      </c>
    </row>
    <row r="150" spans="1:50">
      <c r="A150" s="17"/>
      <c r="B150" s="141">
        <v>74</v>
      </c>
      <c r="C150" s="142">
        <v>27.985746209397</v>
      </c>
      <c r="D150" s="142">
        <v>6.89909315172784</v>
      </c>
      <c r="E150" s="142">
        <v>0.67892454234678</v>
      </c>
      <c r="F150" s="143">
        <v>29452.1617318252</v>
      </c>
      <c r="G150" s="143">
        <v>-822.15613040849</v>
      </c>
      <c r="H150" s="143">
        <v>-1067.34322826157</v>
      </c>
      <c r="I150" s="145">
        <v>1</v>
      </c>
      <c r="J150" s="144">
        <v>74</v>
      </c>
      <c r="K150" s="141">
        <v>74</v>
      </c>
      <c r="L150" s="148">
        <f t="shared" si="66"/>
        <v>-0.814368076199805</v>
      </c>
      <c r="M150" s="148">
        <f t="shared" si="67"/>
        <v>-0.253323626390941</v>
      </c>
      <c r="N150" s="148">
        <f t="shared" si="68"/>
        <v>-0.16280323148358</v>
      </c>
      <c r="O150" s="148">
        <f t="shared" si="69"/>
        <v>-0.396716666112932</v>
      </c>
      <c r="P150" s="148">
        <f t="shared" si="70"/>
        <v>0.611494689246829</v>
      </c>
      <c r="Q150" s="148">
        <f t="shared" si="71"/>
        <v>0.710708635650188</v>
      </c>
      <c r="R150" s="145">
        <v>1</v>
      </c>
      <c r="S150" s="144">
        <v>74</v>
      </c>
      <c r="T150" s="17">
        <f t="shared" si="76"/>
        <v>0.176845514525678</v>
      </c>
      <c r="U150" s="24">
        <f t="shared" si="72"/>
        <v>1</v>
      </c>
      <c r="V150" s="24">
        <f t="shared" si="73"/>
        <v>0</v>
      </c>
      <c r="W150" s="24">
        <f>SUM($U$20:U150)</f>
        <v>48</v>
      </c>
      <c r="X150" s="24">
        <f>SUM($V$20:V150)</f>
        <v>83</v>
      </c>
      <c r="Y150" s="24">
        <f t="shared" si="74"/>
        <v>67</v>
      </c>
      <c r="Z150" s="24">
        <f t="shared" si="75"/>
        <v>2</v>
      </c>
      <c r="AB150" s="24">
        <f t="shared" si="77"/>
        <v>0.553333333333333</v>
      </c>
      <c r="AC150" s="24">
        <f t="shared" si="78"/>
        <v>0.96</v>
      </c>
      <c r="AD150" s="24">
        <f t="shared" ref="AD150:AD213" si="87">(AB150-AB149)</f>
        <v>0</v>
      </c>
      <c r="AE150" s="24">
        <f t="shared" ref="AE150:AE213" si="88">(AC150+AC149)/2</f>
        <v>0.95</v>
      </c>
      <c r="AF150" s="24">
        <f t="shared" si="79"/>
        <v>0</v>
      </c>
      <c r="AR150" s="24">
        <f t="shared" si="80"/>
        <v>67</v>
      </c>
      <c r="AS150" s="24">
        <f t="shared" si="81"/>
        <v>2</v>
      </c>
      <c r="AT150" s="24">
        <f t="shared" si="82"/>
        <v>-9800</v>
      </c>
      <c r="AU150" s="24">
        <f t="shared" si="83"/>
        <v>268000</v>
      </c>
      <c r="AV150" s="24">
        <f t="shared" si="84"/>
        <v>258200</v>
      </c>
      <c r="AW150" s="24">
        <f t="shared" si="85"/>
        <v>1291</v>
      </c>
      <c r="AX150" s="24" t="str">
        <f t="shared" si="86"/>
        <v/>
      </c>
    </row>
    <row r="151" spans="1:50">
      <c r="A151" s="17"/>
      <c r="B151" s="141">
        <v>192</v>
      </c>
      <c r="C151" s="142">
        <v>40.0128670327876</v>
      </c>
      <c r="D151" s="142">
        <v>20.1817419444008</v>
      </c>
      <c r="E151" s="142">
        <v>1.6362473290361</v>
      </c>
      <c r="F151" s="143">
        <v>144700.364911674</v>
      </c>
      <c r="G151" s="143">
        <v>-6447.43881841686</v>
      </c>
      <c r="H151" s="143">
        <v>-29135.0425199272</v>
      </c>
      <c r="I151" s="145">
        <v>0</v>
      </c>
      <c r="J151" s="144">
        <v>192</v>
      </c>
      <c r="K151" s="141">
        <v>192</v>
      </c>
      <c r="L151" s="148">
        <f t="shared" si="66"/>
        <v>0.651787077568027</v>
      </c>
      <c r="M151" s="148">
        <f t="shared" si="67"/>
        <v>1.70779036337688</v>
      </c>
      <c r="N151" s="148">
        <f t="shared" si="68"/>
        <v>1.3836517532751</v>
      </c>
      <c r="O151" s="148">
        <f t="shared" si="69"/>
        <v>2.01119255227157</v>
      </c>
      <c r="P151" s="148">
        <f t="shared" si="70"/>
        <v>-0.833840635432884</v>
      </c>
      <c r="Q151" s="148">
        <f t="shared" si="71"/>
        <v>-3.0454519908095</v>
      </c>
      <c r="R151" s="145">
        <v>0</v>
      </c>
      <c r="S151" s="144">
        <v>192</v>
      </c>
      <c r="T151" s="17">
        <f t="shared" si="76"/>
        <v>0.174956375845934</v>
      </c>
      <c r="U151" s="24">
        <f t="shared" si="72"/>
        <v>0</v>
      </c>
      <c r="V151" s="24">
        <f t="shared" si="73"/>
        <v>1</v>
      </c>
      <c r="W151" s="24">
        <f>SUM($U$20:U151)</f>
        <v>48</v>
      </c>
      <c r="X151" s="24">
        <f>SUM($V$20:V151)</f>
        <v>84</v>
      </c>
      <c r="Y151" s="24">
        <f t="shared" si="74"/>
        <v>66</v>
      </c>
      <c r="Z151" s="24">
        <f t="shared" si="75"/>
        <v>2</v>
      </c>
      <c r="AB151" s="24">
        <f t="shared" si="77"/>
        <v>0.56</v>
      </c>
      <c r="AC151" s="24">
        <f t="shared" si="78"/>
        <v>0.96</v>
      </c>
      <c r="AD151" s="24">
        <f t="shared" si="87"/>
        <v>0.00666666666666671</v>
      </c>
      <c r="AE151" s="24">
        <f t="shared" si="88"/>
        <v>0.96</v>
      </c>
      <c r="AF151" s="24">
        <f t="shared" si="79"/>
        <v>0.00640000000000004</v>
      </c>
      <c r="AR151" s="24">
        <f t="shared" si="80"/>
        <v>66</v>
      </c>
      <c r="AS151" s="24">
        <f t="shared" si="81"/>
        <v>2</v>
      </c>
      <c r="AT151" s="24">
        <f t="shared" si="82"/>
        <v>-9800</v>
      </c>
      <c r="AU151" s="24">
        <f t="shared" si="83"/>
        <v>264000</v>
      </c>
      <c r="AV151" s="24">
        <f t="shared" si="84"/>
        <v>254200</v>
      </c>
      <c r="AW151" s="24">
        <f t="shared" si="85"/>
        <v>1271</v>
      </c>
      <c r="AX151" s="24" t="str">
        <f t="shared" si="86"/>
        <v/>
      </c>
    </row>
    <row r="152" spans="1:50">
      <c r="A152" s="17"/>
      <c r="B152" s="141">
        <v>85</v>
      </c>
      <c r="C152" s="142">
        <v>41.7914849688162</v>
      </c>
      <c r="D152" s="142">
        <v>10.7930663015551</v>
      </c>
      <c r="E152" s="142">
        <v>1.01356093984856</v>
      </c>
      <c r="F152" s="143">
        <v>35484.6535276458</v>
      </c>
      <c r="G152" s="143">
        <v>-2862.48075366209</v>
      </c>
      <c r="H152" s="143">
        <v>-4971.33824383898</v>
      </c>
      <c r="I152" s="145">
        <v>0</v>
      </c>
      <c r="J152" s="144">
        <v>85</v>
      </c>
      <c r="K152" s="141">
        <v>85</v>
      </c>
      <c r="L152" s="148">
        <f t="shared" si="66"/>
        <v>0.868607868826787</v>
      </c>
      <c r="M152" s="148">
        <f t="shared" si="67"/>
        <v>0.321601250348937</v>
      </c>
      <c r="N152" s="148">
        <f t="shared" si="68"/>
        <v>0.377766921231545</v>
      </c>
      <c r="O152" s="148">
        <f t="shared" si="69"/>
        <v>-0.270678322744423</v>
      </c>
      <c r="P152" s="148">
        <f t="shared" si="70"/>
        <v>0.0872626789891653</v>
      </c>
      <c r="Q152" s="148">
        <f t="shared" si="71"/>
        <v>0.188256395763142</v>
      </c>
      <c r="R152" s="145">
        <v>0</v>
      </c>
      <c r="S152" s="144">
        <v>85</v>
      </c>
      <c r="T152" s="17">
        <f t="shared" si="76"/>
        <v>0.174490729619595</v>
      </c>
      <c r="U152" s="24">
        <f t="shared" si="72"/>
        <v>0</v>
      </c>
      <c r="V152" s="24">
        <f t="shared" si="73"/>
        <v>1</v>
      </c>
      <c r="W152" s="24">
        <f>SUM($U$20:U152)</f>
        <v>48</v>
      </c>
      <c r="X152" s="24">
        <f>SUM($V$20:V152)</f>
        <v>85</v>
      </c>
      <c r="Y152" s="24">
        <f t="shared" si="74"/>
        <v>65</v>
      </c>
      <c r="Z152" s="24">
        <f t="shared" si="75"/>
        <v>2</v>
      </c>
      <c r="AB152" s="24">
        <f t="shared" si="77"/>
        <v>0.566666666666667</v>
      </c>
      <c r="AC152" s="24">
        <f t="shared" si="78"/>
        <v>0.96</v>
      </c>
      <c r="AD152" s="24">
        <f t="shared" si="87"/>
        <v>0.0066666666666666</v>
      </c>
      <c r="AE152" s="24">
        <f t="shared" si="88"/>
        <v>0.96</v>
      </c>
      <c r="AF152" s="24">
        <f t="shared" si="79"/>
        <v>0.00639999999999993</v>
      </c>
      <c r="AR152" s="24">
        <f t="shared" si="80"/>
        <v>65</v>
      </c>
      <c r="AS152" s="24">
        <f t="shared" si="81"/>
        <v>2</v>
      </c>
      <c r="AT152" s="24">
        <f t="shared" si="82"/>
        <v>-9800</v>
      </c>
      <c r="AU152" s="24">
        <f t="shared" si="83"/>
        <v>260000</v>
      </c>
      <c r="AV152" s="24">
        <f t="shared" si="84"/>
        <v>250200</v>
      </c>
      <c r="AW152" s="24">
        <f t="shared" si="85"/>
        <v>1251</v>
      </c>
      <c r="AX152" s="24" t="str">
        <f t="shared" si="86"/>
        <v/>
      </c>
    </row>
    <row r="153" spans="1:50">
      <c r="A153" s="17"/>
      <c r="B153" s="141">
        <v>157</v>
      </c>
      <c r="C153" s="142">
        <v>33.7792385788624</v>
      </c>
      <c r="D153" s="142">
        <v>7.62926301226487</v>
      </c>
      <c r="E153" s="142">
        <v>0.30663401438009</v>
      </c>
      <c r="F153" s="143">
        <v>31945.4465687706</v>
      </c>
      <c r="G153" s="143">
        <v>-1571.91035799194</v>
      </c>
      <c r="H153" s="143">
        <v>-2553.27503914205</v>
      </c>
      <c r="I153" s="145">
        <v>0</v>
      </c>
      <c r="J153" s="144">
        <v>157</v>
      </c>
      <c r="K153" s="141">
        <v>157</v>
      </c>
      <c r="L153" s="148">
        <f t="shared" si="66"/>
        <v>-0.108117692543003</v>
      </c>
      <c r="M153" s="148">
        <f t="shared" si="67"/>
        <v>-0.145517845273256</v>
      </c>
      <c r="N153" s="148">
        <f t="shared" si="68"/>
        <v>-0.76419969958977</v>
      </c>
      <c r="O153" s="148">
        <f t="shared" si="69"/>
        <v>-0.344623849242109</v>
      </c>
      <c r="P153" s="148">
        <f t="shared" si="70"/>
        <v>0.418856144651662</v>
      </c>
      <c r="Q153" s="148">
        <f t="shared" si="71"/>
        <v>0.511853770360586</v>
      </c>
      <c r="R153" s="145">
        <v>0</v>
      </c>
      <c r="S153" s="144">
        <v>157</v>
      </c>
      <c r="T153" s="17">
        <f t="shared" si="76"/>
        <v>0.167515189555561</v>
      </c>
      <c r="U153" s="24">
        <f t="shared" si="72"/>
        <v>0</v>
      </c>
      <c r="V153" s="24">
        <f t="shared" si="73"/>
        <v>1</v>
      </c>
      <c r="W153" s="24">
        <f>SUM($U$20:U153)</f>
        <v>48</v>
      </c>
      <c r="X153" s="24">
        <f>SUM($V$20:V153)</f>
        <v>86</v>
      </c>
      <c r="Y153" s="24">
        <f t="shared" si="74"/>
        <v>64</v>
      </c>
      <c r="Z153" s="24">
        <f t="shared" si="75"/>
        <v>2</v>
      </c>
      <c r="AB153" s="24">
        <f t="shared" si="77"/>
        <v>0.573333333333333</v>
      </c>
      <c r="AC153" s="24">
        <f t="shared" si="78"/>
        <v>0.96</v>
      </c>
      <c r="AD153" s="24">
        <f t="shared" si="87"/>
        <v>0.00666666666666671</v>
      </c>
      <c r="AE153" s="24">
        <f t="shared" si="88"/>
        <v>0.96</v>
      </c>
      <c r="AF153" s="24">
        <f t="shared" si="79"/>
        <v>0.00640000000000004</v>
      </c>
      <c r="AR153" s="24">
        <f t="shared" si="80"/>
        <v>64</v>
      </c>
      <c r="AS153" s="24">
        <f t="shared" si="81"/>
        <v>2</v>
      </c>
      <c r="AT153" s="24">
        <f t="shared" si="82"/>
        <v>-9800</v>
      </c>
      <c r="AU153" s="24">
        <f t="shared" si="83"/>
        <v>256000</v>
      </c>
      <c r="AV153" s="24">
        <f t="shared" si="84"/>
        <v>246200</v>
      </c>
      <c r="AW153" s="24">
        <f t="shared" si="85"/>
        <v>1231</v>
      </c>
      <c r="AX153" s="24" t="str">
        <f t="shared" si="86"/>
        <v/>
      </c>
    </row>
    <row r="154" spans="1:50">
      <c r="A154" s="17"/>
      <c r="B154" s="141">
        <v>10</v>
      </c>
      <c r="C154" s="142">
        <v>27.2728324715906</v>
      </c>
      <c r="D154" s="142">
        <v>9.47322394892082</v>
      </c>
      <c r="E154" s="142">
        <v>0.478877700141037</v>
      </c>
      <c r="F154" s="143">
        <v>33039.8757676915</v>
      </c>
      <c r="G154" s="143">
        <v>-1833.33189317958</v>
      </c>
      <c r="H154" s="143">
        <v>-3631.8822481575</v>
      </c>
      <c r="I154" s="145">
        <v>0</v>
      </c>
      <c r="J154" s="144">
        <v>10</v>
      </c>
      <c r="K154" s="141">
        <v>10</v>
      </c>
      <c r="L154" s="148">
        <f t="shared" si="66"/>
        <v>-0.901275172771409</v>
      </c>
      <c r="M154" s="148">
        <f t="shared" si="67"/>
        <v>0.126733393610373</v>
      </c>
      <c r="N154" s="148">
        <f t="shared" si="68"/>
        <v>-0.485958013356232</v>
      </c>
      <c r="O154" s="148">
        <f t="shared" si="69"/>
        <v>-0.321757669256306</v>
      </c>
      <c r="P154" s="148">
        <f t="shared" si="70"/>
        <v>0.351687648347619</v>
      </c>
      <c r="Q154" s="148">
        <f t="shared" si="71"/>
        <v>0.367509131071878</v>
      </c>
      <c r="R154" s="145">
        <v>0</v>
      </c>
      <c r="S154" s="144">
        <v>10</v>
      </c>
      <c r="T154" s="17">
        <f t="shared" si="76"/>
        <v>0.165027068099296</v>
      </c>
      <c r="U154" s="24">
        <f t="shared" si="72"/>
        <v>0</v>
      </c>
      <c r="V154" s="24">
        <f t="shared" si="73"/>
        <v>1</v>
      </c>
      <c r="W154" s="24">
        <f>SUM($U$20:U154)</f>
        <v>48</v>
      </c>
      <c r="X154" s="24">
        <f>SUM($V$20:V154)</f>
        <v>87</v>
      </c>
      <c r="Y154" s="24">
        <f t="shared" si="74"/>
        <v>63</v>
      </c>
      <c r="Z154" s="24">
        <f t="shared" si="75"/>
        <v>2</v>
      </c>
      <c r="AB154" s="24">
        <f t="shared" si="77"/>
        <v>0.58</v>
      </c>
      <c r="AC154" s="24">
        <f t="shared" si="78"/>
        <v>0.96</v>
      </c>
      <c r="AD154" s="24">
        <f t="shared" si="87"/>
        <v>0.0066666666666666</v>
      </c>
      <c r="AE154" s="24">
        <f t="shared" si="88"/>
        <v>0.96</v>
      </c>
      <c r="AF154" s="24">
        <f t="shared" si="79"/>
        <v>0.00639999999999993</v>
      </c>
      <c r="AR154" s="24">
        <f t="shared" si="80"/>
        <v>63</v>
      </c>
      <c r="AS154" s="24">
        <f t="shared" si="81"/>
        <v>2</v>
      </c>
      <c r="AT154" s="24">
        <f t="shared" si="82"/>
        <v>-9800</v>
      </c>
      <c r="AU154" s="24">
        <f t="shared" si="83"/>
        <v>252000</v>
      </c>
      <c r="AV154" s="24">
        <f t="shared" si="84"/>
        <v>242200</v>
      </c>
      <c r="AW154" s="24">
        <f t="shared" si="85"/>
        <v>1211</v>
      </c>
      <c r="AX154" s="24" t="str">
        <f t="shared" si="86"/>
        <v/>
      </c>
    </row>
    <row r="155" spans="1:50">
      <c r="A155" s="17"/>
      <c r="B155" s="141">
        <v>99</v>
      </c>
      <c r="C155" s="142">
        <v>36.7568762388796</v>
      </c>
      <c r="D155" s="142">
        <v>10.029382125622</v>
      </c>
      <c r="E155" s="142">
        <v>0.745256634472317</v>
      </c>
      <c r="F155" s="143">
        <v>46220.8556006103</v>
      </c>
      <c r="G155" s="143">
        <v>-1026.66181065931</v>
      </c>
      <c r="H155" s="143">
        <v>-12244.6797178114</v>
      </c>
      <c r="I155" s="145">
        <v>0</v>
      </c>
      <c r="J155" s="144">
        <v>99</v>
      </c>
      <c r="K155" s="141">
        <v>99</v>
      </c>
      <c r="L155" s="148">
        <f t="shared" si="66"/>
        <v>0.254868500527995</v>
      </c>
      <c r="M155" s="148">
        <f t="shared" si="67"/>
        <v>0.208847254925008</v>
      </c>
      <c r="N155" s="148">
        <f t="shared" si="68"/>
        <v>-0.0556506639867204</v>
      </c>
      <c r="O155" s="148">
        <f t="shared" si="69"/>
        <v>-0.0463641969824145</v>
      </c>
      <c r="P155" s="148">
        <f t="shared" si="70"/>
        <v>0.558949901694327</v>
      </c>
      <c r="Q155" s="148">
        <f t="shared" si="71"/>
        <v>-0.785098726202404</v>
      </c>
      <c r="R155" s="145">
        <v>0</v>
      </c>
      <c r="S155" s="144">
        <v>99</v>
      </c>
      <c r="T155" s="17">
        <f t="shared" si="76"/>
        <v>0.16158066803724</v>
      </c>
      <c r="U155" s="24">
        <f t="shared" si="72"/>
        <v>0</v>
      </c>
      <c r="V155" s="24">
        <f t="shared" si="73"/>
        <v>1</v>
      </c>
      <c r="W155" s="24">
        <f>SUM($U$20:U155)</f>
        <v>48</v>
      </c>
      <c r="X155" s="24">
        <f>SUM($V$20:V155)</f>
        <v>88</v>
      </c>
      <c r="Y155" s="24">
        <f t="shared" si="74"/>
        <v>62</v>
      </c>
      <c r="Z155" s="24">
        <f t="shared" si="75"/>
        <v>2</v>
      </c>
      <c r="AB155" s="24">
        <f t="shared" si="77"/>
        <v>0.586666666666667</v>
      </c>
      <c r="AC155" s="24">
        <f t="shared" si="78"/>
        <v>0.96</v>
      </c>
      <c r="AD155" s="24">
        <f t="shared" si="87"/>
        <v>0.00666666666666671</v>
      </c>
      <c r="AE155" s="24">
        <f t="shared" si="88"/>
        <v>0.96</v>
      </c>
      <c r="AF155" s="24">
        <f t="shared" si="79"/>
        <v>0.00640000000000004</v>
      </c>
      <c r="AR155" s="24">
        <f t="shared" si="80"/>
        <v>62</v>
      </c>
      <c r="AS155" s="24">
        <f t="shared" si="81"/>
        <v>2</v>
      </c>
      <c r="AT155" s="24">
        <f t="shared" si="82"/>
        <v>-9800</v>
      </c>
      <c r="AU155" s="24">
        <f t="shared" si="83"/>
        <v>248000</v>
      </c>
      <c r="AV155" s="24">
        <f t="shared" si="84"/>
        <v>238200</v>
      </c>
      <c r="AW155" s="24">
        <f t="shared" si="85"/>
        <v>1191</v>
      </c>
      <c r="AX155" s="24" t="str">
        <f t="shared" si="86"/>
        <v/>
      </c>
    </row>
    <row r="156" spans="1:50">
      <c r="A156" s="17"/>
      <c r="B156" s="141">
        <v>76</v>
      </c>
      <c r="C156" s="142">
        <v>49.1525159920421</v>
      </c>
      <c r="D156" s="142">
        <v>17.115173236954</v>
      </c>
      <c r="E156" s="142">
        <v>0.419908001873868</v>
      </c>
      <c r="F156" s="143">
        <v>112964.625508111</v>
      </c>
      <c r="G156" s="143">
        <v>-6628.53390260553</v>
      </c>
      <c r="H156" s="143">
        <v>-21659.8282605814</v>
      </c>
      <c r="I156" s="145">
        <v>0</v>
      </c>
      <c r="J156" s="144">
        <v>76</v>
      </c>
      <c r="K156" s="141">
        <v>76</v>
      </c>
      <c r="L156" s="148">
        <f t="shared" si="66"/>
        <v>1.76594761706963</v>
      </c>
      <c r="M156" s="148">
        <f t="shared" si="67"/>
        <v>1.25502744789005</v>
      </c>
      <c r="N156" s="148">
        <f t="shared" si="68"/>
        <v>-0.581217402459831</v>
      </c>
      <c r="O156" s="148">
        <f t="shared" si="69"/>
        <v>1.34812989833295</v>
      </c>
      <c r="P156" s="148">
        <f t="shared" si="70"/>
        <v>-0.8803704076809</v>
      </c>
      <c r="Q156" s="148">
        <f t="shared" si="71"/>
        <v>-2.04508123781223</v>
      </c>
      <c r="R156" s="145">
        <v>0</v>
      </c>
      <c r="S156" s="144">
        <v>76</v>
      </c>
      <c r="T156" s="17">
        <f t="shared" si="76"/>
        <v>0.160164611587201</v>
      </c>
      <c r="U156" s="24">
        <f t="shared" si="72"/>
        <v>0</v>
      </c>
      <c r="V156" s="24">
        <f t="shared" si="73"/>
        <v>1</v>
      </c>
      <c r="W156" s="24">
        <f>SUM($U$20:U156)</f>
        <v>48</v>
      </c>
      <c r="X156" s="24">
        <f>SUM($V$20:V156)</f>
        <v>89</v>
      </c>
      <c r="Y156" s="24">
        <f t="shared" si="74"/>
        <v>61</v>
      </c>
      <c r="Z156" s="24">
        <f t="shared" si="75"/>
        <v>2</v>
      </c>
      <c r="AB156" s="24">
        <f t="shared" si="77"/>
        <v>0.593333333333333</v>
      </c>
      <c r="AC156" s="24">
        <f t="shared" si="78"/>
        <v>0.96</v>
      </c>
      <c r="AD156" s="24">
        <f t="shared" si="87"/>
        <v>0.00666666666666671</v>
      </c>
      <c r="AE156" s="24">
        <f t="shared" si="88"/>
        <v>0.96</v>
      </c>
      <c r="AF156" s="24">
        <f t="shared" si="79"/>
        <v>0.00640000000000004</v>
      </c>
      <c r="AR156" s="24">
        <f t="shared" si="80"/>
        <v>61</v>
      </c>
      <c r="AS156" s="24">
        <f t="shared" si="81"/>
        <v>2</v>
      </c>
      <c r="AT156" s="24">
        <f t="shared" si="82"/>
        <v>-9800</v>
      </c>
      <c r="AU156" s="24">
        <f t="shared" si="83"/>
        <v>244000</v>
      </c>
      <c r="AV156" s="24">
        <f t="shared" si="84"/>
        <v>234200</v>
      </c>
      <c r="AW156" s="24">
        <f t="shared" si="85"/>
        <v>1171</v>
      </c>
      <c r="AX156" s="24" t="str">
        <f t="shared" si="86"/>
        <v/>
      </c>
    </row>
    <row r="157" spans="1:50">
      <c r="A157" s="17"/>
      <c r="B157" s="141">
        <v>40</v>
      </c>
      <c r="C157" s="142">
        <v>27.9037441929393</v>
      </c>
      <c r="D157" s="142">
        <v>11.4415455640311</v>
      </c>
      <c r="E157" s="142">
        <v>0.261134170300005</v>
      </c>
      <c r="F157" s="143">
        <v>35216.1673181526</v>
      </c>
      <c r="G157" s="143">
        <v>-3093.43188148154</v>
      </c>
      <c r="H157" s="143">
        <v>-3920.23477425818</v>
      </c>
      <c r="I157" s="145">
        <v>0</v>
      </c>
      <c r="J157" s="144">
        <v>40</v>
      </c>
      <c r="K157" s="141">
        <v>40</v>
      </c>
      <c r="L157" s="148">
        <f t="shared" si="66"/>
        <v>-0.824364456947468</v>
      </c>
      <c r="M157" s="148">
        <f t="shared" si="67"/>
        <v>0.417345839667406</v>
      </c>
      <c r="N157" s="148">
        <f t="shared" si="68"/>
        <v>-0.837699945966153</v>
      </c>
      <c r="O157" s="148">
        <f t="shared" si="69"/>
        <v>-0.276287871535729</v>
      </c>
      <c r="P157" s="148">
        <f t="shared" si="70"/>
        <v>0.0279231147707049</v>
      </c>
      <c r="Q157" s="148">
        <f t="shared" si="71"/>
        <v>0.328920346368702</v>
      </c>
      <c r="R157" s="145">
        <v>0</v>
      </c>
      <c r="S157" s="144">
        <v>40</v>
      </c>
      <c r="T157" s="17">
        <f t="shared" si="76"/>
        <v>0.156939355983794</v>
      </c>
      <c r="U157" s="24">
        <f t="shared" si="72"/>
        <v>0</v>
      </c>
      <c r="V157" s="24">
        <f t="shared" si="73"/>
        <v>1</v>
      </c>
      <c r="W157" s="24">
        <f>SUM($U$20:U157)</f>
        <v>48</v>
      </c>
      <c r="X157" s="24">
        <f>SUM($V$20:V157)</f>
        <v>90</v>
      </c>
      <c r="Y157" s="24">
        <f t="shared" si="74"/>
        <v>60</v>
      </c>
      <c r="Z157" s="24">
        <f t="shared" si="75"/>
        <v>2</v>
      </c>
      <c r="AB157" s="24">
        <f t="shared" si="77"/>
        <v>0.6</v>
      </c>
      <c r="AC157" s="24">
        <f t="shared" si="78"/>
        <v>0.96</v>
      </c>
      <c r="AD157" s="24">
        <f t="shared" si="87"/>
        <v>0.0066666666666666</v>
      </c>
      <c r="AE157" s="24">
        <f t="shared" si="88"/>
        <v>0.96</v>
      </c>
      <c r="AF157" s="24">
        <f t="shared" si="79"/>
        <v>0.00639999999999993</v>
      </c>
      <c r="AR157" s="24">
        <f t="shared" si="80"/>
        <v>60</v>
      </c>
      <c r="AS157" s="24">
        <f t="shared" si="81"/>
        <v>2</v>
      </c>
      <c r="AT157" s="24">
        <f t="shared" si="82"/>
        <v>-9800</v>
      </c>
      <c r="AU157" s="24">
        <f t="shared" si="83"/>
        <v>240000</v>
      </c>
      <c r="AV157" s="24">
        <f t="shared" si="84"/>
        <v>230200</v>
      </c>
      <c r="AW157" s="24">
        <f t="shared" si="85"/>
        <v>1151</v>
      </c>
      <c r="AX157" s="24" t="str">
        <f t="shared" si="86"/>
        <v/>
      </c>
    </row>
    <row r="158" spans="1:50">
      <c r="A158" s="17"/>
      <c r="B158" s="141">
        <v>26</v>
      </c>
      <c r="C158" s="142">
        <v>25.1639769712888</v>
      </c>
      <c r="D158" s="142">
        <v>9.30813860054427</v>
      </c>
      <c r="E158" s="142">
        <v>0.359315898105963</v>
      </c>
      <c r="F158" s="143">
        <v>27375.727091279</v>
      </c>
      <c r="G158" s="143">
        <v>-1144.36461941654</v>
      </c>
      <c r="H158" s="143">
        <v>-4041.62517299027</v>
      </c>
      <c r="I158" s="145">
        <v>0</v>
      </c>
      <c r="J158" s="144">
        <v>26</v>
      </c>
      <c r="K158" s="141">
        <v>26</v>
      </c>
      <c r="L158" s="148">
        <f t="shared" si="66"/>
        <v>-1.15835327198746</v>
      </c>
      <c r="M158" s="148">
        <f t="shared" si="67"/>
        <v>0.102359400797619</v>
      </c>
      <c r="N158" s="148">
        <f t="shared" si="68"/>
        <v>-0.67909761821542</v>
      </c>
      <c r="O158" s="148">
        <f t="shared" si="69"/>
        <v>-0.440100128712705</v>
      </c>
      <c r="P158" s="148">
        <f t="shared" si="70"/>
        <v>0.528707861116794</v>
      </c>
      <c r="Q158" s="148">
        <f t="shared" si="71"/>
        <v>0.312675272933591</v>
      </c>
      <c r="R158" s="145">
        <v>0</v>
      </c>
      <c r="S158" s="144">
        <v>26</v>
      </c>
      <c r="T158" s="17">
        <f t="shared" si="76"/>
        <v>0.150191965096617</v>
      </c>
      <c r="U158" s="24">
        <f t="shared" si="72"/>
        <v>0</v>
      </c>
      <c r="V158" s="24">
        <f t="shared" si="73"/>
        <v>1</v>
      </c>
      <c r="W158" s="24">
        <f>SUM($U$20:U158)</f>
        <v>48</v>
      </c>
      <c r="X158" s="24">
        <f>SUM($V$20:V158)</f>
        <v>91</v>
      </c>
      <c r="Y158" s="24">
        <f t="shared" si="74"/>
        <v>59</v>
      </c>
      <c r="Z158" s="24">
        <f t="shared" si="75"/>
        <v>2</v>
      </c>
      <c r="AB158" s="24">
        <f t="shared" si="77"/>
        <v>0.606666666666667</v>
      </c>
      <c r="AC158" s="24">
        <f t="shared" si="78"/>
        <v>0.96</v>
      </c>
      <c r="AD158" s="24">
        <f t="shared" si="87"/>
        <v>0.00666666666666671</v>
      </c>
      <c r="AE158" s="24">
        <f t="shared" si="88"/>
        <v>0.96</v>
      </c>
      <c r="AF158" s="24">
        <f t="shared" si="79"/>
        <v>0.00640000000000004</v>
      </c>
      <c r="AR158" s="24">
        <f t="shared" si="80"/>
        <v>59</v>
      </c>
      <c r="AS158" s="24">
        <f t="shared" si="81"/>
        <v>2</v>
      </c>
      <c r="AT158" s="24">
        <f t="shared" si="82"/>
        <v>-9800</v>
      </c>
      <c r="AU158" s="24">
        <f t="shared" si="83"/>
        <v>236000</v>
      </c>
      <c r="AV158" s="24">
        <f t="shared" si="84"/>
        <v>226200</v>
      </c>
      <c r="AW158" s="24">
        <f t="shared" si="85"/>
        <v>1131</v>
      </c>
      <c r="AX158" s="24" t="str">
        <f t="shared" si="86"/>
        <v/>
      </c>
    </row>
    <row r="159" spans="1:50">
      <c r="A159" s="17"/>
      <c r="B159" s="141">
        <v>69</v>
      </c>
      <c r="C159" s="142">
        <v>28.5955227466898</v>
      </c>
      <c r="D159" s="142">
        <v>9.84351109617683</v>
      </c>
      <c r="E159" s="142">
        <v>0.564220526873494</v>
      </c>
      <c r="F159" s="143">
        <v>23057.9819393251</v>
      </c>
      <c r="G159" s="143">
        <v>-1417.06116272773</v>
      </c>
      <c r="H159" s="143">
        <v>-3334.75778538323</v>
      </c>
      <c r="I159" s="145">
        <v>0</v>
      </c>
      <c r="J159" s="144">
        <v>69</v>
      </c>
      <c r="K159" s="141">
        <v>69</v>
      </c>
      <c r="L159" s="148">
        <f t="shared" si="66"/>
        <v>-0.74003382564003</v>
      </c>
      <c r="M159" s="148">
        <f t="shared" si="67"/>
        <v>0.181404364442302</v>
      </c>
      <c r="N159" s="148">
        <f t="shared" si="68"/>
        <v>-0.348095589470738</v>
      </c>
      <c r="O159" s="148">
        <f t="shared" si="69"/>
        <v>-0.530311846268079</v>
      </c>
      <c r="P159" s="148">
        <f t="shared" si="70"/>
        <v>0.458642413951639</v>
      </c>
      <c r="Q159" s="148">
        <f t="shared" si="71"/>
        <v>0.407271820440653</v>
      </c>
      <c r="R159" s="145">
        <v>0</v>
      </c>
      <c r="S159" s="144">
        <v>69</v>
      </c>
      <c r="T159" s="17">
        <f t="shared" si="76"/>
        <v>0.150084929654845</v>
      </c>
      <c r="U159" s="24">
        <f t="shared" si="72"/>
        <v>0</v>
      </c>
      <c r="V159" s="24">
        <f t="shared" si="73"/>
        <v>1</v>
      </c>
      <c r="W159" s="24">
        <f>SUM($U$20:U159)</f>
        <v>48</v>
      </c>
      <c r="X159" s="24">
        <f>SUM($V$20:V159)</f>
        <v>92</v>
      </c>
      <c r="Y159" s="24">
        <f t="shared" si="74"/>
        <v>58</v>
      </c>
      <c r="Z159" s="24">
        <f t="shared" si="75"/>
        <v>2</v>
      </c>
      <c r="AB159" s="24">
        <f t="shared" si="77"/>
        <v>0.613333333333333</v>
      </c>
      <c r="AC159" s="24">
        <f t="shared" si="78"/>
        <v>0.96</v>
      </c>
      <c r="AD159" s="24">
        <f t="shared" si="87"/>
        <v>0.0066666666666666</v>
      </c>
      <c r="AE159" s="24">
        <f t="shared" si="88"/>
        <v>0.96</v>
      </c>
      <c r="AF159" s="24">
        <f t="shared" si="79"/>
        <v>0.00639999999999993</v>
      </c>
      <c r="AR159" s="24">
        <f t="shared" si="80"/>
        <v>58</v>
      </c>
      <c r="AS159" s="24">
        <f t="shared" si="81"/>
        <v>2</v>
      </c>
      <c r="AT159" s="24">
        <f t="shared" si="82"/>
        <v>-9800</v>
      </c>
      <c r="AU159" s="24">
        <f t="shared" si="83"/>
        <v>232000</v>
      </c>
      <c r="AV159" s="24">
        <f t="shared" si="84"/>
        <v>222200</v>
      </c>
      <c r="AW159" s="24">
        <f t="shared" si="85"/>
        <v>1111</v>
      </c>
      <c r="AX159" s="24" t="str">
        <f t="shared" si="86"/>
        <v/>
      </c>
    </row>
    <row r="160" spans="1:50">
      <c r="A160" s="17"/>
      <c r="B160" s="141">
        <v>115</v>
      </c>
      <c r="C160" s="142">
        <v>24.370465689116</v>
      </c>
      <c r="D160" s="142">
        <v>7.76567185454524</v>
      </c>
      <c r="E160" s="142">
        <v>0.0896840209265693</v>
      </c>
      <c r="F160" s="143">
        <v>20413.6115757065</v>
      </c>
      <c r="G160" s="143">
        <v>-704.960977767581</v>
      </c>
      <c r="H160" s="143">
        <v>-1789.11745649841</v>
      </c>
      <c r="I160" s="145">
        <v>0</v>
      </c>
      <c r="J160" s="144">
        <v>115</v>
      </c>
      <c r="K160" s="141">
        <v>115</v>
      </c>
      <c r="L160" s="148">
        <f t="shared" si="66"/>
        <v>-1.25508553842217</v>
      </c>
      <c r="M160" s="148">
        <f t="shared" si="67"/>
        <v>-0.125377789392862</v>
      </c>
      <c r="N160" s="148">
        <f t="shared" si="68"/>
        <v>-1.11465975703792</v>
      </c>
      <c r="O160" s="148">
        <f t="shared" si="69"/>
        <v>-0.585561330422235</v>
      </c>
      <c r="P160" s="148">
        <f t="shared" si="70"/>
        <v>0.64160629490075</v>
      </c>
      <c r="Q160" s="148">
        <f t="shared" si="71"/>
        <v>0.614117179787556</v>
      </c>
      <c r="R160" s="145">
        <v>0</v>
      </c>
      <c r="S160" s="144">
        <v>115</v>
      </c>
      <c r="T160" s="17">
        <f t="shared" si="76"/>
        <v>0.14955455225609</v>
      </c>
      <c r="U160" s="24">
        <f t="shared" si="72"/>
        <v>0</v>
      </c>
      <c r="V160" s="24">
        <f t="shared" si="73"/>
        <v>1</v>
      </c>
      <c r="W160" s="24">
        <f>SUM($U$20:U160)</f>
        <v>48</v>
      </c>
      <c r="X160" s="24">
        <f>SUM($V$20:V160)</f>
        <v>93</v>
      </c>
      <c r="Y160" s="24">
        <f t="shared" si="74"/>
        <v>57</v>
      </c>
      <c r="Z160" s="24">
        <f t="shared" si="75"/>
        <v>2</v>
      </c>
      <c r="AB160" s="24">
        <f t="shared" si="77"/>
        <v>0.62</v>
      </c>
      <c r="AC160" s="24">
        <f t="shared" si="78"/>
        <v>0.96</v>
      </c>
      <c r="AD160" s="24">
        <f t="shared" si="87"/>
        <v>0.00666666666666671</v>
      </c>
      <c r="AE160" s="24">
        <f t="shared" si="88"/>
        <v>0.96</v>
      </c>
      <c r="AF160" s="24">
        <f t="shared" si="79"/>
        <v>0.00640000000000004</v>
      </c>
      <c r="AR160" s="24">
        <f t="shared" si="80"/>
        <v>57</v>
      </c>
      <c r="AS160" s="24">
        <f t="shared" si="81"/>
        <v>2</v>
      </c>
      <c r="AT160" s="24">
        <f t="shared" si="82"/>
        <v>-9800</v>
      </c>
      <c r="AU160" s="24">
        <f t="shared" si="83"/>
        <v>228000</v>
      </c>
      <c r="AV160" s="24">
        <f t="shared" si="84"/>
        <v>218200</v>
      </c>
      <c r="AW160" s="24">
        <f t="shared" si="85"/>
        <v>1091</v>
      </c>
      <c r="AX160" s="24" t="str">
        <f t="shared" si="86"/>
        <v/>
      </c>
    </row>
    <row r="161" spans="1:50">
      <c r="A161" s="17"/>
      <c r="B161" s="141">
        <v>160</v>
      </c>
      <c r="C161" s="142">
        <v>33.2566347855657</v>
      </c>
      <c r="D161" s="142">
        <v>7.61392006242854</v>
      </c>
      <c r="E161" s="142">
        <v>0.111491727855487</v>
      </c>
      <c r="F161" s="143">
        <v>24082.7943722801</v>
      </c>
      <c r="G161" s="143">
        <v>-1325.20508820334</v>
      </c>
      <c r="H161" s="143">
        <v>-923.502439817284</v>
      </c>
      <c r="I161" s="145">
        <v>0</v>
      </c>
      <c r="J161" s="144">
        <v>160</v>
      </c>
      <c r="K161" s="141">
        <v>160</v>
      </c>
      <c r="L161" s="148">
        <f t="shared" si="66"/>
        <v>-0.171825229548064</v>
      </c>
      <c r="M161" s="148">
        <f t="shared" si="67"/>
        <v>-0.147783151993171</v>
      </c>
      <c r="N161" s="148">
        <f t="shared" si="68"/>
        <v>-1.07943168396237</v>
      </c>
      <c r="O161" s="148">
        <f t="shared" si="69"/>
        <v>-0.508900186594943</v>
      </c>
      <c r="P161" s="148">
        <f t="shared" si="70"/>
        <v>0.482243508627204</v>
      </c>
      <c r="Q161" s="148">
        <f t="shared" si="71"/>
        <v>0.729958133103432</v>
      </c>
      <c r="R161" s="145">
        <v>0</v>
      </c>
      <c r="S161" s="144">
        <v>160</v>
      </c>
      <c r="T161" s="17">
        <f t="shared" si="76"/>
        <v>0.144831259783537</v>
      </c>
      <c r="U161" s="24">
        <f t="shared" si="72"/>
        <v>0</v>
      </c>
      <c r="V161" s="24">
        <f t="shared" si="73"/>
        <v>1</v>
      </c>
      <c r="W161" s="24">
        <f>SUM($U$20:U161)</f>
        <v>48</v>
      </c>
      <c r="X161" s="24">
        <f>SUM($V$20:V161)</f>
        <v>94</v>
      </c>
      <c r="Y161" s="24">
        <f t="shared" si="74"/>
        <v>56</v>
      </c>
      <c r="Z161" s="24">
        <f t="shared" si="75"/>
        <v>2</v>
      </c>
      <c r="AB161" s="24">
        <f t="shared" si="77"/>
        <v>0.626666666666667</v>
      </c>
      <c r="AC161" s="24">
        <f t="shared" si="78"/>
        <v>0.96</v>
      </c>
      <c r="AD161" s="24">
        <f t="shared" si="87"/>
        <v>0.00666666666666671</v>
      </c>
      <c r="AE161" s="24">
        <f t="shared" si="88"/>
        <v>0.96</v>
      </c>
      <c r="AF161" s="24">
        <f t="shared" si="79"/>
        <v>0.00640000000000004</v>
      </c>
      <c r="AR161" s="24">
        <f t="shared" si="80"/>
        <v>56</v>
      </c>
      <c r="AS161" s="24">
        <f t="shared" si="81"/>
        <v>2</v>
      </c>
      <c r="AT161" s="24">
        <f t="shared" si="82"/>
        <v>-9800</v>
      </c>
      <c r="AU161" s="24">
        <f t="shared" si="83"/>
        <v>224000</v>
      </c>
      <c r="AV161" s="24">
        <f t="shared" si="84"/>
        <v>214200</v>
      </c>
      <c r="AW161" s="24">
        <f t="shared" si="85"/>
        <v>1071</v>
      </c>
      <c r="AX161" s="24" t="str">
        <f t="shared" si="86"/>
        <v/>
      </c>
    </row>
    <row r="162" spans="1:50">
      <c r="A162" s="17"/>
      <c r="B162" s="141">
        <v>5</v>
      </c>
      <c r="C162" s="142">
        <v>32.6146714996556</v>
      </c>
      <c r="D162" s="142">
        <v>7.48882060390984</v>
      </c>
      <c r="E162" s="142">
        <v>0.234121632582438</v>
      </c>
      <c r="F162" s="143">
        <v>24970.1281224127</v>
      </c>
      <c r="G162" s="143">
        <v>-1135.68054270107</v>
      </c>
      <c r="H162" s="143">
        <v>-397.32318864735</v>
      </c>
      <c r="I162" s="145">
        <v>0</v>
      </c>
      <c r="J162" s="144">
        <v>5</v>
      </c>
      <c r="K162" s="141">
        <v>5</v>
      </c>
      <c r="L162" s="148">
        <f t="shared" si="66"/>
        <v>-0.250083176232726</v>
      </c>
      <c r="M162" s="148">
        <f t="shared" si="67"/>
        <v>-0.166253436199492</v>
      </c>
      <c r="N162" s="148">
        <f t="shared" si="68"/>
        <v>-0.881335879618979</v>
      </c>
      <c r="O162" s="148">
        <f t="shared" si="69"/>
        <v>-0.490360903050593</v>
      </c>
      <c r="P162" s="148">
        <f t="shared" si="70"/>
        <v>0.530939109488694</v>
      </c>
      <c r="Q162" s="148">
        <f t="shared" si="71"/>
        <v>0.800374085802891</v>
      </c>
      <c r="R162" s="145">
        <v>0</v>
      </c>
      <c r="S162" s="144">
        <v>5</v>
      </c>
      <c r="T162" s="17">
        <f t="shared" si="76"/>
        <v>0.140596582858834</v>
      </c>
      <c r="U162" s="24">
        <f t="shared" si="72"/>
        <v>0</v>
      </c>
      <c r="V162" s="24">
        <f t="shared" si="73"/>
        <v>1</v>
      </c>
      <c r="W162" s="24">
        <f>SUM($U$20:U162)</f>
        <v>48</v>
      </c>
      <c r="X162" s="24">
        <f>SUM($V$20:V162)</f>
        <v>95</v>
      </c>
      <c r="Y162" s="24">
        <f t="shared" si="74"/>
        <v>55</v>
      </c>
      <c r="Z162" s="24">
        <f t="shared" si="75"/>
        <v>2</v>
      </c>
      <c r="AB162" s="24">
        <f t="shared" si="77"/>
        <v>0.633333333333333</v>
      </c>
      <c r="AC162" s="24">
        <f t="shared" si="78"/>
        <v>0.96</v>
      </c>
      <c r="AD162" s="24">
        <f t="shared" si="87"/>
        <v>0.0066666666666666</v>
      </c>
      <c r="AE162" s="24">
        <f t="shared" si="88"/>
        <v>0.96</v>
      </c>
      <c r="AF162" s="24">
        <f t="shared" si="79"/>
        <v>0.00639999999999993</v>
      </c>
      <c r="AR162" s="24">
        <f t="shared" si="80"/>
        <v>55</v>
      </c>
      <c r="AS162" s="24">
        <f t="shared" si="81"/>
        <v>2</v>
      </c>
      <c r="AT162" s="24">
        <f t="shared" si="82"/>
        <v>-9800</v>
      </c>
      <c r="AU162" s="24">
        <f t="shared" si="83"/>
        <v>220000</v>
      </c>
      <c r="AV162" s="24">
        <f t="shared" si="84"/>
        <v>210200</v>
      </c>
      <c r="AW162" s="24">
        <f t="shared" si="85"/>
        <v>1051</v>
      </c>
      <c r="AX162" s="24" t="str">
        <f t="shared" si="86"/>
        <v/>
      </c>
    </row>
    <row r="163" spans="1:50">
      <c r="A163" s="17"/>
      <c r="B163" s="141">
        <v>127</v>
      </c>
      <c r="C163" s="142">
        <v>51.1040508569739</v>
      </c>
      <c r="D163" s="142">
        <v>6.02408593631615</v>
      </c>
      <c r="E163" s="142">
        <v>0.483596188062253</v>
      </c>
      <c r="F163" s="143">
        <v>28923.7534875093</v>
      </c>
      <c r="G163" s="143">
        <v>-198.760688219021</v>
      </c>
      <c r="H163" s="143">
        <v>-5224.1233177643</v>
      </c>
      <c r="I163" s="145">
        <v>0</v>
      </c>
      <c r="J163" s="144">
        <v>127</v>
      </c>
      <c r="K163" s="141">
        <v>127</v>
      </c>
      <c r="L163" s="148">
        <f t="shared" si="66"/>
        <v>2.00384768824982</v>
      </c>
      <c r="M163" s="148">
        <f t="shared" si="67"/>
        <v>-0.382513889423283</v>
      </c>
      <c r="N163" s="148">
        <f t="shared" si="68"/>
        <v>-0.478335788890519</v>
      </c>
      <c r="O163" s="148">
        <f t="shared" si="69"/>
        <v>-0.407756830275604</v>
      </c>
      <c r="P163" s="148">
        <f t="shared" si="70"/>
        <v>0.771667164802857</v>
      </c>
      <c r="Q163" s="148">
        <f t="shared" si="71"/>
        <v>0.154427426321499</v>
      </c>
      <c r="R163" s="145">
        <v>0</v>
      </c>
      <c r="S163" s="144">
        <v>127</v>
      </c>
      <c r="T163" s="17">
        <f t="shared" si="76"/>
        <v>0.139120409859017</v>
      </c>
      <c r="U163" s="24">
        <f t="shared" si="72"/>
        <v>0</v>
      </c>
      <c r="V163" s="24">
        <f t="shared" si="73"/>
        <v>1</v>
      </c>
      <c r="W163" s="24">
        <f>SUM($U$20:U163)</f>
        <v>48</v>
      </c>
      <c r="X163" s="24">
        <f>SUM($V$20:V163)</f>
        <v>96</v>
      </c>
      <c r="Y163" s="24">
        <f t="shared" si="74"/>
        <v>54</v>
      </c>
      <c r="Z163" s="24">
        <f t="shared" si="75"/>
        <v>2</v>
      </c>
      <c r="AB163" s="24">
        <f t="shared" si="77"/>
        <v>0.64</v>
      </c>
      <c r="AC163" s="24">
        <f t="shared" si="78"/>
        <v>0.96</v>
      </c>
      <c r="AD163" s="24">
        <f t="shared" si="87"/>
        <v>0.00666666666666671</v>
      </c>
      <c r="AE163" s="24">
        <f t="shared" si="88"/>
        <v>0.96</v>
      </c>
      <c r="AF163" s="24">
        <f t="shared" si="79"/>
        <v>0.00640000000000004</v>
      </c>
      <c r="AR163" s="24">
        <f t="shared" si="80"/>
        <v>54</v>
      </c>
      <c r="AS163" s="24">
        <f t="shared" si="81"/>
        <v>2</v>
      </c>
      <c r="AT163" s="24">
        <f t="shared" si="82"/>
        <v>-9800</v>
      </c>
      <c r="AU163" s="24">
        <f t="shared" si="83"/>
        <v>216000</v>
      </c>
      <c r="AV163" s="24">
        <f t="shared" si="84"/>
        <v>206200</v>
      </c>
      <c r="AW163" s="24">
        <f t="shared" si="85"/>
        <v>1031</v>
      </c>
      <c r="AX163" s="24" t="str">
        <f t="shared" si="86"/>
        <v/>
      </c>
    </row>
    <row r="164" spans="1:50">
      <c r="A164" s="17"/>
      <c r="B164" s="141">
        <v>55</v>
      </c>
      <c r="C164" s="142">
        <v>31.6459445297924</v>
      </c>
      <c r="D164" s="142">
        <v>9.12520659965223</v>
      </c>
      <c r="E164" s="142">
        <v>0.77108265732472</v>
      </c>
      <c r="F164" s="143">
        <v>46319.8497109847</v>
      </c>
      <c r="G164" s="143">
        <v>-1866.69033465198</v>
      </c>
      <c r="H164" s="143">
        <v>-1458.10583831397</v>
      </c>
      <c r="I164" s="145">
        <v>0</v>
      </c>
      <c r="J164" s="144">
        <v>55</v>
      </c>
      <c r="K164" s="141">
        <v>55</v>
      </c>
      <c r="L164" s="148">
        <f t="shared" si="66"/>
        <v>-0.36817495067442</v>
      </c>
      <c r="M164" s="148">
        <f t="shared" si="67"/>
        <v>0.0753504425901659</v>
      </c>
      <c r="N164" s="148">
        <f t="shared" si="68"/>
        <v>-0.0139314211859617</v>
      </c>
      <c r="O164" s="148">
        <f t="shared" si="69"/>
        <v>-0.0442958885458456</v>
      </c>
      <c r="P164" s="148">
        <f t="shared" si="70"/>
        <v>0.343116677516393</v>
      </c>
      <c r="Q164" s="148">
        <f t="shared" si="71"/>
        <v>0.658414818657241</v>
      </c>
      <c r="R164" s="145">
        <v>0</v>
      </c>
      <c r="S164" s="144">
        <v>55</v>
      </c>
      <c r="T164" s="17">
        <f t="shared" si="76"/>
        <v>0.13445707609021</v>
      </c>
      <c r="U164" s="24">
        <f t="shared" si="72"/>
        <v>0</v>
      </c>
      <c r="V164" s="24">
        <f t="shared" si="73"/>
        <v>1</v>
      </c>
      <c r="W164" s="24">
        <f>SUM($U$20:U164)</f>
        <v>48</v>
      </c>
      <c r="X164" s="24">
        <f>SUM($V$20:V164)</f>
        <v>97</v>
      </c>
      <c r="Y164" s="24">
        <f t="shared" si="74"/>
        <v>53</v>
      </c>
      <c r="Z164" s="24">
        <f t="shared" si="75"/>
        <v>2</v>
      </c>
      <c r="AB164" s="24">
        <f t="shared" si="77"/>
        <v>0.646666666666667</v>
      </c>
      <c r="AC164" s="24">
        <f t="shared" si="78"/>
        <v>0.96</v>
      </c>
      <c r="AD164" s="24">
        <f t="shared" si="87"/>
        <v>0.0066666666666666</v>
      </c>
      <c r="AE164" s="24">
        <f t="shared" si="88"/>
        <v>0.96</v>
      </c>
      <c r="AF164" s="24">
        <f t="shared" si="79"/>
        <v>0.00639999999999993</v>
      </c>
      <c r="AR164" s="24">
        <f t="shared" si="80"/>
        <v>53</v>
      </c>
      <c r="AS164" s="24">
        <f t="shared" si="81"/>
        <v>2</v>
      </c>
      <c r="AT164" s="24">
        <f t="shared" si="82"/>
        <v>-9800</v>
      </c>
      <c r="AU164" s="24">
        <f t="shared" si="83"/>
        <v>212000</v>
      </c>
      <c r="AV164" s="24">
        <f t="shared" si="84"/>
        <v>202200</v>
      </c>
      <c r="AW164" s="24">
        <f t="shared" si="85"/>
        <v>1011</v>
      </c>
      <c r="AX164" s="24" t="str">
        <f t="shared" si="86"/>
        <v/>
      </c>
    </row>
    <row r="165" spans="1:50">
      <c r="A165" s="17"/>
      <c r="B165" s="141">
        <v>65</v>
      </c>
      <c r="C165" s="142">
        <v>38.2273841252046</v>
      </c>
      <c r="D165" s="142">
        <v>7.51056411061316</v>
      </c>
      <c r="E165" s="142">
        <v>0.459119197445661</v>
      </c>
      <c r="F165" s="143">
        <v>39352.2295267832</v>
      </c>
      <c r="G165" s="143">
        <v>-415.463462013819</v>
      </c>
      <c r="H165" s="143">
        <v>-6147.01219403777</v>
      </c>
      <c r="I165" s="145">
        <v>0</v>
      </c>
      <c r="J165" s="144">
        <v>65</v>
      </c>
      <c r="K165" s="141">
        <v>65</v>
      </c>
      <c r="L165" s="148">
        <f t="shared" si="66"/>
        <v>0.434129418236455</v>
      </c>
      <c r="M165" s="148">
        <f t="shared" si="67"/>
        <v>-0.16304312055778</v>
      </c>
      <c r="N165" s="148">
        <f t="shared" si="68"/>
        <v>-0.517875810999284</v>
      </c>
      <c r="O165" s="148">
        <f t="shared" si="69"/>
        <v>-0.18987210065875</v>
      </c>
      <c r="P165" s="148">
        <f t="shared" si="70"/>
        <v>0.715988509827992</v>
      </c>
      <c r="Q165" s="148">
        <f t="shared" si="71"/>
        <v>0.03092179717699</v>
      </c>
      <c r="R165" s="145">
        <v>0</v>
      </c>
      <c r="S165" s="144">
        <v>65</v>
      </c>
      <c r="T165" s="17">
        <f t="shared" si="76"/>
        <v>0.133974111227167</v>
      </c>
      <c r="U165" s="24">
        <f t="shared" si="72"/>
        <v>0</v>
      </c>
      <c r="V165" s="24">
        <f t="shared" si="73"/>
        <v>1</v>
      </c>
      <c r="W165" s="24">
        <f>SUM($U$20:U165)</f>
        <v>48</v>
      </c>
      <c r="X165" s="24">
        <f>SUM($V$20:V165)</f>
        <v>98</v>
      </c>
      <c r="Y165" s="24">
        <f t="shared" si="74"/>
        <v>52</v>
      </c>
      <c r="Z165" s="24">
        <f t="shared" si="75"/>
        <v>2</v>
      </c>
      <c r="AB165" s="24">
        <f t="shared" si="77"/>
        <v>0.653333333333333</v>
      </c>
      <c r="AC165" s="24">
        <f t="shared" si="78"/>
        <v>0.96</v>
      </c>
      <c r="AD165" s="24">
        <f t="shared" si="87"/>
        <v>0.00666666666666671</v>
      </c>
      <c r="AE165" s="24">
        <f t="shared" si="88"/>
        <v>0.96</v>
      </c>
      <c r="AF165" s="24">
        <f t="shared" si="79"/>
        <v>0.00640000000000004</v>
      </c>
      <c r="AR165" s="24">
        <f t="shared" si="80"/>
        <v>52</v>
      </c>
      <c r="AS165" s="24">
        <f t="shared" si="81"/>
        <v>2</v>
      </c>
      <c r="AT165" s="24">
        <f t="shared" si="82"/>
        <v>-9800</v>
      </c>
      <c r="AU165" s="24">
        <f t="shared" si="83"/>
        <v>208000</v>
      </c>
      <c r="AV165" s="24">
        <f t="shared" si="84"/>
        <v>198200</v>
      </c>
      <c r="AW165" s="24">
        <f t="shared" si="85"/>
        <v>991</v>
      </c>
      <c r="AX165" s="24" t="str">
        <f t="shared" si="86"/>
        <v/>
      </c>
    </row>
    <row r="166" spans="1:50">
      <c r="A166" s="17"/>
      <c r="B166" s="141">
        <v>133</v>
      </c>
      <c r="C166" s="142">
        <v>33.7138019724615</v>
      </c>
      <c r="D166" s="142">
        <v>12.7041024181514</v>
      </c>
      <c r="E166" s="142">
        <v>0.520627559182718</v>
      </c>
      <c r="F166" s="143">
        <v>24672.2134896722</v>
      </c>
      <c r="G166" s="143">
        <v>-2293.94464326002</v>
      </c>
      <c r="H166" s="143">
        <v>-7103.66976418984</v>
      </c>
      <c r="I166" s="145">
        <v>0</v>
      </c>
      <c r="J166" s="144">
        <v>133</v>
      </c>
      <c r="K166" s="141">
        <v>133</v>
      </c>
      <c r="L166" s="148">
        <f t="shared" si="66"/>
        <v>-0.116094682142473</v>
      </c>
      <c r="M166" s="148">
        <f t="shared" si="67"/>
        <v>0.603755790584605</v>
      </c>
      <c r="N166" s="148">
        <f t="shared" si="68"/>
        <v>-0.418515476183101</v>
      </c>
      <c r="O166" s="148">
        <f t="shared" si="69"/>
        <v>-0.496585307168616</v>
      </c>
      <c r="P166" s="148">
        <f t="shared" si="70"/>
        <v>0.233339839781783</v>
      </c>
      <c r="Q166" s="148">
        <f t="shared" si="71"/>
        <v>-0.0971029283507203</v>
      </c>
      <c r="R166" s="145">
        <v>0</v>
      </c>
      <c r="S166" s="144">
        <v>133</v>
      </c>
      <c r="T166" s="17">
        <f t="shared" si="76"/>
        <v>0.131342724845694</v>
      </c>
      <c r="U166" s="24">
        <f t="shared" si="72"/>
        <v>0</v>
      </c>
      <c r="V166" s="24">
        <f t="shared" si="73"/>
        <v>1</v>
      </c>
      <c r="W166" s="24">
        <f>SUM($U$20:U166)</f>
        <v>48</v>
      </c>
      <c r="X166" s="24">
        <f>SUM($V$20:V166)</f>
        <v>99</v>
      </c>
      <c r="Y166" s="24">
        <f t="shared" si="74"/>
        <v>51</v>
      </c>
      <c r="Z166" s="24">
        <f t="shared" si="75"/>
        <v>2</v>
      </c>
      <c r="AB166" s="24">
        <f t="shared" si="77"/>
        <v>0.66</v>
      </c>
      <c r="AC166" s="24">
        <f t="shared" si="78"/>
        <v>0.96</v>
      </c>
      <c r="AD166" s="24">
        <f t="shared" si="87"/>
        <v>0.00666666666666671</v>
      </c>
      <c r="AE166" s="24">
        <f t="shared" si="88"/>
        <v>0.96</v>
      </c>
      <c r="AF166" s="24">
        <f t="shared" si="79"/>
        <v>0.00640000000000004</v>
      </c>
      <c r="AR166" s="24">
        <f t="shared" si="80"/>
        <v>51</v>
      </c>
      <c r="AS166" s="24">
        <f t="shared" si="81"/>
        <v>2</v>
      </c>
      <c r="AT166" s="24">
        <f t="shared" si="82"/>
        <v>-9800</v>
      </c>
      <c r="AU166" s="24">
        <f t="shared" si="83"/>
        <v>204000</v>
      </c>
      <c r="AV166" s="24">
        <f t="shared" si="84"/>
        <v>194200</v>
      </c>
      <c r="AW166" s="24">
        <f t="shared" si="85"/>
        <v>971</v>
      </c>
      <c r="AX166" s="24" t="str">
        <f t="shared" si="86"/>
        <v/>
      </c>
    </row>
    <row r="167" spans="1:50">
      <c r="A167" s="17"/>
      <c r="B167" s="141">
        <v>54</v>
      </c>
      <c r="C167" s="142">
        <v>34.0371499415446</v>
      </c>
      <c r="D167" s="142">
        <v>8.71056541796253</v>
      </c>
      <c r="E167" s="142">
        <v>0.137681254449289</v>
      </c>
      <c r="F167" s="143">
        <v>36139.6006245014</v>
      </c>
      <c r="G167" s="143">
        <v>-1246.56199734519</v>
      </c>
      <c r="H167" s="143">
        <v>-5135.49622972185</v>
      </c>
      <c r="I167" s="145">
        <v>0</v>
      </c>
      <c r="J167" s="144">
        <v>54</v>
      </c>
      <c r="K167" s="141">
        <v>54</v>
      </c>
      <c r="L167" s="148">
        <f t="shared" si="66"/>
        <v>-0.0766772439797548</v>
      </c>
      <c r="M167" s="148">
        <f t="shared" si="67"/>
        <v>0.0141308293309423</v>
      </c>
      <c r="N167" s="148">
        <f t="shared" si="68"/>
        <v>-1.03712523882956</v>
      </c>
      <c r="O167" s="148">
        <f t="shared" si="69"/>
        <v>-0.256994351033284</v>
      </c>
      <c r="P167" s="148">
        <f t="shared" si="70"/>
        <v>0.502449717552775</v>
      </c>
      <c r="Q167" s="148">
        <f t="shared" si="71"/>
        <v>0.166287948806207</v>
      </c>
      <c r="R167" s="145">
        <v>0</v>
      </c>
      <c r="S167" s="144">
        <v>54</v>
      </c>
      <c r="T167" s="17">
        <f t="shared" si="76"/>
        <v>0.130987385067643</v>
      </c>
      <c r="U167" s="24">
        <f t="shared" si="72"/>
        <v>0</v>
      </c>
      <c r="V167" s="24">
        <f t="shared" si="73"/>
        <v>1</v>
      </c>
      <c r="W167" s="24">
        <f>SUM($U$20:U167)</f>
        <v>48</v>
      </c>
      <c r="X167" s="24">
        <f>SUM($V$20:V167)</f>
        <v>100</v>
      </c>
      <c r="Y167" s="24">
        <f t="shared" si="74"/>
        <v>50</v>
      </c>
      <c r="Z167" s="24">
        <f t="shared" si="75"/>
        <v>2</v>
      </c>
      <c r="AB167" s="24">
        <f t="shared" si="77"/>
        <v>0.666666666666667</v>
      </c>
      <c r="AC167" s="24">
        <f t="shared" si="78"/>
        <v>0.96</v>
      </c>
      <c r="AD167" s="24">
        <f t="shared" si="87"/>
        <v>0.0066666666666666</v>
      </c>
      <c r="AE167" s="24">
        <f t="shared" si="88"/>
        <v>0.96</v>
      </c>
      <c r="AF167" s="24">
        <f t="shared" si="79"/>
        <v>0.00639999999999993</v>
      </c>
      <c r="AR167" s="24">
        <f t="shared" si="80"/>
        <v>50</v>
      </c>
      <c r="AS167" s="24">
        <f t="shared" si="81"/>
        <v>2</v>
      </c>
      <c r="AT167" s="24">
        <f t="shared" si="82"/>
        <v>-9800</v>
      </c>
      <c r="AU167" s="24">
        <f t="shared" si="83"/>
        <v>200000</v>
      </c>
      <c r="AV167" s="24">
        <f t="shared" si="84"/>
        <v>190200</v>
      </c>
      <c r="AW167" s="24">
        <f t="shared" si="85"/>
        <v>951</v>
      </c>
      <c r="AX167" s="24" t="str">
        <f t="shared" si="86"/>
        <v/>
      </c>
    </row>
    <row r="168" spans="1:50">
      <c r="A168" s="17"/>
      <c r="B168" s="141">
        <v>122</v>
      </c>
      <c r="C168" s="142">
        <v>33.0094786931033</v>
      </c>
      <c r="D168" s="142">
        <v>8.79615939559897</v>
      </c>
      <c r="E168" s="142">
        <v>0.563238099921916</v>
      </c>
      <c r="F168" s="143">
        <v>48643.9467282725</v>
      </c>
      <c r="G168" s="143">
        <v>-777.199845543357</v>
      </c>
      <c r="H168" s="143">
        <v>-7195.89582641281</v>
      </c>
      <c r="I168" s="145">
        <v>0</v>
      </c>
      <c r="J168" s="144">
        <v>122</v>
      </c>
      <c r="K168" s="141">
        <v>122</v>
      </c>
      <c r="L168" s="148">
        <f t="shared" si="66"/>
        <v>-0.201954566741063</v>
      </c>
      <c r="M168" s="148">
        <f t="shared" si="67"/>
        <v>0.0267683348166925</v>
      </c>
      <c r="N168" s="148">
        <f t="shared" si="68"/>
        <v>-0.349682597612145</v>
      </c>
      <c r="O168" s="148">
        <f t="shared" si="69"/>
        <v>0.00426204535629224</v>
      </c>
      <c r="P168" s="148">
        <f t="shared" si="70"/>
        <v>0.623045558809429</v>
      </c>
      <c r="Q168" s="148">
        <f t="shared" si="71"/>
        <v>-0.10944508365371</v>
      </c>
      <c r="R168" s="145">
        <v>0</v>
      </c>
      <c r="S168" s="144">
        <v>122</v>
      </c>
      <c r="T168" s="17">
        <f t="shared" si="76"/>
        <v>0.129981549188472</v>
      </c>
      <c r="U168" s="24">
        <f t="shared" si="72"/>
        <v>0</v>
      </c>
      <c r="V168" s="24">
        <f t="shared" si="73"/>
        <v>1</v>
      </c>
      <c r="W168" s="24">
        <f>SUM($U$20:U168)</f>
        <v>48</v>
      </c>
      <c r="X168" s="24">
        <f>SUM($V$20:V168)</f>
        <v>101</v>
      </c>
      <c r="Y168" s="24">
        <f t="shared" si="74"/>
        <v>49</v>
      </c>
      <c r="Z168" s="24">
        <f t="shared" si="75"/>
        <v>2</v>
      </c>
      <c r="AB168" s="24">
        <f t="shared" si="77"/>
        <v>0.673333333333333</v>
      </c>
      <c r="AC168" s="24">
        <f t="shared" si="78"/>
        <v>0.96</v>
      </c>
      <c r="AD168" s="24">
        <f t="shared" si="87"/>
        <v>0.00666666666666671</v>
      </c>
      <c r="AE168" s="24">
        <f t="shared" si="88"/>
        <v>0.96</v>
      </c>
      <c r="AF168" s="24">
        <f t="shared" si="79"/>
        <v>0.00640000000000004</v>
      </c>
      <c r="AR168" s="24">
        <f t="shared" si="80"/>
        <v>49</v>
      </c>
      <c r="AS168" s="24">
        <f t="shared" si="81"/>
        <v>2</v>
      </c>
      <c r="AT168" s="24">
        <f t="shared" si="82"/>
        <v>-9800</v>
      </c>
      <c r="AU168" s="24">
        <f t="shared" si="83"/>
        <v>196000</v>
      </c>
      <c r="AV168" s="24">
        <f t="shared" si="84"/>
        <v>186200</v>
      </c>
      <c r="AW168" s="24">
        <f t="shared" si="85"/>
        <v>931</v>
      </c>
      <c r="AX168" s="24" t="str">
        <f t="shared" si="86"/>
        <v/>
      </c>
    </row>
    <row r="169" spans="1:50">
      <c r="A169" s="17"/>
      <c r="B169" s="141">
        <v>90</v>
      </c>
      <c r="C169" s="142">
        <v>46.2787061797462</v>
      </c>
      <c r="D169" s="142">
        <v>7.96600487937238</v>
      </c>
      <c r="E169" s="142">
        <v>0.552598113297122</v>
      </c>
      <c r="F169" s="143">
        <v>36913.5818273616</v>
      </c>
      <c r="G169" s="143">
        <v>-1949.94827739371</v>
      </c>
      <c r="H169" s="143">
        <v>-687.457149332476</v>
      </c>
      <c r="I169" s="145">
        <v>0</v>
      </c>
      <c r="J169" s="144">
        <v>90</v>
      </c>
      <c r="K169" s="141">
        <v>90</v>
      </c>
      <c r="L169" s="148">
        <f t="shared" si="66"/>
        <v>1.41561846272607</v>
      </c>
      <c r="M169" s="148">
        <f t="shared" si="67"/>
        <v>-0.0957996605321692</v>
      </c>
      <c r="N169" s="148">
        <f t="shared" si="68"/>
        <v>-0.366870384827135</v>
      </c>
      <c r="O169" s="148">
        <f t="shared" si="69"/>
        <v>-0.240823370299509</v>
      </c>
      <c r="P169" s="148">
        <f t="shared" si="70"/>
        <v>0.321724748900733</v>
      </c>
      <c r="Q169" s="148">
        <f t="shared" si="71"/>
        <v>0.76154690056766</v>
      </c>
      <c r="R169" s="145">
        <v>0</v>
      </c>
      <c r="S169" s="144">
        <v>90</v>
      </c>
      <c r="T169" s="17">
        <f t="shared" si="76"/>
        <v>0.127093099907214</v>
      </c>
      <c r="U169" s="24">
        <f t="shared" si="72"/>
        <v>0</v>
      </c>
      <c r="V169" s="24">
        <f t="shared" si="73"/>
        <v>1</v>
      </c>
      <c r="W169" s="24">
        <f>SUM($U$20:U169)</f>
        <v>48</v>
      </c>
      <c r="X169" s="24">
        <f>SUM($V$20:V169)</f>
        <v>102</v>
      </c>
      <c r="Y169" s="24">
        <f t="shared" si="74"/>
        <v>48</v>
      </c>
      <c r="Z169" s="24">
        <f t="shared" si="75"/>
        <v>2</v>
      </c>
      <c r="AB169" s="24">
        <f t="shared" si="77"/>
        <v>0.68</v>
      </c>
      <c r="AC169" s="24">
        <f t="shared" si="78"/>
        <v>0.96</v>
      </c>
      <c r="AD169" s="24">
        <f t="shared" si="87"/>
        <v>0.00666666666666671</v>
      </c>
      <c r="AE169" s="24">
        <f t="shared" si="88"/>
        <v>0.96</v>
      </c>
      <c r="AF169" s="24">
        <f t="shared" si="79"/>
        <v>0.00640000000000004</v>
      </c>
      <c r="AR169" s="24">
        <f t="shared" si="80"/>
        <v>48</v>
      </c>
      <c r="AS169" s="24">
        <f t="shared" si="81"/>
        <v>2</v>
      </c>
      <c r="AT169" s="24">
        <f t="shared" si="82"/>
        <v>-9800</v>
      </c>
      <c r="AU169" s="24">
        <f t="shared" si="83"/>
        <v>192000</v>
      </c>
      <c r="AV169" s="24">
        <f t="shared" si="84"/>
        <v>182200</v>
      </c>
      <c r="AW169" s="24">
        <f t="shared" si="85"/>
        <v>911</v>
      </c>
      <c r="AX169" s="24" t="str">
        <f t="shared" si="86"/>
        <v/>
      </c>
    </row>
    <row r="170" spans="1:50">
      <c r="A170" s="17"/>
      <c r="B170" s="141">
        <v>92</v>
      </c>
      <c r="C170" s="142">
        <v>28.6547999199508</v>
      </c>
      <c r="D170" s="142">
        <v>11.3171437783366</v>
      </c>
      <c r="E170" s="142">
        <v>0.116547372432795</v>
      </c>
      <c r="F170" s="143">
        <v>26330.2312405909</v>
      </c>
      <c r="G170" s="143">
        <v>-2583.94009913225</v>
      </c>
      <c r="H170" s="143">
        <v>-2078.652189136</v>
      </c>
      <c r="I170" s="145">
        <v>0</v>
      </c>
      <c r="J170" s="144">
        <v>92</v>
      </c>
      <c r="K170" s="141">
        <v>92</v>
      </c>
      <c r="L170" s="148">
        <f t="shared" si="66"/>
        <v>-0.732807696098839</v>
      </c>
      <c r="M170" s="148">
        <f t="shared" si="67"/>
        <v>0.398978563223856</v>
      </c>
      <c r="N170" s="148">
        <f t="shared" si="68"/>
        <v>-1.07126481812939</v>
      </c>
      <c r="O170" s="148">
        <f t="shared" si="69"/>
        <v>-0.461943932149069</v>
      </c>
      <c r="P170" s="148">
        <f t="shared" si="70"/>
        <v>0.158829686316564</v>
      </c>
      <c r="Q170" s="148">
        <f t="shared" si="71"/>
        <v>0.575370186262198</v>
      </c>
      <c r="R170" s="145">
        <v>0</v>
      </c>
      <c r="S170" s="144">
        <v>92</v>
      </c>
      <c r="T170" s="17">
        <f t="shared" si="76"/>
        <v>0.123452078259188</v>
      </c>
      <c r="U170" s="24">
        <f t="shared" si="72"/>
        <v>0</v>
      </c>
      <c r="V170" s="24">
        <f t="shared" si="73"/>
        <v>1</v>
      </c>
      <c r="W170" s="24">
        <f>SUM($U$20:U170)</f>
        <v>48</v>
      </c>
      <c r="X170" s="24">
        <f>SUM($V$20:V170)</f>
        <v>103</v>
      </c>
      <c r="Y170" s="24">
        <f t="shared" si="74"/>
        <v>47</v>
      </c>
      <c r="Z170" s="24">
        <f t="shared" si="75"/>
        <v>2</v>
      </c>
      <c r="AB170" s="24">
        <f t="shared" si="77"/>
        <v>0.686666666666667</v>
      </c>
      <c r="AC170" s="24">
        <f t="shared" si="78"/>
        <v>0.96</v>
      </c>
      <c r="AD170" s="24">
        <f t="shared" si="87"/>
        <v>0.0066666666666666</v>
      </c>
      <c r="AE170" s="24">
        <f t="shared" si="88"/>
        <v>0.96</v>
      </c>
      <c r="AF170" s="24">
        <f t="shared" si="79"/>
        <v>0.00639999999999993</v>
      </c>
      <c r="AR170" s="24">
        <f t="shared" si="80"/>
        <v>47</v>
      </c>
      <c r="AS170" s="24">
        <f t="shared" si="81"/>
        <v>2</v>
      </c>
      <c r="AT170" s="24">
        <f t="shared" si="82"/>
        <v>-9800</v>
      </c>
      <c r="AU170" s="24">
        <f t="shared" si="83"/>
        <v>188000</v>
      </c>
      <c r="AV170" s="24">
        <f t="shared" si="84"/>
        <v>178200</v>
      </c>
      <c r="AW170" s="24">
        <f t="shared" si="85"/>
        <v>891</v>
      </c>
      <c r="AX170" s="24" t="str">
        <f t="shared" si="86"/>
        <v/>
      </c>
    </row>
    <row r="171" spans="1:50">
      <c r="A171" s="17"/>
      <c r="B171" s="141">
        <v>80</v>
      </c>
      <c r="C171" s="142">
        <v>42.1983340612875</v>
      </c>
      <c r="D171" s="142">
        <v>6.58453985731787</v>
      </c>
      <c r="E171" s="142">
        <v>0.602301506849592</v>
      </c>
      <c r="F171" s="143">
        <v>34375.0846904312</v>
      </c>
      <c r="G171" s="143">
        <v>-313.256146800245</v>
      </c>
      <c r="H171" s="143">
        <v>-2349.07053286461</v>
      </c>
      <c r="I171" s="145">
        <v>0</v>
      </c>
      <c r="J171" s="144">
        <v>80</v>
      </c>
      <c r="K171" s="141">
        <v>80</v>
      </c>
      <c r="L171" s="148">
        <f t="shared" si="66"/>
        <v>0.918204434995175</v>
      </c>
      <c r="M171" s="148">
        <f t="shared" si="67"/>
        <v>-0.299765783811773</v>
      </c>
      <c r="N171" s="148">
        <f t="shared" si="68"/>
        <v>-0.286579743271994</v>
      </c>
      <c r="O171" s="148">
        <f t="shared" si="69"/>
        <v>-0.293860818938242</v>
      </c>
      <c r="P171" s="148">
        <f t="shared" si="70"/>
        <v>0.742249206634174</v>
      </c>
      <c r="Q171" s="148">
        <f t="shared" si="71"/>
        <v>0.539181444006169</v>
      </c>
      <c r="R171" s="145">
        <v>0</v>
      </c>
      <c r="S171" s="144">
        <v>80</v>
      </c>
      <c r="T171" s="17">
        <f t="shared" si="76"/>
        <v>0.12185501371384</v>
      </c>
      <c r="U171" s="24">
        <f t="shared" si="72"/>
        <v>0</v>
      </c>
      <c r="V171" s="24">
        <f t="shared" si="73"/>
        <v>1</v>
      </c>
      <c r="W171" s="24">
        <f>SUM($U$20:U171)</f>
        <v>48</v>
      </c>
      <c r="X171" s="24">
        <f>SUM($V$20:V171)</f>
        <v>104</v>
      </c>
      <c r="Y171" s="24">
        <f t="shared" si="74"/>
        <v>46</v>
      </c>
      <c r="Z171" s="24">
        <f t="shared" si="75"/>
        <v>2</v>
      </c>
      <c r="AB171" s="24">
        <f t="shared" si="77"/>
        <v>0.693333333333333</v>
      </c>
      <c r="AC171" s="24">
        <f t="shared" si="78"/>
        <v>0.96</v>
      </c>
      <c r="AD171" s="24">
        <f t="shared" si="87"/>
        <v>0.00666666666666671</v>
      </c>
      <c r="AE171" s="24">
        <f t="shared" si="88"/>
        <v>0.96</v>
      </c>
      <c r="AF171" s="24">
        <f t="shared" si="79"/>
        <v>0.00640000000000004</v>
      </c>
      <c r="AR171" s="24">
        <f t="shared" si="80"/>
        <v>46</v>
      </c>
      <c r="AS171" s="24">
        <f t="shared" si="81"/>
        <v>2</v>
      </c>
      <c r="AT171" s="24">
        <f t="shared" si="82"/>
        <v>-9800</v>
      </c>
      <c r="AU171" s="24">
        <f t="shared" si="83"/>
        <v>184000</v>
      </c>
      <c r="AV171" s="24">
        <f t="shared" si="84"/>
        <v>174200</v>
      </c>
      <c r="AW171" s="24">
        <f t="shared" si="85"/>
        <v>871</v>
      </c>
      <c r="AX171" s="24" t="str">
        <f t="shared" si="86"/>
        <v/>
      </c>
    </row>
    <row r="172" spans="1:50">
      <c r="A172" s="17"/>
      <c r="B172" s="141">
        <v>120</v>
      </c>
      <c r="C172" s="142">
        <v>35.6020877875636</v>
      </c>
      <c r="D172" s="142">
        <v>13.6401409621777</v>
      </c>
      <c r="E172" s="142">
        <v>1.42364265159749</v>
      </c>
      <c r="F172" s="143">
        <v>53531.0196547712</v>
      </c>
      <c r="G172" s="143">
        <v>-2849.06492658814</v>
      </c>
      <c r="H172" s="143">
        <v>-6308.53900843195</v>
      </c>
      <c r="I172" s="145">
        <v>0</v>
      </c>
      <c r="J172" s="144">
        <v>120</v>
      </c>
      <c r="K172" s="141">
        <v>120</v>
      </c>
      <c r="L172" s="148">
        <f t="shared" si="66"/>
        <v>0.114095071519466</v>
      </c>
      <c r="M172" s="148">
        <f t="shared" si="67"/>
        <v>0.741957011764553</v>
      </c>
      <c r="N172" s="148">
        <f t="shared" si="68"/>
        <v>1.0402111000499</v>
      </c>
      <c r="O172" s="148">
        <f t="shared" si="69"/>
        <v>0.106368868941818</v>
      </c>
      <c r="P172" s="148">
        <f t="shared" si="70"/>
        <v>0.0907096824297414</v>
      </c>
      <c r="Q172" s="148">
        <f t="shared" si="71"/>
        <v>0.00930546681659498</v>
      </c>
      <c r="R172" s="145">
        <v>0</v>
      </c>
      <c r="S172" s="144">
        <v>120</v>
      </c>
      <c r="T172" s="17">
        <f t="shared" si="76"/>
        <v>0.115663380171175</v>
      </c>
      <c r="U172" s="24">
        <f t="shared" si="72"/>
        <v>0</v>
      </c>
      <c r="V172" s="24">
        <f t="shared" si="73"/>
        <v>1</v>
      </c>
      <c r="W172" s="24">
        <f>SUM($U$20:U172)</f>
        <v>48</v>
      </c>
      <c r="X172" s="24">
        <f>SUM($V$20:V172)</f>
        <v>105</v>
      </c>
      <c r="Y172" s="24">
        <f t="shared" si="74"/>
        <v>45</v>
      </c>
      <c r="Z172" s="24">
        <f t="shared" si="75"/>
        <v>2</v>
      </c>
      <c r="AB172" s="24">
        <f t="shared" si="77"/>
        <v>0.7</v>
      </c>
      <c r="AC172" s="24">
        <f t="shared" si="78"/>
        <v>0.96</v>
      </c>
      <c r="AD172" s="24">
        <f t="shared" si="87"/>
        <v>0.0066666666666666</v>
      </c>
      <c r="AE172" s="24">
        <f t="shared" si="88"/>
        <v>0.96</v>
      </c>
      <c r="AF172" s="24">
        <f t="shared" si="79"/>
        <v>0.00639999999999993</v>
      </c>
      <c r="AR172" s="24">
        <f t="shared" si="80"/>
        <v>45</v>
      </c>
      <c r="AS172" s="24">
        <f t="shared" si="81"/>
        <v>2</v>
      </c>
      <c r="AT172" s="24">
        <f t="shared" si="82"/>
        <v>-9800</v>
      </c>
      <c r="AU172" s="24">
        <f t="shared" si="83"/>
        <v>180000</v>
      </c>
      <c r="AV172" s="24">
        <f t="shared" si="84"/>
        <v>170200</v>
      </c>
      <c r="AW172" s="24">
        <f t="shared" si="85"/>
        <v>851</v>
      </c>
      <c r="AX172" s="24" t="str">
        <f t="shared" si="86"/>
        <v/>
      </c>
    </row>
    <row r="173" spans="1:50">
      <c r="A173" s="17"/>
      <c r="B173" s="141">
        <v>139</v>
      </c>
      <c r="C173" s="142">
        <v>42.5075245278803</v>
      </c>
      <c r="D173" s="142">
        <v>13.0387485491435</v>
      </c>
      <c r="E173" s="142">
        <v>0.198708701209608</v>
      </c>
      <c r="F173" s="143">
        <v>35459.3389634297</v>
      </c>
      <c r="G173" s="143">
        <v>-3854.70632274444</v>
      </c>
      <c r="H173" s="143">
        <v>-4736.10362898746</v>
      </c>
      <c r="I173" s="145">
        <v>0</v>
      </c>
      <c r="J173" s="144">
        <v>139</v>
      </c>
      <c r="K173" s="141">
        <v>139</v>
      </c>
      <c r="L173" s="148">
        <f t="shared" si="66"/>
        <v>0.955896015777283</v>
      </c>
      <c r="M173" s="148">
        <f t="shared" si="67"/>
        <v>0.653164550791548</v>
      </c>
      <c r="N173" s="148">
        <f t="shared" si="68"/>
        <v>-0.938541771934381</v>
      </c>
      <c r="O173" s="148">
        <f t="shared" si="69"/>
        <v>-0.271207226196742</v>
      </c>
      <c r="P173" s="148">
        <f t="shared" si="70"/>
        <v>-0.167675382719674</v>
      </c>
      <c r="Q173" s="148">
        <f t="shared" si="71"/>
        <v>0.21973667453854</v>
      </c>
      <c r="R173" s="145">
        <v>0</v>
      </c>
      <c r="S173" s="144">
        <v>139</v>
      </c>
      <c r="T173" s="17">
        <f t="shared" si="76"/>
        <v>0.113111729619538</v>
      </c>
      <c r="U173" s="24">
        <f t="shared" si="72"/>
        <v>0</v>
      </c>
      <c r="V173" s="24">
        <f t="shared" si="73"/>
        <v>1</v>
      </c>
      <c r="W173" s="24">
        <f>SUM($U$20:U173)</f>
        <v>48</v>
      </c>
      <c r="X173" s="24">
        <f>SUM($V$20:V173)</f>
        <v>106</v>
      </c>
      <c r="Y173" s="24">
        <f t="shared" si="74"/>
        <v>44</v>
      </c>
      <c r="Z173" s="24">
        <f t="shared" si="75"/>
        <v>2</v>
      </c>
      <c r="AB173" s="24">
        <f t="shared" si="77"/>
        <v>0.706666666666667</v>
      </c>
      <c r="AC173" s="24">
        <f t="shared" si="78"/>
        <v>0.96</v>
      </c>
      <c r="AD173" s="24">
        <f t="shared" si="87"/>
        <v>0.00666666666666671</v>
      </c>
      <c r="AE173" s="24">
        <f t="shared" si="88"/>
        <v>0.96</v>
      </c>
      <c r="AF173" s="24">
        <f t="shared" si="79"/>
        <v>0.00640000000000004</v>
      </c>
      <c r="AR173" s="24">
        <f t="shared" si="80"/>
        <v>44</v>
      </c>
      <c r="AS173" s="24">
        <f t="shared" si="81"/>
        <v>2</v>
      </c>
      <c r="AT173" s="24">
        <f t="shared" si="82"/>
        <v>-9800</v>
      </c>
      <c r="AU173" s="24">
        <f t="shared" si="83"/>
        <v>176000</v>
      </c>
      <c r="AV173" s="24">
        <f t="shared" si="84"/>
        <v>166200</v>
      </c>
      <c r="AW173" s="24">
        <f t="shared" si="85"/>
        <v>831</v>
      </c>
      <c r="AX173" s="24" t="str">
        <f t="shared" si="86"/>
        <v/>
      </c>
    </row>
    <row r="174" spans="1:50">
      <c r="A174" s="17"/>
      <c r="B174" s="141">
        <v>33</v>
      </c>
      <c r="C174" s="142">
        <v>35.3071119540647</v>
      </c>
      <c r="D174" s="142">
        <v>8.83028718610051</v>
      </c>
      <c r="E174" s="142">
        <v>1.19534994250444</v>
      </c>
      <c r="F174" s="143">
        <v>28597.6090312333</v>
      </c>
      <c r="G174" s="143">
        <v>-888.130000470738</v>
      </c>
      <c r="H174" s="143">
        <v>1220.4267686526</v>
      </c>
      <c r="I174" s="145">
        <v>0</v>
      </c>
      <c r="J174" s="144">
        <v>33</v>
      </c>
      <c r="K174" s="141">
        <v>33</v>
      </c>
      <c r="L174" s="148">
        <f t="shared" si="66"/>
        <v>0.0781363125719185</v>
      </c>
      <c r="M174" s="148">
        <f t="shared" si="67"/>
        <v>0.0318071255305864</v>
      </c>
      <c r="N174" s="148">
        <f t="shared" si="68"/>
        <v>0.671428070052335</v>
      </c>
      <c r="O174" s="148">
        <f t="shared" si="69"/>
        <v>-0.414571047080065</v>
      </c>
      <c r="P174" s="148">
        <f t="shared" si="70"/>
        <v>0.594543654037511</v>
      </c>
      <c r="Q174" s="148">
        <f t="shared" si="71"/>
        <v>1.01686951814747</v>
      </c>
      <c r="R174" s="145">
        <v>0</v>
      </c>
      <c r="S174" s="144">
        <v>33</v>
      </c>
      <c r="T174" s="17">
        <f t="shared" si="76"/>
        <v>0.111882571017362</v>
      </c>
      <c r="U174" s="24">
        <f t="shared" si="72"/>
        <v>0</v>
      </c>
      <c r="V174" s="24">
        <f t="shared" si="73"/>
        <v>1</v>
      </c>
      <c r="W174" s="24">
        <f>SUM($U$20:U174)</f>
        <v>48</v>
      </c>
      <c r="X174" s="24">
        <f>SUM($V$20:V174)</f>
        <v>107</v>
      </c>
      <c r="Y174" s="24">
        <f t="shared" si="74"/>
        <v>43</v>
      </c>
      <c r="Z174" s="24">
        <f t="shared" si="75"/>
        <v>2</v>
      </c>
      <c r="AB174" s="24">
        <f t="shared" si="77"/>
        <v>0.713333333333333</v>
      </c>
      <c r="AC174" s="24">
        <f t="shared" si="78"/>
        <v>0.96</v>
      </c>
      <c r="AD174" s="24">
        <f t="shared" si="87"/>
        <v>0.00666666666666671</v>
      </c>
      <c r="AE174" s="24">
        <f t="shared" si="88"/>
        <v>0.96</v>
      </c>
      <c r="AF174" s="24">
        <f t="shared" si="79"/>
        <v>0.00640000000000004</v>
      </c>
      <c r="AR174" s="24">
        <f t="shared" si="80"/>
        <v>43</v>
      </c>
      <c r="AS174" s="24">
        <f t="shared" si="81"/>
        <v>2</v>
      </c>
      <c r="AT174" s="24">
        <f t="shared" si="82"/>
        <v>-9800</v>
      </c>
      <c r="AU174" s="24">
        <f t="shared" si="83"/>
        <v>172000</v>
      </c>
      <c r="AV174" s="24">
        <f t="shared" si="84"/>
        <v>162200</v>
      </c>
      <c r="AW174" s="24">
        <f t="shared" si="85"/>
        <v>811</v>
      </c>
      <c r="AX174" s="24" t="str">
        <f t="shared" si="86"/>
        <v/>
      </c>
    </row>
    <row r="175" spans="1:50">
      <c r="A175" s="17"/>
      <c r="B175" s="141">
        <v>183</v>
      </c>
      <c r="C175" s="142">
        <v>33.6805951049382</v>
      </c>
      <c r="D175" s="142">
        <v>15.8025884953154</v>
      </c>
      <c r="E175" s="142">
        <v>1.86530566890278</v>
      </c>
      <c r="F175" s="143">
        <v>59362.3563143584</v>
      </c>
      <c r="G175" s="143">
        <v>-3681.48803302611</v>
      </c>
      <c r="H175" s="143">
        <v>-5971.53267973291</v>
      </c>
      <c r="I175" s="145">
        <v>0</v>
      </c>
      <c r="J175" s="144">
        <v>183</v>
      </c>
      <c r="K175" s="141">
        <v>183</v>
      </c>
      <c r="L175" s="148">
        <f t="shared" si="66"/>
        <v>-0.12014273492873</v>
      </c>
      <c r="M175" s="148">
        <f t="shared" si="67"/>
        <v>1.06123113965648</v>
      </c>
      <c r="N175" s="148">
        <f t="shared" si="68"/>
        <v>1.75367157982952</v>
      </c>
      <c r="O175" s="148">
        <f t="shared" si="69"/>
        <v>0.228204428288556</v>
      </c>
      <c r="P175" s="148">
        <f t="shared" si="70"/>
        <v>-0.123169439303851</v>
      </c>
      <c r="Q175" s="148">
        <f t="shared" si="71"/>
        <v>0.0544053479850854</v>
      </c>
      <c r="R175" s="145">
        <v>0</v>
      </c>
      <c r="S175" s="144">
        <v>183</v>
      </c>
      <c r="T175" s="17">
        <f t="shared" si="76"/>
        <v>0.11063217440574</v>
      </c>
      <c r="U175" s="24">
        <f t="shared" si="72"/>
        <v>0</v>
      </c>
      <c r="V175" s="24">
        <f t="shared" si="73"/>
        <v>1</v>
      </c>
      <c r="W175" s="24">
        <f>SUM($U$20:U175)</f>
        <v>48</v>
      </c>
      <c r="X175" s="24">
        <f>SUM($V$20:V175)</f>
        <v>108</v>
      </c>
      <c r="Y175" s="24">
        <f t="shared" si="74"/>
        <v>42</v>
      </c>
      <c r="Z175" s="24">
        <f t="shared" si="75"/>
        <v>2</v>
      </c>
      <c r="AB175" s="24">
        <f t="shared" si="77"/>
        <v>0.72</v>
      </c>
      <c r="AC175" s="24">
        <f t="shared" si="78"/>
        <v>0.96</v>
      </c>
      <c r="AD175" s="24">
        <f t="shared" si="87"/>
        <v>0.0066666666666666</v>
      </c>
      <c r="AE175" s="24">
        <f t="shared" si="88"/>
        <v>0.96</v>
      </c>
      <c r="AF175" s="24">
        <f t="shared" si="79"/>
        <v>0.00639999999999993</v>
      </c>
      <c r="AR175" s="24">
        <f t="shared" si="80"/>
        <v>42</v>
      </c>
      <c r="AS175" s="24">
        <f t="shared" si="81"/>
        <v>2</v>
      </c>
      <c r="AT175" s="24">
        <f t="shared" si="82"/>
        <v>-9800</v>
      </c>
      <c r="AU175" s="24">
        <f t="shared" si="83"/>
        <v>168000</v>
      </c>
      <c r="AV175" s="24">
        <f t="shared" si="84"/>
        <v>158200</v>
      </c>
      <c r="AW175" s="24">
        <f t="shared" si="85"/>
        <v>791</v>
      </c>
      <c r="AX175" s="24" t="str">
        <f t="shared" si="86"/>
        <v/>
      </c>
    </row>
    <row r="176" spans="1:50">
      <c r="A176" s="17"/>
      <c r="B176" s="141">
        <v>188</v>
      </c>
      <c r="C176" s="142">
        <v>32.2275490238626</v>
      </c>
      <c r="D176" s="142">
        <v>8.16131120775562</v>
      </c>
      <c r="E176" s="142">
        <v>0.491891248416888</v>
      </c>
      <c r="F176" s="143">
        <v>25633.0358228315</v>
      </c>
      <c r="G176" s="143">
        <v>-485.609850728062</v>
      </c>
      <c r="H176" s="143">
        <v>-453.257597721008</v>
      </c>
      <c r="I176" s="145">
        <v>0</v>
      </c>
      <c r="J176" s="144">
        <v>188</v>
      </c>
      <c r="K176" s="141">
        <v>188</v>
      </c>
      <c r="L176" s="148">
        <f t="shared" si="66"/>
        <v>-0.297274987253653</v>
      </c>
      <c r="M176" s="148">
        <f t="shared" si="67"/>
        <v>-0.066963697249466</v>
      </c>
      <c r="N176" s="148">
        <f t="shared" si="68"/>
        <v>-0.464935985174719</v>
      </c>
      <c r="O176" s="148">
        <f t="shared" si="69"/>
        <v>-0.476510608479964</v>
      </c>
      <c r="P176" s="148">
        <f t="shared" si="70"/>
        <v>0.697965406078284</v>
      </c>
      <c r="Q176" s="148">
        <f t="shared" si="71"/>
        <v>0.792888661976609</v>
      </c>
      <c r="R176" s="145">
        <v>0</v>
      </c>
      <c r="S176" s="144">
        <v>188</v>
      </c>
      <c r="T176" s="17">
        <f t="shared" si="76"/>
        <v>0.104818149022703</v>
      </c>
      <c r="U176" s="24">
        <f t="shared" si="72"/>
        <v>0</v>
      </c>
      <c r="V176" s="24">
        <f t="shared" si="73"/>
        <v>1</v>
      </c>
      <c r="W176" s="24">
        <f>SUM($U$20:U176)</f>
        <v>48</v>
      </c>
      <c r="X176" s="24">
        <f>SUM($V$20:V176)</f>
        <v>109</v>
      </c>
      <c r="Y176" s="24">
        <f t="shared" si="74"/>
        <v>41</v>
      </c>
      <c r="Z176" s="24">
        <f t="shared" si="75"/>
        <v>2</v>
      </c>
      <c r="AB176" s="24">
        <f t="shared" si="77"/>
        <v>0.726666666666667</v>
      </c>
      <c r="AC176" s="24">
        <f t="shared" si="78"/>
        <v>0.96</v>
      </c>
      <c r="AD176" s="24">
        <f t="shared" si="87"/>
        <v>0.00666666666666671</v>
      </c>
      <c r="AE176" s="24">
        <f t="shared" si="88"/>
        <v>0.96</v>
      </c>
      <c r="AF176" s="24">
        <f t="shared" si="79"/>
        <v>0.00640000000000004</v>
      </c>
      <c r="AR176" s="24">
        <f t="shared" si="80"/>
        <v>41</v>
      </c>
      <c r="AS176" s="24">
        <f t="shared" si="81"/>
        <v>2</v>
      </c>
      <c r="AT176" s="24">
        <f t="shared" si="82"/>
        <v>-9800</v>
      </c>
      <c r="AU176" s="24">
        <f t="shared" si="83"/>
        <v>164000</v>
      </c>
      <c r="AV176" s="24">
        <f t="shared" si="84"/>
        <v>154200</v>
      </c>
      <c r="AW176" s="24">
        <f t="shared" si="85"/>
        <v>771</v>
      </c>
      <c r="AX176" s="24" t="str">
        <f t="shared" si="86"/>
        <v/>
      </c>
    </row>
    <row r="177" spans="1:50">
      <c r="A177" s="17"/>
      <c r="B177" s="141">
        <v>177</v>
      </c>
      <c r="C177" s="142">
        <v>26.6027545888215</v>
      </c>
      <c r="D177" s="142">
        <v>9.73369602861766</v>
      </c>
      <c r="E177" s="142">
        <v>0.115181600713707</v>
      </c>
      <c r="F177" s="143">
        <v>31196.1940533486</v>
      </c>
      <c r="G177" s="143">
        <v>-858.562866341105</v>
      </c>
      <c r="H177" s="143">
        <v>-4226.91764226743</v>
      </c>
      <c r="I177" s="145">
        <v>0</v>
      </c>
      <c r="J177" s="144">
        <v>177</v>
      </c>
      <c r="K177" s="141">
        <v>177</v>
      </c>
      <c r="L177" s="148">
        <f t="shared" si="66"/>
        <v>-0.982960403648694</v>
      </c>
      <c r="M177" s="148">
        <f t="shared" si="67"/>
        <v>0.165190741042398</v>
      </c>
      <c r="N177" s="148">
        <f t="shared" si="68"/>
        <v>-1.07347107970844</v>
      </c>
      <c r="O177" s="148">
        <f t="shared" si="69"/>
        <v>-0.360278167392017</v>
      </c>
      <c r="P177" s="148">
        <f t="shared" si="70"/>
        <v>0.602140503080884</v>
      </c>
      <c r="Q177" s="148">
        <f t="shared" si="71"/>
        <v>0.287878503157559</v>
      </c>
      <c r="R177" s="145">
        <v>0</v>
      </c>
      <c r="S177" s="144">
        <v>177</v>
      </c>
      <c r="T177" s="17">
        <f t="shared" si="76"/>
        <v>0.103183645717699</v>
      </c>
      <c r="U177" s="24">
        <f t="shared" si="72"/>
        <v>0</v>
      </c>
      <c r="V177" s="24">
        <f t="shared" si="73"/>
        <v>1</v>
      </c>
      <c r="W177" s="24">
        <f>SUM($U$20:U177)</f>
        <v>48</v>
      </c>
      <c r="X177" s="24">
        <f>SUM($V$20:V177)</f>
        <v>110</v>
      </c>
      <c r="Y177" s="24">
        <f t="shared" si="74"/>
        <v>40</v>
      </c>
      <c r="Z177" s="24">
        <f t="shared" si="75"/>
        <v>2</v>
      </c>
      <c r="AB177" s="24">
        <f t="shared" si="77"/>
        <v>0.733333333333333</v>
      </c>
      <c r="AC177" s="24">
        <f t="shared" si="78"/>
        <v>0.96</v>
      </c>
      <c r="AD177" s="24">
        <f t="shared" si="87"/>
        <v>0.0066666666666666</v>
      </c>
      <c r="AE177" s="24">
        <f t="shared" si="88"/>
        <v>0.96</v>
      </c>
      <c r="AF177" s="24">
        <f t="shared" si="79"/>
        <v>0.00639999999999993</v>
      </c>
      <c r="AR177" s="24">
        <f t="shared" si="80"/>
        <v>40</v>
      </c>
      <c r="AS177" s="24">
        <f t="shared" si="81"/>
        <v>2</v>
      </c>
      <c r="AT177" s="24">
        <f t="shared" si="82"/>
        <v>-9800</v>
      </c>
      <c r="AU177" s="24">
        <f t="shared" si="83"/>
        <v>160000</v>
      </c>
      <c r="AV177" s="24">
        <f t="shared" si="84"/>
        <v>150200</v>
      </c>
      <c r="AW177" s="24">
        <f t="shared" si="85"/>
        <v>751</v>
      </c>
      <c r="AX177" s="24" t="str">
        <f t="shared" si="86"/>
        <v/>
      </c>
    </row>
    <row r="178" spans="1:50">
      <c r="A178" s="17"/>
      <c r="B178" s="141">
        <v>57</v>
      </c>
      <c r="C178" s="142">
        <v>44.2394048645037</v>
      </c>
      <c r="D178" s="142">
        <v>20.0537752811311</v>
      </c>
      <c r="E178" s="142">
        <v>0.245608760902771</v>
      </c>
      <c r="F178" s="143">
        <v>112352.113872833</v>
      </c>
      <c r="G178" s="143">
        <v>-6492.50129757586</v>
      </c>
      <c r="H178" s="143">
        <v>-24003.1773770645</v>
      </c>
      <c r="I178" s="145">
        <v>0</v>
      </c>
      <c r="J178" s="144">
        <v>57</v>
      </c>
      <c r="K178" s="141">
        <v>57</v>
      </c>
      <c r="L178" s="148">
        <f t="shared" si="66"/>
        <v>1.16701930276641</v>
      </c>
      <c r="M178" s="148">
        <f t="shared" si="67"/>
        <v>1.68889675130602</v>
      </c>
      <c r="N178" s="148">
        <f t="shared" si="68"/>
        <v>-0.862779623465321</v>
      </c>
      <c r="O178" s="148">
        <f t="shared" si="69"/>
        <v>1.33533254121796</v>
      </c>
      <c r="P178" s="148">
        <f t="shared" si="70"/>
        <v>-0.845418790089004</v>
      </c>
      <c r="Q178" s="148">
        <f t="shared" si="71"/>
        <v>-2.3586799975081</v>
      </c>
      <c r="R178" s="145">
        <v>0</v>
      </c>
      <c r="S178" s="144">
        <v>57</v>
      </c>
      <c r="T178" s="17">
        <f t="shared" si="76"/>
        <v>0.101479600698842</v>
      </c>
      <c r="U178" s="24">
        <f t="shared" si="72"/>
        <v>0</v>
      </c>
      <c r="V178" s="24">
        <f t="shared" si="73"/>
        <v>1</v>
      </c>
      <c r="W178" s="24">
        <f>SUM($U$20:U178)</f>
        <v>48</v>
      </c>
      <c r="X178" s="24">
        <f>SUM($V$20:V178)</f>
        <v>111</v>
      </c>
      <c r="Y178" s="24">
        <f t="shared" si="74"/>
        <v>39</v>
      </c>
      <c r="Z178" s="24">
        <f t="shared" si="75"/>
        <v>2</v>
      </c>
      <c r="AB178" s="24">
        <f t="shared" si="77"/>
        <v>0.74</v>
      </c>
      <c r="AC178" s="24">
        <f t="shared" si="78"/>
        <v>0.96</v>
      </c>
      <c r="AD178" s="24">
        <f t="shared" si="87"/>
        <v>0.00666666666666671</v>
      </c>
      <c r="AE178" s="24">
        <f t="shared" si="88"/>
        <v>0.96</v>
      </c>
      <c r="AF178" s="24">
        <f t="shared" si="79"/>
        <v>0.00640000000000004</v>
      </c>
      <c r="AR178" s="24">
        <f t="shared" si="80"/>
        <v>39</v>
      </c>
      <c r="AS178" s="24">
        <f t="shared" si="81"/>
        <v>2</v>
      </c>
      <c r="AT178" s="24">
        <f t="shared" si="82"/>
        <v>-9800</v>
      </c>
      <c r="AU178" s="24">
        <f t="shared" si="83"/>
        <v>156000</v>
      </c>
      <c r="AV178" s="24">
        <f t="shared" si="84"/>
        <v>146200</v>
      </c>
      <c r="AW178" s="24">
        <f t="shared" si="85"/>
        <v>731</v>
      </c>
      <c r="AX178" s="24" t="str">
        <f t="shared" si="86"/>
        <v/>
      </c>
    </row>
    <row r="179" spans="1:50">
      <c r="A179" s="17"/>
      <c r="B179" s="141">
        <v>104</v>
      </c>
      <c r="C179" s="142">
        <v>46.2912327494495</v>
      </c>
      <c r="D179" s="142">
        <v>14.5340932234459</v>
      </c>
      <c r="E179" s="142">
        <v>1.66232937353781</v>
      </c>
      <c r="F179" s="143">
        <v>69674.1203829905</v>
      </c>
      <c r="G179" s="143">
        <v>-4305.19738187188</v>
      </c>
      <c r="H179" s="143">
        <v>-4915.37450972051</v>
      </c>
      <c r="I179" s="145">
        <v>1</v>
      </c>
      <c r="J179" s="144">
        <v>104</v>
      </c>
      <c r="K179" s="141">
        <v>104</v>
      </c>
      <c r="L179" s="148">
        <f t="shared" si="66"/>
        <v>1.41714550273833</v>
      </c>
      <c r="M179" s="148">
        <f t="shared" si="67"/>
        <v>0.873944412253884</v>
      </c>
      <c r="N179" s="148">
        <f t="shared" si="68"/>
        <v>1.42578457231294</v>
      </c>
      <c r="O179" s="148">
        <f t="shared" si="69"/>
        <v>0.443650665831347</v>
      </c>
      <c r="P179" s="148">
        <f t="shared" si="70"/>
        <v>-0.283422568651729</v>
      </c>
      <c r="Q179" s="148">
        <f t="shared" si="71"/>
        <v>0.195745744014349</v>
      </c>
      <c r="R179" s="145">
        <v>1</v>
      </c>
      <c r="S179" s="144">
        <v>104</v>
      </c>
      <c r="T179" s="17">
        <f t="shared" si="76"/>
        <v>0.101349983151124</v>
      </c>
      <c r="U179" s="24">
        <f t="shared" si="72"/>
        <v>1</v>
      </c>
      <c r="V179" s="24">
        <f t="shared" si="73"/>
        <v>0</v>
      </c>
      <c r="W179" s="24">
        <f>SUM($U$20:U179)</f>
        <v>49</v>
      </c>
      <c r="X179" s="24">
        <f>SUM($V$20:V179)</f>
        <v>111</v>
      </c>
      <c r="Y179" s="24">
        <f t="shared" si="74"/>
        <v>39</v>
      </c>
      <c r="Z179" s="24">
        <f t="shared" si="75"/>
        <v>1</v>
      </c>
      <c r="AB179" s="24">
        <f t="shared" si="77"/>
        <v>0.74</v>
      </c>
      <c r="AC179" s="24">
        <f t="shared" si="78"/>
        <v>0.98</v>
      </c>
      <c r="AD179" s="24">
        <f t="shared" si="87"/>
        <v>0</v>
      </c>
      <c r="AE179" s="24">
        <f t="shared" si="88"/>
        <v>0.97</v>
      </c>
      <c r="AF179" s="24">
        <f t="shared" si="79"/>
        <v>0</v>
      </c>
      <c r="AR179" s="24">
        <f t="shared" si="80"/>
        <v>39</v>
      </c>
      <c r="AS179" s="24">
        <f t="shared" si="81"/>
        <v>1</v>
      </c>
      <c r="AT179" s="24">
        <f t="shared" si="82"/>
        <v>-4900</v>
      </c>
      <c r="AU179" s="24">
        <f t="shared" si="83"/>
        <v>156000</v>
      </c>
      <c r="AV179" s="24">
        <f t="shared" si="84"/>
        <v>151100</v>
      </c>
      <c r="AW179" s="24">
        <f t="shared" si="85"/>
        <v>755.5</v>
      </c>
      <c r="AX179" s="24" t="str">
        <f t="shared" si="86"/>
        <v/>
      </c>
    </row>
    <row r="180" spans="1:50">
      <c r="A180" s="17"/>
      <c r="B180" s="141">
        <v>17</v>
      </c>
      <c r="C180" s="142">
        <v>27.2985617954266</v>
      </c>
      <c r="D180" s="142">
        <v>7.70351316849821</v>
      </c>
      <c r="E180" s="142">
        <v>0.26212793369732</v>
      </c>
      <c r="F180" s="143">
        <v>35830.7044379705</v>
      </c>
      <c r="G180" s="143">
        <v>-287.227411245179</v>
      </c>
      <c r="H180" s="143">
        <v>-1158.01407011662</v>
      </c>
      <c r="I180" s="145">
        <v>0</v>
      </c>
      <c r="J180" s="144">
        <v>17</v>
      </c>
      <c r="K180" s="141">
        <v>17</v>
      </c>
      <c r="L180" s="148">
        <f t="shared" ref="L180:L211" si="89">(C180-C$221)/C$223</f>
        <v>-0.898138663103037</v>
      </c>
      <c r="M180" s="148">
        <f t="shared" ref="M180:M211" si="90">(D180-D$221)/D$223</f>
        <v>-0.13455519600017</v>
      </c>
      <c r="N180" s="148">
        <f t="shared" ref="N180:N211" si="91">(E180-E$221)/E$223</f>
        <v>-0.836094624980571</v>
      </c>
      <c r="O180" s="148">
        <f t="shared" ref="O180:O211" si="92">(F180-F$221)/F$223</f>
        <v>-0.263448195471196</v>
      </c>
      <c r="P180" s="148">
        <f t="shared" ref="P180:P211" si="93">(G180-G$221)/G$223</f>
        <v>0.748936915153193</v>
      </c>
      <c r="Q180" s="148">
        <f t="shared" ref="Q180:Q211" si="94">(H180-H$221)/H$223</f>
        <v>0.698574607755531</v>
      </c>
      <c r="R180" s="145">
        <v>0</v>
      </c>
      <c r="S180" s="144">
        <v>17</v>
      </c>
      <c r="T180" s="17">
        <f t="shared" si="76"/>
        <v>0.0989270813580265</v>
      </c>
      <c r="U180" s="24">
        <f t="shared" ref="U180:U211" si="95">R180</f>
        <v>0</v>
      </c>
      <c r="V180" s="24">
        <f t="shared" ref="V180:V211" si="96">IF(R180=0,1,0)</f>
        <v>1</v>
      </c>
      <c r="W180" s="24">
        <f>SUM($U$20:U180)</f>
        <v>49</v>
      </c>
      <c r="X180" s="24">
        <f>SUM($V$20:V180)</f>
        <v>112</v>
      </c>
      <c r="Y180" s="24">
        <f t="shared" ref="Y180:Y211" si="97">$T$223-X180</f>
        <v>38</v>
      </c>
      <c r="Z180" s="24">
        <f t="shared" ref="Z180:Z211" si="98">$S$223-W180</f>
        <v>1</v>
      </c>
      <c r="AB180" s="24">
        <f t="shared" si="77"/>
        <v>0.746666666666667</v>
      </c>
      <c r="AC180" s="24">
        <f t="shared" si="78"/>
        <v>0.98</v>
      </c>
      <c r="AD180" s="24">
        <f t="shared" si="87"/>
        <v>0.00666666666666671</v>
      </c>
      <c r="AE180" s="24">
        <f t="shared" si="88"/>
        <v>0.98</v>
      </c>
      <c r="AF180" s="24">
        <f t="shared" si="79"/>
        <v>0.00653333333333338</v>
      </c>
      <c r="AR180" s="24">
        <f t="shared" si="80"/>
        <v>38</v>
      </c>
      <c r="AS180" s="24">
        <f t="shared" si="81"/>
        <v>1</v>
      </c>
      <c r="AT180" s="24">
        <f t="shared" si="82"/>
        <v>-4900</v>
      </c>
      <c r="AU180" s="24">
        <f t="shared" si="83"/>
        <v>152000</v>
      </c>
      <c r="AV180" s="24">
        <f t="shared" si="84"/>
        <v>147100</v>
      </c>
      <c r="AW180" s="24">
        <f t="shared" si="85"/>
        <v>735.5</v>
      </c>
      <c r="AX180" s="24" t="str">
        <f t="shared" si="86"/>
        <v/>
      </c>
    </row>
    <row r="181" spans="1:50">
      <c r="A181" s="17"/>
      <c r="B181" s="141">
        <v>34</v>
      </c>
      <c r="C181" s="142">
        <v>27.3294309887217</v>
      </c>
      <c r="D181" s="142">
        <v>7.85598523812374</v>
      </c>
      <c r="E181" s="142">
        <v>0.056778729905506</v>
      </c>
      <c r="F181" s="143">
        <v>21613.0203635211</v>
      </c>
      <c r="G181" s="143">
        <v>-26.986302640174</v>
      </c>
      <c r="H181" s="143">
        <v>-1008.01106381897</v>
      </c>
      <c r="I181" s="145">
        <v>0</v>
      </c>
      <c r="J181" s="144">
        <v>34</v>
      </c>
      <c r="K181" s="141">
        <v>34</v>
      </c>
      <c r="L181" s="148">
        <f t="shared" si="89"/>
        <v>-0.894375582353559</v>
      </c>
      <c r="M181" s="148">
        <f t="shared" si="90"/>
        <v>-0.112043488173006</v>
      </c>
      <c r="N181" s="148">
        <f t="shared" si="91"/>
        <v>-1.16781481824819</v>
      </c>
      <c r="O181" s="148">
        <f t="shared" si="92"/>
        <v>-0.560501785916511</v>
      </c>
      <c r="P181" s="148">
        <f t="shared" si="93"/>
        <v>0.815802117857129</v>
      </c>
      <c r="Q181" s="148">
        <f t="shared" si="94"/>
        <v>0.718648764181781</v>
      </c>
      <c r="R181" s="145">
        <v>0</v>
      </c>
      <c r="S181" s="144">
        <v>34</v>
      </c>
      <c r="T181" s="17">
        <f t="shared" si="76"/>
        <v>0.0947514860349465</v>
      </c>
      <c r="U181" s="24">
        <f t="shared" si="95"/>
        <v>0</v>
      </c>
      <c r="V181" s="24">
        <f t="shared" si="96"/>
        <v>1</v>
      </c>
      <c r="W181" s="24">
        <f>SUM($U$20:U181)</f>
        <v>49</v>
      </c>
      <c r="X181" s="24">
        <f>SUM($V$20:V181)</f>
        <v>113</v>
      </c>
      <c r="Y181" s="24">
        <f t="shared" si="97"/>
        <v>37</v>
      </c>
      <c r="Z181" s="24">
        <f t="shared" si="98"/>
        <v>1</v>
      </c>
      <c r="AB181" s="24">
        <f t="shared" si="77"/>
        <v>0.753333333333333</v>
      </c>
      <c r="AC181" s="24">
        <f t="shared" si="78"/>
        <v>0.98</v>
      </c>
      <c r="AD181" s="24">
        <f t="shared" si="87"/>
        <v>0.0066666666666666</v>
      </c>
      <c r="AE181" s="24">
        <f t="shared" si="88"/>
        <v>0.98</v>
      </c>
      <c r="AF181" s="24">
        <f t="shared" si="79"/>
        <v>0.00653333333333327</v>
      </c>
      <c r="AR181" s="24">
        <f t="shared" si="80"/>
        <v>37</v>
      </c>
      <c r="AS181" s="24">
        <f t="shared" si="81"/>
        <v>1</v>
      </c>
      <c r="AT181" s="24">
        <f t="shared" si="82"/>
        <v>-4900</v>
      </c>
      <c r="AU181" s="24">
        <f t="shared" si="83"/>
        <v>148000</v>
      </c>
      <c r="AV181" s="24">
        <f t="shared" si="84"/>
        <v>143100</v>
      </c>
      <c r="AW181" s="24">
        <f t="shared" si="85"/>
        <v>715.5</v>
      </c>
      <c r="AX181" s="24" t="str">
        <f t="shared" si="86"/>
        <v/>
      </c>
    </row>
    <row r="182" spans="1:50">
      <c r="A182" s="17"/>
      <c r="B182" s="141">
        <v>158</v>
      </c>
      <c r="C182" s="142">
        <v>33.0971425528039</v>
      </c>
      <c r="D182" s="142">
        <v>11.1161022306592</v>
      </c>
      <c r="E182" s="142">
        <v>0.182764088937398</v>
      </c>
      <c r="F182" s="143">
        <v>27089.6258894664</v>
      </c>
      <c r="G182" s="143">
        <v>-1534.82075243643</v>
      </c>
      <c r="H182" s="143">
        <v>-4258.40179520879</v>
      </c>
      <c r="I182" s="145">
        <v>1</v>
      </c>
      <c r="J182" s="144">
        <v>158</v>
      </c>
      <c r="K182" s="141">
        <v>158</v>
      </c>
      <c r="L182" s="148">
        <f t="shared" si="89"/>
        <v>-0.191267984175996</v>
      </c>
      <c r="M182" s="148">
        <f t="shared" si="90"/>
        <v>0.369295824650493</v>
      </c>
      <c r="N182" s="148">
        <f t="shared" si="91"/>
        <v>-0.964298627899</v>
      </c>
      <c r="O182" s="148">
        <f t="shared" si="92"/>
        <v>-0.446077711896023</v>
      </c>
      <c r="P182" s="148">
        <f t="shared" si="93"/>
        <v>0.428385784326854</v>
      </c>
      <c r="Q182" s="148">
        <f t="shared" si="94"/>
        <v>0.283665135527854</v>
      </c>
      <c r="R182" s="145">
        <v>1</v>
      </c>
      <c r="S182" s="144">
        <v>158</v>
      </c>
      <c r="T182" s="17">
        <f t="shared" si="76"/>
        <v>0.0903144287311879</v>
      </c>
      <c r="U182" s="24">
        <f t="shared" si="95"/>
        <v>1</v>
      </c>
      <c r="V182" s="24">
        <f t="shared" si="96"/>
        <v>0</v>
      </c>
      <c r="W182" s="24">
        <f>SUM($U$20:U182)</f>
        <v>50</v>
      </c>
      <c r="X182" s="24">
        <f>SUM($V$20:V182)</f>
        <v>113</v>
      </c>
      <c r="Y182" s="24">
        <f t="shared" si="97"/>
        <v>37</v>
      </c>
      <c r="Z182" s="24">
        <f t="shared" si="98"/>
        <v>0</v>
      </c>
      <c r="AB182" s="24">
        <f t="shared" si="77"/>
        <v>0.753333333333333</v>
      </c>
      <c r="AC182" s="24">
        <f t="shared" si="78"/>
        <v>1</v>
      </c>
      <c r="AD182" s="24">
        <f t="shared" si="87"/>
        <v>0</v>
      </c>
      <c r="AE182" s="24">
        <f t="shared" si="88"/>
        <v>0.99</v>
      </c>
      <c r="AF182" s="24">
        <f t="shared" si="79"/>
        <v>0</v>
      </c>
      <c r="AR182" s="24">
        <f t="shared" si="80"/>
        <v>37</v>
      </c>
      <c r="AS182" s="24">
        <f t="shared" si="81"/>
        <v>0</v>
      </c>
      <c r="AT182" s="24">
        <f t="shared" si="82"/>
        <v>0</v>
      </c>
      <c r="AU182" s="24">
        <f t="shared" si="83"/>
        <v>148000</v>
      </c>
      <c r="AV182" s="24">
        <f t="shared" si="84"/>
        <v>148000</v>
      </c>
      <c r="AW182" s="24">
        <f t="shared" si="85"/>
        <v>740</v>
      </c>
      <c r="AX182" s="24" t="str">
        <f t="shared" si="86"/>
        <v/>
      </c>
    </row>
    <row r="183" spans="1:50">
      <c r="A183" s="17"/>
      <c r="B183" s="141">
        <v>199</v>
      </c>
      <c r="C183" s="142">
        <v>38.9613689238163</v>
      </c>
      <c r="D183" s="142">
        <v>16.6921020855937</v>
      </c>
      <c r="E183" s="142">
        <v>0.690119678941833</v>
      </c>
      <c r="F183" s="143">
        <v>115210.816421303</v>
      </c>
      <c r="G183" s="143">
        <v>-3205.97375501101</v>
      </c>
      <c r="H183" s="143">
        <v>-25826.6222717238</v>
      </c>
      <c r="I183" s="145">
        <v>0</v>
      </c>
      <c r="J183" s="144">
        <v>199</v>
      </c>
      <c r="K183" s="141">
        <v>199</v>
      </c>
      <c r="L183" s="148">
        <f t="shared" si="89"/>
        <v>0.52360516318606</v>
      </c>
      <c r="M183" s="148">
        <f t="shared" si="90"/>
        <v>1.19256319346683</v>
      </c>
      <c r="N183" s="148">
        <f t="shared" si="91"/>
        <v>-0.14471865746822</v>
      </c>
      <c r="O183" s="148">
        <f t="shared" si="92"/>
        <v>1.39506012073033</v>
      </c>
      <c r="P183" s="148">
        <f t="shared" si="93"/>
        <v>-0.000992897870673898</v>
      </c>
      <c r="Q183" s="148">
        <f t="shared" si="94"/>
        <v>-2.60270256047862</v>
      </c>
      <c r="R183" s="145">
        <v>0</v>
      </c>
      <c r="S183" s="144">
        <v>199</v>
      </c>
      <c r="T183" s="17">
        <f t="shared" si="76"/>
        <v>0.0880967514282244</v>
      </c>
      <c r="U183" s="24">
        <f t="shared" si="95"/>
        <v>0</v>
      </c>
      <c r="V183" s="24">
        <f t="shared" si="96"/>
        <v>1</v>
      </c>
      <c r="W183" s="24">
        <f>SUM($U$20:U183)</f>
        <v>50</v>
      </c>
      <c r="X183" s="24">
        <f>SUM($V$20:V183)</f>
        <v>114</v>
      </c>
      <c r="Y183" s="24">
        <f t="shared" si="97"/>
        <v>36</v>
      </c>
      <c r="Z183" s="24">
        <f t="shared" si="98"/>
        <v>0</v>
      </c>
      <c r="AB183" s="24">
        <f t="shared" si="77"/>
        <v>0.76</v>
      </c>
      <c r="AC183" s="24">
        <f t="shared" si="78"/>
        <v>1</v>
      </c>
      <c r="AD183" s="24">
        <f t="shared" si="87"/>
        <v>0.00666666666666671</v>
      </c>
      <c r="AE183" s="24">
        <f t="shared" si="88"/>
        <v>1</v>
      </c>
      <c r="AF183" s="24">
        <f t="shared" si="79"/>
        <v>0.00666666666666671</v>
      </c>
      <c r="AR183" s="24">
        <f t="shared" si="80"/>
        <v>36</v>
      </c>
      <c r="AS183" s="24">
        <f t="shared" si="81"/>
        <v>0</v>
      </c>
      <c r="AT183" s="24">
        <f t="shared" si="82"/>
        <v>0</v>
      </c>
      <c r="AU183" s="24">
        <f t="shared" si="83"/>
        <v>144000</v>
      </c>
      <c r="AV183" s="24">
        <f t="shared" si="84"/>
        <v>144000</v>
      </c>
      <c r="AW183" s="24">
        <f t="shared" si="85"/>
        <v>720</v>
      </c>
      <c r="AX183" s="24" t="str">
        <f t="shared" si="86"/>
        <v/>
      </c>
    </row>
    <row r="184" spans="1:50">
      <c r="A184" s="17"/>
      <c r="B184" s="141">
        <v>32</v>
      </c>
      <c r="C184" s="142">
        <v>49.105740781032</v>
      </c>
      <c r="D184" s="142">
        <v>11.6667350990679</v>
      </c>
      <c r="E184" s="142">
        <v>1.17346160291369</v>
      </c>
      <c r="F184" s="143">
        <v>77851.4541807343</v>
      </c>
      <c r="G184" s="143">
        <v>-1953.9165355821</v>
      </c>
      <c r="H184" s="143">
        <v>-10429.3603328129</v>
      </c>
      <c r="I184" s="145">
        <v>0</v>
      </c>
      <c r="J184" s="144">
        <v>32</v>
      </c>
      <c r="K184" s="141">
        <v>32</v>
      </c>
      <c r="L184" s="148">
        <f t="shared" si="89"/>
        <v>1.76024552779173</v>
      </c>
      <c r="M184" s="148">
        <f t="shared" si="90"/>
        <v>0.450593902941767</v>
      </c>
      <c r="N184" s="148">
        <f t="shared" si="91"/>
        <v>0.636069743332382</v>
      </c>
      <c r="O184" s="148">
        <f t="shared" si="92"/>
        <v>0.614501723723043</v>
      </c>
      <c r="P184" s="148">
        <f t="shared" si="93"/>
        <v>0.320705162143012</v>
      </c>
      <c r="Q184" s="148">
        <f t="shared" si="94"/>
        <v>-0.542163559784791</v>
      </c>
      <c r="R184" s="145">
        <v>0</v>
      </c>
      <c r="S184" s="144">
        <v>32</v>
      </c>
      <c r="T184" s="17">
        <f t="shared" si="76"/>
        <v>0.0754389828689583</v>
      </c>
      <c r="U184" s="24">
        <f t="shared" si="95"/>
        <v>0</v>
      </c>
      <c r="V184" s="24">
        <f t="shared" si="96"/>
        <v>1</v>
      </c>
      <c r="W184" s="24">
        <f>SUM($U$20:U184)</f>
        <v>50</v>
      </c>
      <c r="X184" s="24">
        <f>SUM($V$20:V184)</f>
        <v>115</v>
      </c>
      <c r="Y184" s="24">
        <f t="shared" si="97"/>
        <v>35</v>
      </c>
      <c r="Z184" s="24">
        <f t="shared" si="98"/>
        <v>0</v>
      </c>
      <c r="AB184" s="24">
        <f t="shared" si="77"/>
        <v>0.766666666666667</v>
      </c>
      <c r="AC184" s="24">
        <f t="shared" si="78"/>
        <v>1</v>
      </c>
      <c r="AD184" s="24">
        <f t="shared" si="87"/>
        <v>0.00666666666666671</v>
      </c>
      <c r="AE184" s="24">
        <f t="shared" si="88"/>
        <v>1</v>
      </c>
      <c r="AF184" s="24">
        <f t="shared" si="79"/>
        <v>0.00666666666666671</v>
      </c>
      <c r="AR184" s="24">
        <f t="shared" si="80"/>
        <v>35</v>
      </c>
      <c r="AS184" s="24">
        <f t="shared" si="81"/>
        <v>0</v>
      </c>
      <c r="AT184" s="24">
        <f t="shared" si="82"/>
        <v>0</v>
      </c>
      <c r="AU184" s="24">
        <f t="shared" si="83"/>
        <v>140000</v>
      </c>
      <c r="AV184" s="24">
        <f t="shared" si="84"/>
        <v>140000</v>
      </c>
      <c r="AW184" s="24">
        <f t="shared" si="85"/>
        <v>700</v>
      </c>
      <c r="AX184" s="24" t="str">
        <f t="shared" si="86"/>
        <v/>
      </c>
    </row>
    <row r="185" spans="1:50">
      <c r="A185" s="17"/>
      <c r="B185" s="141">
        <v>107</v>
      </c>
      <c r="C185" s="142">
        <v>35.9338438506801</v>
      </c>
      <c r="D185" s="142">
        <v>18.7384306927984</v>
      </c>
      <c r="E185" s="142">
        <v>0.412490208462222</v>
      </c>
      <c r="F185" s="143">
        <v>58225.7048069049</v>
      </c>
      <c r="G185" s="143">
        <v>-5095.15039606593</v>
      </c>
      <c r="H185" s="143">
        <v>-11737.1720543251</v>
      </c>
      <c r="I185" s="145">
        <v>0</v>
      </c>
      <c r="J185" s="144">
        <v>107</v>
      </c>
      <c r="K185" s="141">
        <v>107</v>
      </c>
      <c r="L185" s="148">
        <f t="shared" si="89"/>
        <v>0.154537490688151</v>
      </c>
      <c r="M185" s="148">
        <f t="shared" si="90"/>
        <v>1.49469296606647</v>
      </c>
      <c r="N185" s="148">
        <f t="shared" si="91"/>
        <v>-0.593200073045811</v>
      </c>
      <c r="O185" s="148">
        <f t="shared" si="92"/>
        <v>0.204456087165902</v>
      </c>
      <c r="P185" s="148">
        <f t="shared" si="93"/>
        <v>-0.486389612189965</v>
      </c>
      <c r="Q185" s="148">
        <f t="shared" si="94"/>
        <v>-0.717181499236112</v>
      </c>
      <c r="R185" s="145">
        <v>0</v>
      </c>
      <c r="S185" s="144">
        <v>107</v>
      </c>
      <c r="T185" s="17">
        <f t="shared" si="76"/>
        <v>0.0746517250204618</v>
      </c>
      <c r="U185" s="24">
        <f t="shared" si="95"/>
        <v>0</v>
      </c>
      <c r="V185" s="24">
        <f t="shared" si="96"/>
        <v>1</v>
      </c>
      <c r="W185" s="24">
        <f>SUM($U$20:U185)</f>
        <v>50</v>
      </c>
      <c r="X185" s="24">
        <f>SUM($V$20:V185)</f>
        <v>116</v>
      </c>
      <c r="Y185" s="24">
        <f t="shared" si="97"/>
        <v>34</v>
      </c>
      <c r="Z185" s="24">
        <f t="shared" si="98"/>
        <v>0</v>
      </c>
      <c r="AB185" s="24">
        <f t="shared" si="77"/>
        <v>0.773333333333333</v>
      </c>
      <c r="AC185" s="24">
        <f t="shared" si="78"/>
        <v>1</v>
      </c>
      <c r="AD185" s="24">
        <f t="shared" si="87"/>
        <v>0.0066666666666666</v>
      </c>
      <c r="AE185" s="24">
        <f t="shared" si="88"/>
        <v>1</v>
      </c>
      <c r="AF185" s="24">
        <f t="shared" si="79"/>
        <v>0.0066666666666666</v>
      </c>
      <c r="AR185" s="24">
        <f t="shared" si="80"/>
        <v>34</v>
      </c>
      <c r="AS185" s="24">
        <f t="shared" si="81"/>
        <v>0</v>
      </c>
      <c r="AT185" s="24">
        <f t="shared" si="82"/>
        <v>0</v>
      </c>
      <c r="AU185" s="24">
        <f t="shared" si="83"/>
        <v>136000</v>
      </c>
      <c r="AV185" s="24">
        <f t="shared" si="84"/>
        <v>136000</v>
      </c>
      <c r="AW185" s="24">
        <f t="shared" si="85"/>
        <v>680</v>
      </c>
      <c r="AX185" s="24" t="str">
        <f t="shared" si="86"/>
        <v/>
      </c>
    </row>
    <row r="186" spans="1:50">
      <c r="A186" s="17"/>
      <c r="B186" s="141">
        <v>135</v>
      </c>
      <c r="C186" s="142">
        <v>42.725071143438</v>
      </c>
      <c r="D186" s="142">
        <v>11.3324799989854</v>
      </c>
      <c r="E186" s="142">
        <v>1.43977331331592</v>
      </c>
      <c r="F186" s="143">
        <v>31996.6521646242</v>
      </c>
      <c r="G186" s="143">
        <v>-773.222009970953</v>
      </c>
      <c r="H186" s="143">
        <v>-3863.09997070622</v>
      </c>
      <c r="I186" s="145">
        <v>0</v>
      </c>
      <c r="J186" s="144">
        <v>135</v>
      </c>
      <c r="K186" s="141">
        <v>135</v>
      </c>
      <c r="L186" s="148">
        <f t="shared" si="89"/>
        <v>0.982415836794153</v>
      </c>
      <c r="M186" s="148">
        <f t="shared" si="90"/>
        <v>0.401242876414244</v>
      </c>
      <c r="N186" s="148">
        <f t="shared" si="91"/>
        <v>1.06626849946499</v>
      </c>
      <c r="O186" s="148">
        <f t="shared" si="92"/>
        <v>-0.343553998061034</v>
      </c>
      <c r="P186" s="148">
        <f t="shared" si="93"/>
        <v>0.62406760633796</v>
      </c>
      <c r="Q186" s="148">
        <f t="shared" si="94"/>
        <v>0.336566413018922</v>
      </c>
      <c r="R186" s="145">
        <v>0</v>
      </c>
      <c r="S186" s="144">
        <v>135</v>
      </c>
      <c r="T186" s="17">
        <f t="shared" si="76"/>
        <v>0.0742055436537696</v>
      </c>
      <c r="U186" s="24">
        <f t="shared" si="95"/>
        <v>0</v>
      </c>
      <c r="V186" s="24">
        <f t="shared" si="96"/>
        <v>1</v>
      </c>
      <c r="W186" s="24">
        <f>SUM($U$20:U186)</f>
        <v>50</v>
      </c>
      <c r="X186" s="24">
        <f>SUM($V$20:V186)</f>
        <v>117</v>
      </c>
      <c r="Y186" s="24">
        <f t="shared" si="97"/>
        <v>33</v>
      </c>
      <c r="Z186" s="24">
        <f t="shared" si="98"/>
        <v>0</v>
      </c>
      <c r="AB186" s="24">
        <f t="shared" si="77"/>
        <v>0.78</v>
      </c>
      <c r="AC186" s="24">
        <f t="shared" si="78"/>
        <v>1</v>
      </c>
      <c r="AD186" s="24">
        <f t="shared" si="87"/>
        <v>0.00666666666666671</v>
      </c>
      <c r="AE186" s="24">
        <f t="shared" si="88"/>
        <v>1</v>
      </c>
      <c r="AF186" s="24">
        <f t="shared" si="79"/>
        <v>0.00666666666666671</v>
      </c>
      <c r="AR186" s="24">
        <f t="shared" si="80"/>
        <v>33</v>
      </c>
      <c r="AS186" s="24">
        <f t="shared" si="81"/>
        <v>0</v>
      </c>
      <c r="AT186" s="24">
        <f t="shared" si="82"/>
        <v>0</v>
      </c>
      <c r="AU186" s="24">
        <f t="shared" si="83"/>
        <v>132000</v>
      </c>
      <c r="AV186" s="24">
        <f t="shared" si="84"/>
        <v>132000</v>
      </c>
      <c r="AW186" s="24">
        <f t="shared" si="85"/>
        <v>660</v>
      </c>
      <c r="AX186" s="24" t="str">
        <f t="shared" si="86"/>
        <v/>
      </c>
    </row>
    <row r="187" spans="1:50">
      <c r="A187" s="17"/>
      <c r="B187" s="141">
        <v>153</v>
      </c>
      <c r="C187" s="142">
        <v>31.0427458380284</v>
      </c>
      <c r="D187" s="142">
        <v>10.9645248697844</v>
      </c>
      <c r="E187" s="142">
        <v>0.998769337061256</v>
      </c>
      <c r="F187" s="143">
        <v>28163.5704191267</v>
      </c>
      <c r="G187" s="143">
        <v>-350.963721675537</v>
      </c>
      <c r="H187" s="143">
        <v>-2871.05964151997</v>
      </c>
      <c r="I187" s="145">
        <v>0</v>
      </c>
      <c r="J187" s="144">
        <v>153</v>
      </c>
      <c r="K187" s="141">
        <v>153</v>
      </c>
      <c r="L187" s="148">
        <f t="shared" si="89"/>
        <v>-0.441707334996674</v>
      </c>
      <c r="M187" s="148">
        <f t="shared" si="90"/>
        <v>0.346916215915556</v>
      </c>
      <c r="N187" s="148">
        <f t="shared" si="91"/>
        <v>0.353872631676295</v>
      </c>
      <c r="O187" s="148">
        <f t="shared" si="92"/>
        <v>-0.423639523172445</v>
      </c>
      <c r="P187" s="148">
        <f t="shared" si="93"/>
        <v>0.732560788647386</v>
      </c>
      <c r="Q187" s="148">
        <f t="shared" si="94"/>
        <v>0.469326237243487</v>
      </c>
      <c r="R187" s="145">
        <v>0</v>
      </c>
      <c r="S187" s="144">
        <v>153</v>
      </c>
      <c r="T187" s="17">
        <f t="shared" si="76"/>
        <v>0.0703956349889581</v>
      </c>
      <c r="U187" s="24">
        <f t="shared" si="95"/>
        <v>0</v>
      </c>
      <c r="V187" s="24">
        <f t="shared" si="96"/>
        <v>1</v>
      </c>
      <c r="W187" s="24">
        <f>SUM($U$20:U187)</f>
        <v>50</v>
      </c>
      <c r="X187" s="24">
        <f>SUM($V$20:V187)</f>
        <v>118</v>
      </c>
      <c r="Y187" s="24">
        <f t="shared" si="97"/>
        <v>32</v>
      </c>
      <c r="Z187" s="24">
        <f t="shared" si="98"/>
        <v>0</v>
      </c>
      <c r="AB187" s="24">
        <f t="shared" si="77"/>
        <v>0.786666666666667</v>
      </c>
      <c r="AC187" s="24">
        <f t="shared" si="78"/>
        <v>1</v>
      </c>
      <c r="AD187" s="24">
        <f t="shared" si="87"/>
        <v>0.0066666666666666</v>
      </c>
      <c r="AE187" s="24">
        <f t="shared" si="88"/>
        <v>1</v>
      </c>
      <c r="AF187" s="24">
        <f t="shared" si="79"/>
        <v>0.0066666666666666</v>
      </c>
      <c r="AR187" s="24">
        <f t="shared" si="80"/>
        <v>32</v>
      </c>
      <c r="AS187" s="24">
        <f t="shared" si="81"/>
        <v>0</v>
      </c>
      <c r="AT187" s="24">
        <f t="shared" si="82"/>
        <v>0</v>
      </c>
      <c r="AU187" s="24">
        <f t="shared" si="83"/>
        <v>128000</v>
      </c>
      <c r="AV187" s="24">
        <f t="shared" si="84"/>
        <v>128000</v>
      </c>
      <c r="AW187" s="24">
        <f t="shared" si="85"/>
        <v>640</v>
      </c>
      <c r="AX187" s="24" t="str">
        <f t="shared" si="86"/>
        <v/>
      </c>
    </row>
    <row r="188" spans="1:50">
      <c r="A188" s="17"/>
      <c r="B188" s="141">
        <v>8</v>
      </c>
      <c r="C188" s="142">
        <v>42.0017343092129</v>
      </c>
      <c r="D188" s="142">
        <v>15.9306147191526</v>
      </c>
      <c r="E188" s="142">
        <v>2.80205932107344</v>
      </c>
      <c r="F188" s="143">
        <v>117987.393370352</v>
      </c>
      <c r="G188" s="143">
        <v>-5313.20248148531</v>
      </c>
      <c r="H188" s="143">
        <v>-1796.65134759306</v>
      </c>
      <c r="I188" s="145">
        <v>0</v>
      </c>
      <c r="J188" s="144">
        <v>8</v>
      </c>
      <c r="K188" s="141">
        <v>8</v>
      </c>
      <c r="L188" s="148">
        <f t="shared" si="89"/>
        <v>0.894238122195443</v>
      </c>
      <c r="M188" s="148">
        <f t="shared" si="90"/>
        <v>1.08013354553524</v>
      </c>
      <c r="N188" s="148">
        <f t="shared" si="91"/>
        <v>3.26689927589225</v>
      </c>
      <c r="O188" s="148">
        <f t="shared" si="92"/>
        <v>1.45307182977828</v>
      </c>
      <c r="P188" s="148">
        <f t="shared" si="93"/>
        <v>-0.542414953342781</v>
      </c>
      <c r="Q188" s="148">
        <f t="shared" si="94"/>
        <v>0.613108956605467</v>
      </c>
      <c r="R188" s="145">
        <v>0</v>
      </c>
      <c r="S188" s="144">
        <v>8</v>
      </c>
      <c r="T188" s="17">
        <f t="shared" si="76"/>
        <v>0.0670243557001914</v>
      </c>
      <c r="U188" s="24">
        <f t="shared" si="95"/>
        <v>0</v>
      </c>
      <c r="V188" s="24">
        <f t="shared" si="96"/>
        <v>1</v>
      </c>
      <c r="W188" s="24">
        <f>SUM($U$20:U188)</f>
        <v>50</v>
      </c>
      <c r="X188" s="24">
        <f>SUM($V$20:V188)</f>
        <v>119</v>
      </c>
      <c r="Y188" s="24">
        <f t="shared" si="97"/>
        <v>31</v>
      </c>
      <c r="Z188" s="24">
        <f t="shared" si="98"/>
        <v>0</v>
      </c>
      <c r="AB188" s="24">
        <f t="shared" si="77"/>
        <v>0.793333333333333</v>
      </c>
      <c r="AC188" s="24">
        <f t="shared" si="78"/>
        <v>1</v>
      </c>
      <c r="AD188" s="24">
        <f t="shared" si="87"/>
        <v>0.00666666666666671</v>
      </c>
      <c r="AE188" s="24">
        <f t="shared" si="88"/>
        <v>1</v>
      </c>
      <c r="AF188" s="24">
        <f t="shared" si="79"/>
        <v>0.00666666666666671</v>
      </c>
      <c r="AR188" s="24">
        <f t="shared" si="80"/>
        <v>31</v>
      </c>
      <c r="AS188" s="24">
        <f t="shared" si="81"/>
        <v>0</v>
      </c>
      <c r="AT188" s="24">
        <f t="shared" si="82"/>
        <v>0</v>
      </c>
      <c r="AU188" s="24">
        <f t="shared" si="83"/>
        <v>124000</v>
      </c>
      <c r="AV188" s="24">
        <f t="shared" si="84"/>
        <v>124000</v>
      </c>
      <c r="AW188" s="24">
        <f t="shared" si="85"/>
        <v>620</v>
      </c>
      <c r="AX188" s="24" t="str">
        <f t="shared" si="86"/>
        <v/>
      </c>
    </row>
    <row r="189" spans="1:50">
      <c r="A189" s="17"/>
      <c r="B189" s="141">
        <v>81</v>
      </c>
      <c r="C189" s="142">
        <v>45.4489152477319</v>
      </c>
      <c r="D189" s="142">
        <v>31.646028794314</v>
      </c>
      <c r="E189" s="142">
        <v>0.622103562930212</v>
      </c>
      <c r="F189" s="143">
        <v>249835.972856132</v>
      </c>
      <c r="G189" s="143">
        <v>-18532.4437607727</v>
      </c>
      <c r="H189" s="143">
        <v>-17228.1552284434</v>
      </c>
      <c r="I189" s="145">
        <v>0</v>
      </c>
      <c r="J189" s="144">
        <v>81</v>
      </c>
      <c r="K189" s="141">
        <v>81</v>
      </c>
      <c r="L189" s="148">
        <f t="shared" si="89"/>
        <v>1.31446355878958</v>
      </c>
      <c r="M189" s="148">
        <f t="shared" si="90"/>
        <v>3.4004326725282</v>
      </c>
      <c r="N189" s="148">
        <f t="shared" si="91"/>
        <v>-0.25459158968354</v>
      </c>
      <c r="O189" s="148">
        <f t="shared" si="92"/>
        <v>4.2078168168153</v>
      </c>
      <c r="P189" s="148">
        <f t="shared" si="93"/>
        <v>-3.93890850683971</v>
      </c>
      <c r="Q189" s="148">
        <f t="shared" si="94"/>
        <v>-1.45201247290627</v>
      </c>
      <c r="R189" s="145">
        <v>0</v>
      </c>
      <c r="S189" s="144">
        <v>81</v>
      </c>
      <c r="T189" s="17">
        <f t="shared" si="76"/>
        <v>0.0664813665066452</v>
      </c>
      <c r="U189" s="24">
        <f t="shared" si="95"/>
        <v>0</v>
      </c>
      <c r="V189" s="24">
        <f t="shared" si="96"/>
        <v>1</v>
      </c>
      <c r="W189" s="24">
        <f>SUM($U$20:U189)</f>
        <v>50</v>
      </c>
      <c r="X189" s="24">
        <f>SUM($V$20:V189)</f>
        <v>120</v>
      </c>
      <c r="Y189" s="24">
        <f t="shared" si="97"/>
        <v>30</v>
      </c>
      <c r="Z189" s="24">
        <f t="shared" si="98"/>
        <v>0</v>
      </c>
      <c r="AB189" s="24">
        <f t="shared" si="77"/>
        <v>0.8</v>
      </c>
      <c r="AC189" s="24">
        <f t="shared" si="78"/>
        <v>1</v>
      </c>
      <c r="AD189" s="24">
        <f t="shared" si="87"/>
        <v>0.00666666666666671</v>
      </c>
      <c r="AE189" s="24">
        <f t="shared" si="88"/>
        <v>1</v>
      </c>
      <c r="AF189" s="24">
        <f t="shared" si="79"/>
        <v>0.00666666666666671</v>
      </c>
      <c r="AR189" s="24">
        <f t="shared" si="80"/>
        <v>30</v>
      </c>
      <c r="AS189" s="24">
        <f t="shared" si="81"/>
        <v>0</v>
      </c>
      <c r="AT189" s="24">
        <f t="shared" si="82"/>
        <v>0</v>
      </c>
      <c r="AU189" s="24">
        <f t="shared" si="83"/>
        <v>120000</v>
      </c>
      <c r="AV189" s="24">
        <f t="shared" si="84"/>
        <v>120000</v>
      </c>
      <c r="AW189" s="24">
        <f t="shared" si="85"/>
        <v>600</v>
      </c>
      <c r="AX189" s="24" t="str">
        <f t="shared" si="86"/>
        <v/>
      </c>
    </row>
    <row r="190" spans="1:50">
      <c r="A190" s="17"/>
      <c r="B190" s="141">
        <v>78</v>
      </c>
      <c r="C190" s="142">
        <v>49.4904506494782</v>
      </c>
      <c r="D190" s="142">
        <v>8.74068657817122</v>
      </c>
      <c r="E190" s="142">
        <v>0.982507941612987</v>
      </c>
      <c r="F190" s="143">
        <v>16478.303014302</v>
      </c>
      <c r="G190" s="143">
        <v>-173.272306104209</v>
      </c>
      <c r="H190" s="143">
        <v>706.606676684466</v>
      </c>
      <c r="I190" s="145">
        <v>0</v>
      </c>
      <c r="J190" s="144">
        <v>78</v>
      </c>
      <c r="K190" s="141">
        <v>78</v>
      </c>
      <c r="L190" s="148">
        <f t="shared" si="89"/>
        <v>1.80714323212266</v>
      </c>
      <c r="M190" s="148">
        <f t="shared" si="90"/>
        <v>0.01857806192704</v>
      </c>
      <c r="N190" s="148">
        <f t="shared" si="91"/>
        <v>0.327604045573717</v>
      </c>
      <c r="O190" s="148">
        <f t="shared" si="92"/>
        <v>-0.667782705686593</v>
      </c>
      <c r="P190" s="148">
        <f t="shared" si="93"/>
        <v>0.778216037292057</v>
      </c>
      <c r="Q190" s="148">
        <f t="shared" si="94"/>
        <v>0.948107530266705</v>
      </c>
      <c r="R190" s="145">
        <v>0</v>
      </c>
      <c r="S190" s="144">
        <v>78</v>
      </c>
      <c r="T190" s="17">
        <f t="shared" si="76"/>
        <v>0.0558462983164724</v>
      </c>
      <c r="U190" s="24">
        <f t="shared" si="95"/>
        <v>0</v>
      </c>
      <c r="V190" s="24">
        <f t="shared" si="96"/>
        <v>1</v>
      </c>
      <c r="W190" s="24">
        <f>SUM($U$20:U190)</f>
        <v>50</v>
      </c>
      <c r="X190" s="24">
        <f>SUM($V$20:V190)</f>
        <v>121</v>
      </c>
      <c r="Y190" s="24">
        <f t="shared" si="97"/>
        <v>29</v>
      </c>
      <c r="Z190" s="24">
        <f t="shared" si="98"/>
        <v>0</v>
      </c>
      <c r="AB190" s="24">
        <f t="shared" si="77"/>
        <v>0.806666666666667</v>
      </c>
      <c r="AC190" s="24">
        <f t="shared" si="78"/>
        <v>1</v>
      </c>
      <c r="AD190" s="24">
        <f t="shared" si="87"/>
        <v>0.0066666666666666</v>
      </c>
      <c r="AE190" s="24">
        <f t="shared" si="88"/>
        <v>1</v>
      </c>
      <c r="AF190" s="24">
        <f t="shared" si="79"/>
        <v>0.0066666666666666</v>
      </c>
      <c r="AR190" s="24">
        <f t="shared" si="80"/>
        <v>29</v>
      </c>
      <c r="AS190" s="24">
        <f t="shared" si="81"/>
        <v>0</v>
      </c>
      <c r="AT190" s="24">
        <f t="shared" si="82"/>
        <v>0</v>
      </c>
      <c r="AU190" s="24">
        <f t="shared" si="83"/>
        <v>116000</v>
      </c>
      <c r="AV190" s="24">
        <f t="shared" si="84"/>
        <v>116000</v>
      </c>
      <c r="AW190" s="24">
        <f t="shared" si="85"/>
        <v>580</v>
      </c>
      <c r="AX190" s="24" t="str">
        <f t="shared" si="86"/>
        <v/>
      </c>
    </row>
    <row r="191" spans="1:50">
      <c r="A191" s="17"/>
      <c r="B191" s="141">
        <v>45</v>
      </c>
      <c r="C191" s="142">
        <v>39.5654728530803</v>
      </c>
      <c r="D191" s="142">
        <v>23.8955956361336</v>
      </c>
      <c r="E191" s="142">
        <v>0.37236529901527</v>
      </c>
      <c r="F191" s="143">
        <v>70301.9755197589</v>
      </c>
      <c r="G191" s="143">
        <v>-6211.33223877031</v>
      </c>
      <c r="H191" s="143">
        <v>-21486.6935530268</v>
      </c>
      <c r="I191" s="145">
        <v>0</v>
      </c>
      <c r="J191" s="144">
        <v>45</v>
      </c>
      <c r="K191" s="141">
        <v>45</v>
      </c>
      <c r="L191" s="148">
        <f t="shared" si="89"/>
        <v>0.597247899657058</v>
      </c>
      <c r="M191" s="148">
        <f t="shared" si="90"/>
        <v>2.25612153922079</v>
      </c>
      <c r="N191" s="148">
        <f t="shared" si="91"/>
        <v>-0.658017673848796</v>
      </c>
      <c r="O191" s="148">
        <f t="shared" si="92"/>
        <v>0.456768598518552</v>
      </c>
      <c r="P191" s="148">
        <f t="shared" si="93"/>
        <v>-0.773176452159051</v>
      </c>
      <c r="Q191" s="148">
        <f t="shared" si="94"/>
        <v>-2.0219114808317</v>
      </c>
      <c r="R191" s="145">
        <v>0</v>
      </c>
      <c r="S191" s="144">
        <v>45</v>
      </c>
      <c r="T191" s="17">
        <f t="shared" si="76"/>
        <v>0.0496967028077976</v>
      </c>
      <c r="U191" s="24">
        <f t="shared" si="95"/>
        <v>0</v>
      </c>
      <c r="V191" s="24">
        <f t="shared" si="96"/>
        <v>1</v>
      </c>
      <c r="W191" s="24">
        <f>SUM($U$20:U191)</f>
        <v>50</v>
      </c>
      <c r="X191" s="24">
        <f>SUM($V$20:V191)</f>
        <v>122</v>
      </c>
      <c r="Y191" s="24">
        <f t="shared" si="97"/>
        <v>28</v>
      </c>
      <c r="Z191" s="24">
        <f t="shared" si="98"/>
        <v>0</v>
      </c>
      <c r="AB191" s="24">
        <f t="shared" si="77"/>
        <v>0.813333333333333</v>
      </c>
      <c r="AC191" s="24">
        <f t="shared" si="78"/>
        <v>1</v>
      </c>
      <c r="AD191" s="24">
        <f t="shared" si="87"/>
        <v>0.00666666666666671</v>
      </c>
      <c r="AE191" s="24">
        <f t="shared" si="88"/>
        <v>1</v>
      </c>
      <c r="AF191" s="24">
        <f t="shared" si="79"/>
        <v>0.00666666666666671</v>
      </c>
      <c r="AR191" s="24">
        <f t="shared" si="80"/>
        <v>28</v>
      </c>
      <c r="AS191" s="24">
        <f t="shared" si="81"/>
        <v>0</v>
      </c>
      <c r="AT191" s="24">
        <f t="shared" si="82"/>
        <v>0</v>
      </c>
      <c r="AU191" s="24">
        <f t="shared" si="83"/>
        <v>112000</v>
      </c>
      <c r="AV191" s="24">
        <f t="shared" si="84"/>
        <v>112000</v>
      </c>
      <c r="AW191" s="24">
        <f t="shared" si="85"/>
        <v>560</v>
      </c>
      <c r="AX191" s="24" t="str">
        <f t="shared" si="86"/>
        <v/>
      </c>
    </row>
    <row r="192" spans="1:50">
      <c r="A192" s="17"/>
      <c r="B192" s="141">
        <v>113</v>
      </c>
      <c r="C192" s="142">
        <v>33.7708504460981</v>
      </c>
      <c r="D192" s="142">
        <v>10.6161735080531</v>
      </c>
      <c r="E192" s="142">
        <v>1.46497535683421</v>
      </c>
      <c r="F192" s="143">
        <v>48850.0083583945</v>
      </c>
      <c r="G192" s="143">
        <v>-701.976586671829</v>
      </c>
      <c r="H192" s="143">
        <v>-66.0348856131936</v>
      </c>
      <c r="I192" s="145">
        <v>0</v>
      </c>
      <c r="J192" s="144">
        <v>113</v>
      </c>
      <c r="K192" s="141">
        <v>113</v>
      </c>
      <c r="L192" s="148">
        <f t="shared" si="89"/>
        <v>-0.109140240188737</v>
      </c>
      <c r="M192" s="148">
        <f t="shared" si="90"/>
        <v>0.295483949692968</v>
      </c>
      <c r="N192" s="148">
        <f t="shared" si="91"/>
        <v>1.10697976881621</v>
      </c>
      <c r="O192" s="148">
        <f t="shared" si="92"/>
        <v>0.00856734196861089</v>
      </c>
      <c r="P192" s="148">
        <f t="shared" si="93"/>
        <v>0.642373091186836</v>
      </c>
      <c r="Q192" s="148">
        <f t="shared" si="94"/>
        <v>0.844708752030167</v>
      </c>
      <c r="R192" s="145">
        <v>0</v>
      </c>
      <c r="S192" s="144">
        <v>113</v>
      </c>
      <c r="T192" s="17">
        <f t="shared" si="76"/>
        <v>0.0494795889722967</v>
      </c>
      <c r="U192" s="24">
        <f t="shared" si="95"/>
        <v>0</v>
      </c>
      <c r="V192" s="24">
        <f t="shared" si="96"/>
        <v>1</v>
      </c>
      <c r="W192" s="24">
        <f>SUM($U$20:U192)</f>
        <v>50</v>
      </c>
      <c r="X192" s="24">
        <f>SUM($V$20:V192)</f>
        <v>123</v>
      </c>
      <c r="Y192" s="24">
        <f t="shared" si="97"/>
        <v>27</v>
      </c>
      <c r="Z192" s="24">
        <f t="shared" si="98"/>
        <v>0</v>
      </c>
      <c r="AB192" s="24">
        <f t="shared" si="77"/>
        <v>0.82</v>
      </c>
      <c r="AC192" s="24">
        <f t="shared" si="78"/>
        <v>1</v>
      </c>
      <c r="AD192" s="24">
        <f t="shared" si="87"/>
        <v>0.0066666666666666</v>
      </c>
      <c r="AE192" s="24">
        <f t="shared" si="88"/>
        <v>1</v>
      </c>
      <c r="AF192" s="24">
        <f t="shared" si="79"/>
        <v>0.0066666666666666</v>
      </c>
      <c r="AR192" s="24">
        <f t="shared" si="80"/>
        <v>27</v>
      </c>
      <c r="AS192" s="24">
        <f t="shared" si="81"/>
        <v>0</v>
      </c>
      <c r="AT192" s="24">
        <f t="shared" si="82"/>
        <v>0</v>
      </c>
      <c r="AU192" s="24">
        <f t="shared" si="83"/>
        <v>108000</v>
      </c>
      <c r="AV192" s="24">
        <f t="shared" si="84"/>
        <v>108000</v>
      </c>
      <c r="AW192" s="24">
        <f t="shared" si="85"/>
        <v>540</v>
      </c>
      <c r="AX192" s="24" t="str">
        <f t="shared" si="86"/>
        <v/>
      </c>
    </row>
    <row r="193" spans="1:50">
      <c r="A193" s="17"/>
      <c r="B193" s="141">
        <v>7</v>
      </c>
      <c r="C193" s="142">
        <v>46.8467493714947</v>
      </c>
      <c r="D193" s="142">
        <v>16.9007911175988</v>
      </c>
      <c r="E193" s="142">
        <v>0.997888918198922</v>
      </c>
      <c r="F193" s="143">
        <v>74282.9718810347</v>
      </c>
      <c r="G193" s="143">
        <v>-4468.47136674227</v>
      </c>
      <c r="H193" s="143">
        <v>-8517.32126540581</v>
      </c>
      <c r="I193" s="145">
        <v>0</v>
      </c>
      <c r="J193" s="144">
        <v>7</v>
      </c>
      <c r="K193" s="141">
        <v>7</v>
      </c>
      <c r="L193" s="148">
        <f t="shared" si="89"/>
        <v>1.48486524800198</v>
      </c>
      <c r="M193" s="148">
        <f t="shared" si="90"/>
        <v>1.22337504331429</v>
      </c>
      <c r="N193" s="148">
        <f t="shared" si="91"/>
        <v>0.35245040694994</v>
      </c>
      <c r="O193" s="148">
        <f t="shared" si="92"/>
        <v>0.539944540287571</v>
      </c>
      <c r="P193" s="148">
        <f t="shared" si="93"/>
        <v>-0.325373466237276</v>
      </c>
      <c r="Q193" s="148">
        <f t="shared" si="94"/>
        <v>-0.286284879219767</v>
      </c>
      <c r="R193" s="145">
        <v>0</v>
      </c>
      <c r="S193" s="144">
        <v>7</v>
      </c>
      <c r="T193" s="17">
        <f t="shared" si="76"/>
        <v>0.0354655412115614</v>
      </c>
      <c r="U193" s="24">
        <f t="shared" si="95"/>
        <v>0</v>
      </c>
      <c r="V193" s="24">
        <f t="shared" si="96"/>
        <v>1</v>
      </c>
      <c r="W193" s="24">
        <f>SUM($U$20:U193)</f>
        <v>50</v>
      </c>
      <c r="X193" s="24">
        <f>SUM($V$20:V193)</f>
        <v>124</v>
      </c>
      <c r="Y193" s="24">
        <f t="shared" si="97"/>
        <v>26</v>
      </c>
      <c r="Z193" s="24">
        <f t="shared" si="98"/>
        <v>0</v>
      </c>
      <c r="AB193" s="24">
        <f t="shared" si="77"/>
        <v>0.826666666666667</v>
      </c>
      <c r="AC193" s="24">
        <f t="shared" si="78"/>
        <v>1</v>
      </c>
      <c r="AD193" s="24">
        <f t="shared" si="87"/>
        <v>0.00666666666666671</v>
      </c>
      <c r="AE193" s="24">
        <f t="shared" si="88"/>
        <v>1</v>
      </c>
      <c r="AF193" s="24">
        <f t="shared" si="79"/>
        <v>0.00666666666666671</v>
      </c>
      <c r="AR193" s="24">
        <f t="shared" si="80"/>
        <v>26</v>
      </c>
      <c r="AS193" s="24">
        <f t="shared" si="81"/>
        <v>0</v>
      </c>
      <c r="AT193" s="24">
        <f t="shared" si="82"/>
        <v>0</v>
      </c>
      <c r="AU193" s="24">
        <f t="shared" si="83"/>
        <v>104000</v>
      </c>
      <c r="AV193" s="24">
        <f t="shared" si="84"/>
        <v>104000</v>
      </c>
      <c r="AW193" s="24">
        <f t="shared" si="85"/>
        <v>520</v>
      </c>
      <c r="AX193" s="24" t="str">
        <f t="shared" si="86"/>
        <v/>
      </c>
    </row>
    <row r="194" spans="1:50">
      <c r="A194" s="17"/>
      <c r="B194" s="141">
        <v>163</v>
      </c>
      <c r="C194" s="142">
        <v>31.652901407728</v>
      </c>
      <c r="D194" s="142">
        <v>9.7885668887674</v>
      </c>
      <c r="E194" s="142">
        <v>0.200060114944474</v>
      </c>
      <c r="F194" s="143">
        <v>29746.8588822499</v>
      </c>
      <c r="G194" s="143">
        <v>-396.034519209909</v>
      </c>
      <c r="H194" s="143">
        <v>-194.089140564906</v>
      </c>
      <c r="I194" s="145">
        <v>0</v>
      </c>
      <c r="J194" s="144">
        <v>163</v>
      </c>
      <c r="K194" s="141">
        <v>163</v>
      </c>
      <c r="L194" s="148">
        <f t="shared" si="89"/>
        <v>-0.367326878838347</v>
      </c>
      <c r="M194" s="148">
        <f t="shared" si="90"/>
        <v>0.173292138071702</v>
      </c>
      <c r="N194" s="148">
        <f t="shared" si="91"/>
        <v>-0.936358704179375</v>
      </c>
      <c r="O194" s="148">
        <f t="shared" si="92"/>
        <v>-0.390559485648852</v>
      </c>
      <c r="P194" s="148">
        <f t="shared" si="93"/>
        <v>0.720980496704586</v>
      </c>
      <c r="Q194" s="148">
        <f t="shared" si="94"/>
        <v>0.827571887853947</v>
      </c>
      <c r="R194" s="145">
        <v>0</v>
      </c>
      <c r="S194" s="144">
        <v>163</v>
      </c>
      <c r="T194" s="17">
        <f t="shared" si="76"/>
        <v>0.0321573957925335</v>
      </c>
      <c r="U194" s="24">
        <f t="shared" si="95"/>
        <v>0</v>
      </c>
      <c r="V194" s="24">
        <f t="shared" si="96"/>
        <v>1</v>
      </c>
      <c r="W194" s="24">
        <f>SUM($U$20:U194)</f>
        <v>50</v>
      </c>
      <c r="X194" s="24">
        <f>SUM($V$20:V194)</f>
        <v>125</v>
      </c>
      <c r="Y194" s="24">
        <f t="shared" si="97"/>
        <v>25</v>
      </c>
      <c r="Z194" s="24">
        <f t="shared" si="98"/>
        <v>0</v>
      </c>
      <c r="AB194" s="24">
        <f t="shared" si="77"/>
        <v>0.833333333333333</v>
      </c>
      <c r="AC194" s="24">
        <f t="shared" si="78"/>
        <v>1</v>
      </c>
      <c r="AD194" s="24">
        <f t="shared" si="87"/>
        <v>0.00666666666666671</v>
      </c>
      <c r="AE194" s="24">
        <f t="shared" si="88"/>
        <v>1</v>
      </c>
      <c r="AF194" s="24">
        <f t="shared" si="79"/>
        <v>0.00666666666666671</v>
      </c>
      <c r="AR194" s="24">
        <f t="shared" si="80"/>
        <v>25</v>
      </c>
      <c r="AS194" s="24">
        <f t="shared" si="81"/>
        <v>0</v>
      </c>
      <c r="AT194" s="24">
        <f t="shared" si="82"/>
        <v>0</v>
      </c>
      <c r="AU194" s="24">
        <f t="shared" si="83"/>
        <v>100000</v>
      </c>
      <c r="AV194" s="24">
        <f t="shared" si="84"/>
        <v>100000</v>
      </c>
      <c r="AW194" s="24">
        <f t="shared" si="85"/>
        <v>500</v>
      </c>
      <c r="AX194" s="24" t="str">
        <f t="shared" si="86"/>
        <v/>
      </c>
    </row>
    <row r="195" spans="1:50">
      <c r="A195" s="17"/>
      <c r="B195" s="141">
        <v>44</v>
      </c>
      <c r="C195" s="142">
        <v>35.4776844608291</v>
      </c>
      <c r="D195" s="142">
        <v>13.1031074492579</v>
      </c>
      <c r="E195" s="142">
        <v>3.69614788285422</v>
      </c>
      <c r="F195" s="143">
        <v>81993.0193161482</v>
      </c>
      <c r="G195" s="143">
        <v>-736.4465405377</v>
      </c>
      <c r="H195" s="143">
        <v>492.948411607369</v>
      </c>
      <c r="I195" s="145">
        <v>0</v>
      </c>
      <c r="J195" s="144">
        <v>44</v>
      </c>
      <c r="K195" s="141">
        <v>44</v>
      </c>
      <c r="L195" s="148">
        <f t="shared" si="89"/>
        <v>0.0989297978587148</v>
      </c>
      <c r="M195" s="148">
        <f t="shared" si="90"/>
        <v>0.662666807559041</v>
      </c>
      <c r="N195" s="148">
        <f t="shared" si="91"/>
        <v>4.7112059741202</v>
      </c>
      <c r="O195" s="148">
        <f t="shared" si="92"/>
        <v>0.701032468610585</v>
      </c>
      <c r="P195" s="148">
        <f t="shared" si="93"/>
        <v>0.633516533263333</v>
      </c>
      <c r="Q195" s="148">
        <f t="shared" si="94"/>
        <v>0.919514707090828</v>
      </c>
      <c r="R195" s="145">
        <v>0</v>
      </c>
      <c r="S195" s="144">
        <v>44</v>
      </c>
      <c r="T195" s="17">
        <f t="shared" si="76"/>
        <v>0.0307382919958024</v>
      </c>
      <c r="U195" s="24">
        <f t="shared" si="95"/>
        <v>0</v>
      </c>
      <c r="V195" s="24">
        <f t="shared" si="96"/>
        <v>1</v>
      </c>
      <c r="W195" s="24">
        <f>SUM($U$20:U195)</f>
        <v>50</v>
      </c>
      <c r="X195" s="24">
        <f>SUM($V$20:V195)</f>
        <v>126</v>
      </c>
      <c r="Y195" s="24">
        <f t="shared" si="97"/>
        <v>24</v>
      </c>
      <c r="Z195" s="24">
        <f t="shared" si="98"/>
        <v>0</v>
      </c>
      <c r="AB195" s="24">
        <f t="shared" si="77"/>
        <v>0.84</v>
      </c>
      <c r="AC195" s="24">
        <f t="shared" si="78"/>
        <v>1</v>
      </c>
      <c r="AD195" s="24">
        <f t="shared" si="87"/>
        <v>0.0066666666666666</v>
      </c>
      <c r="AE195" s="24">
        <f t="shared" si="88"/>
        <v>1</v>
      </c>
      <c r="AF195" s="24">
        <f t="shared" si="79"/>
        <v>0.0066666666666666</v>
      </c>
      <c r="AR195" s="24">
        <f t="shared" si="80"/>
        <v>24</v>
      </c>
      <c r="AS195" s="24">
        <f t="shared" si="81"/>
        <v>0</v>
      </c>
      <c r="AT195" s="24">
        <f t="shared" si="82"/>
        <v>0</v>
      </c>
      <c r="AU195" s="24">
        <f t="shared" si="83"/>
        <v>96000</v>
      </c>
      <c r="AV195" s="24">
        <f t="shared" si="84"/>
        <v>96000</v>
      </c>
      <c r="AW195" s="24">
        <f t="shared" si="85"/>
        <v>480</v>
      </c>
      <c r="AX195" s="24" t="str">
        <f t="shared" si="86"/>
        <v/>
      </c>
    </row>
    <row r="196" spans="1:50">
      <c r="A196" s="17"/>
      <c r="B196" s="141">
        <v>38</v>
      </c>
      <c r="C196" s="142">
        <v>49.6462132475518</v>
      </c>
      <c r="D196" s="142">
        <v>15.1177855421876</v>
      </c>
      <c r="E196" s="142">
        <v>0.799015685024329</v>
      </c>
      <c r="F196" s="143">
        <v>80738.3275585758</v>
      </c>
      <c r="G196" s="143">
        <v>-5167.83518176035</v>
      </c>
      <c r="H196" s="143">
        <v>-2203.91464080117</v>
      </c>
      <c r="I196" s="145">
        <v>0</v>
      </c>
      <c r="J196" s="144">
        <v>38</v>
      </c>
      <c r="K196" s="141">
        <v>38</v>
      </c>
      <c r="L196" s="148">
        <f t="shared" si="89"/>
        <v>1.82613132904822</v>
      </c>
      <c r="M196" s="148">
        <f t="shared" si="90"/>
        <v>0.960123546391334</v>
      </c>
      <c r="N196" s="148">
        <f t="shared" si="91"/>
        <v>0.031191467902316</v>
      </c>
      <c r="O196" s="148">
        <f t="shared" si="92"/>
        <v>0.674817883342172</v>
      </c>
      <c r="P196" s="148">
        <f t="shared" si="93"/>
        <v>-0.505064920464669</v>
      </c>
      <c r="Q196" s="148">
        <f t="shared" si="94"/>
        <v>0.558606935237265</v>
      </c>
      <c r="R196" s="145">
        <v>0</v>
      </c>
      <c r="S196" s="144">
        <v>38</v>
      </c>
      <c r="T196" s="17">
        <f t="shared" si="76"/>
        <v>0.0257462055451733</v>
      </c>
      <c r="U196" s="24">
        <f t="shared" si="95"/>
        <v>0</v>
      </c>
      <c r="V196" s="24">
        <f t="shared" si="96"/>
        <v>1</v>
      </c>
      <c r="W196" s="24">
        <f>SUM($U$20:U196)</f>
        <v>50</v>
      </c>
      <c r="X196" s="24">
        <f>SUM($V$20:V196)</f>
        <v>127</v>
      </c>
      <c r="Y196" s="24">
        <f t="shared" si="97"/>
        <v>23</v>
      </c>
      <c r="Z196" s="24">
        <f t="shared" si="98"/>
        <v>0</v>
      </c>
      <c r="AB196" s="24">
        <f t="shared" si="77"/>
        <v>0.846666666666667</v>
      </c>
      <c r="AC196" s="24">
        <f t="shared" si="78"/>
        <v>1</v>
      </c>
      <c r="AD196" s="24">
        <f t="shared" si="87"/>
        <v>0.00666666666666671</v>
      </c>
      <c r="AE196" s="24">
        <f t="shared" si="88"/>
        <v>1</v>
      </c>
      <c r="AF196" s="24">
        <f t="shared" si="79"/>
        <v>0.00666666666666671</v>
      </c>
      <c r="AR196" s="24">
        <f t="shared" si="80"/>
        <v>23</v>
      </c>
      <c r="AS196" s="24">
        <f t="shared" si="81"/>
        <v>0</v>
      </c>
      <c r="AT196" s="24">
        <f t="shared" si="82"/>
        <v>0</v>
      </c>
      <c r="AU196" s="24">
        <f t="shared" si="83"/>
        <v>92000</v>
      </c>
      <c r="AV196" s="24">
        <f t="shared" si="84"/>
        <v>92000</v>
      </c>
      <c r="AW196" s="24">
        <f t="shared" si="85"/>
        <v>460</v>
      </c>
      <c r="AX196" s="24" t="str">
        <f t="shared" si="86"/>
        <v/>
      </c>
    </row>
    <row r="197" spans="1:50">
      <c r="A197" s="17"/>
      <c r="B197" s="141">
        <v>46</v>
      </c>
      <c r="C197" s="142">
        <v>41.0758696563434</v>
      </c>
      <c r="D197" s="142">
        <v>14.5139277869916</v>
      </c>
      <c r="E197" s="142">
        <v>0.487486544534169</v>
      </c>
      <c r="F197" s="143">
        <v>35721.6120145574</v>
      </c>
      <c r="G197" s="143">
        <v>-2568.88673076748</v>
      </c>
      <c r="H197" s="143">
        <v>-4369.07106115169</v>
      </c>
      <c r="I197" s="145">
        <v>0</v>
      </c>
      <c r="J197" s="144">
        <v>46</v>
      </c>
      <c r="K197" s="141">
        <v>46</v>
      </c>
      <c r="L197" s="148">
        <f t="shared" si="89"/>
        <v>0.781371439268623</v>
      </c>
      <c r="M197" s="148">
        <f t="shared" si="90"/>
        <v>0.870967090474362</v>
      </c>
      <c r="N197" s="148">
        <f t="shared" si="91"/>
        <v>-0.472051324295992</v>
      </c>
      <c r="O197" s="148">
        <f t="shared" si="92"/>
        <v>-0.265727490460137</v>
      </c>
      <c r="P197" s="148">
        <f t="shared" si="93"/>
        <v>0.162697432394358</v>
      </c>
      <c r="Q197" s="148">
        <f t="shared" si="94"/>
        <v>0.2688548179819</v>
      </c>
      <c r="R197" s="145">
        <v>0</v>
      </c>
      <c r="S197" s="144">
        <v>46</v>
      </c>
      <c r="T197" s="17">
        <f t="shared" si="76"/>
        <v>0.0257049894058232</v>
      </c>
      <c r="U197" s="24">
        <f t="shared" si="95"/>
        <v>0</v>
      </c>
      <c r="V197" s="24">
        <f t="shared" si="96"/>
        <v>1</v>
      </c>
      <c r="W197" s="24">
        <f>SUM($U$20:U197)</f>
        <v>50</v>
      </c>
      <c r="X197" s="24">
        <f>SUM($V$20:V197)</f>
        <v>128</v>
      </c>
      <c r="Y197" s="24">
        <f t="shared" si="97"/>
        <v>22</v>
      </c>
      <c r="Z197" s="24">
        <f t="shared" si="98"/>
        <v>0</v>
      </c>
      <c r="AB197" s="24">
        <f t="shared" si="77"/>
        <v>0.853333333333333</v>
      </c>
      <c r="AC197" s="24">
        <f t="shared" si="78"/>
        <v>1</v>
      </c>
      <c r="AD197" s="24">
        <f t="shared" si="87"/>
        <v>0.00666666666666671</v>
      </c>
      <c r="AE197" s="24">
        <f t="shared" si="88"/>
        <v>1</v>
      </c>
      <c r="AF197" s="24">
        <f t="shared" si="79"/>
        <v>0.00666666666666671</v>
      </c>
      <c r="AR197" s="24">
        <f t="shared" si="80"/>
        <v>22</v>
      </c>
      <c r="AS197" s="24">
        <f t="shared" si="81"/>
        <v>0</v>
      </c>
      <c r="AT197" s="24">
        <f t="shared" si="82"/>
        <v>0</v>
      </c>
      <c r="AU197" s="24">
        <f t="shared" si="83"/>
        <v>88000</v>
      </c>
      <c r="AV197" s="24">
        <f t="shared" si="84"/>
        <v>88000</v>
      </c>
      <c r="AW197" s="24">
        <f t="shared" si="85"/>
        <v>440</v>
      </c>
      <c r="AX197" s="24" t="str">
        <f t="shared" si="86"/>
        <v/>
      </c>
    </row>
    <row r="198" spans="1:50">
      <c r="A198" s="17"/>
      <c r="B198" s="141">
        <v>119</v>
      </c>
      <c r="C198" s="142">
        <v>36.7267062681149</v>
      </c>
      <c r="D198" s="142">
        <v>10.9161202998187</v>
      </c>
      <c r="E198" s="142">
        <v>0.794845494766918</v>
      </c>
      <c r="F198" s="143">
        <v>73158.8834115526</v>
      </c>
      <c r="G198" s="143">
        <v>-1336.60225287476</v>
      </c>
      <c r="H198" s="143">
        <v>-3991.52921642287</v>
      </c>
      <c r="I198" s="145">
        <v>0</v>
      </c>
      <c r="J198" s="144">
        <v>119</v>
      </c>
      <c r="K198" s="141">
        <v>119</v>
      </c>
      <c r="L198" s="148">
        <f t="shared" si="89"/>
        <v>0.251190657860973</v>
      </c>
      <c r="M198" s="148">
        <f t="shared" si="90"/>
        <v>0.339769532990323</v>
      </c>
      <c r="N198" s="148">
        <f t="shared" si="91"/>
        <v>0.0244549610515088</v>
      </c>
      <c r="O198" s="148">
        <f t="shared" si="92"/>
        <v>0.516458681825016</v>
      </c>
      <c r="P198" s="148">
        <f t="shared" si="93"/>
        <v>0.47931517140143</v>
      </c>
      <c r="Q198" s="148">
        <f t="shared" si="94"/>
        <v>0.319379365693314</v>
      </c>
      <c r="R198" s="145">
        <v>0</v>
      </c>
      <c r="S198" s="144">
        <v>119</v>
      </c>
      <c r="T198" s="17">
        <f t="shared" si="76"/>
        <v>0.0251692839287036</v>
      </c>
      <c r="U198" s="24">
        <f t="shared" si="95"/>
        <v>0</v>
      </c>
      <c r="V198" s="24">
        <f t="shared" si="96"/>
        <v>1</v>
      </c>
      <c r="W198" s="24">
        <f>SUM($U$20:U198)</f>
        <v>50</v>
      </c>
      <c r="X198" s="24">
        <f>SUM($V$20:V198)</f>
        <v>129</v>
      </c>
      <c r="Y198" s="24">
        <f t="shared" si="97"/>
        <v>21</v>
      </c>
      <c r="Z198" s="24">
        <f t="shared" si="98"/>
        <v>0</v>
      </c>
      <c r="AB198" s="24">
        <f t="shared" si="77"/>
        <v>0.86</v>
      </c>
      <c r="AC198" s="24">
        <f t="shared" si="78"/>
        <v>1</v>
      </c>
      <c r="AD198" s="24">
        <f t="shared" si="87"/>
        <v>0.0066666666666666</v>
      </c>
      <c r="AE198" s="24">
        <f t="shared" si="88"/>
        <v>1</v>
      </c>
      <c r="AF198" s="24">
        <f t="shared" si="79"/>
        <v>0.0066666666666666</v>
      </c>
      <c r="AR198" s="24">
        <f t="shared" si="80"/>
        <v>21</v>
      </c>
      <c r="AS198" s="24">
        <f t="shared" si="81"/>
        <v>0</v>
      </c>
      <c r="AT198" s="24">
        <f t="shared" si="82"/>
        <v>0</v>
      </c>
      <c r="AU198" s="24">
        <f t="shared" si="83"/>
        <v>84000</v>
      </c>
      <c r="AV198" s="24">
        <f t="shared" si="84"/>
        <v>84000</v>
      </c>
      <c r="AW198" s="24">
        <f t="shared" si="85"/>
        <v>420</v>
      </c>
      <c r="AX198" s="24" t="str">
        <f t="shared" si="86"/>
        <v/>
      </c>
    </row>
    <row r="199" spans="1:50">
      <c r="A199" s="17"/>
      <c r="B199" s="141">
        <v>164</v>
      </c>
      <c r="C199" s="142">
        <v>36.3632570055944</v>
      </c>
      <c r="D199" s="142">
        <v>14.1041307645671</v>
      </c>
      <c r="E199" s="142">
        <v>1.41401423984887</v>
      </c>
      <c r="F199" s="143">
        <v>53737.4749886018</v>
      </c>
      <c r="G199" s="143">
        <v>-1597.10112023037</v>
      </c>
      <c r="H199" s="143">
        <v>-3615.74666311158</v>
      </c>
      <c r="I199" s="145">
        <v>0</v>
      </c>
      <c r="J199" s="144">
        <v>164</v>
      </c>
      <c r="K199" s="141">
        <v>164</v>
      </c>
      <c r="L199" s="148">
        <f t="shared" si="89"/>
        <v>0.206884708232419</v>
      </c>
      <c r="M199" s="148">
        <f t="shared" si="90"/>
        <v>0.810462692128354</v>
      </c>
      <c r="N199" s="148">
        <f t="shared" si="91"/>
        <v>1.02465740640446</v>
      </c>
      <c r="O199" s="148">
        <f t="shared" si="92"/>
        <v>0.110682391303112</v>
      </c>
      <c r="P199" s="148">
        <f t="shared" si="93"/>
        <v>0.412383741300907</v>
      </c>
      <c r="Q199" s="148">
        <f t="shared" si="94"/>
        <v>0.369668476182589</v>
      </c>
      <c r="R199" s="145">
        <v>0</v>
      </c>
      <c r="S199" s="144">
        <v>164</v>
      </c>
      <c r="T199" s="17">
        <f t="shared" si="76"/>
        <v>0.0130139041442615</v>
      </c>
      <c r="U199" s="24">
        <f t="shared" si="95"/>
        <v>0</v>
      </c>
      <c r="V199" s="24">
        <f t="shared" si="96"/>
        <v>1</v>
      </c>
      <c r="W199" s="24">
        <f>SUM($U$20:U199)</f>
        <v>50</v>
      </c>
      <c r="X199" s="24">
        <f>SUM($V$20:V199)</f>
        <v>130</v>
      </c>
      <c r="Y199" s="24">
        <f t="shared" si="97"/>
        <v>20</v>
      </c>
      <c r="Z199" s="24">
        <f t="shared" si="98"/>
        <v>0</v>
      </c>
      <c r="AB199" s="24">
        <f t="shared" si="77"/>
        <v>0.866666666666667</v>
      </c>
      <c r="AC199" s="24">
        <f t="shared" si="78"/>
        <v>1</v>
      </c>
      <c r="AD199" s="24">
        <f t="shared" si="87"/>
        <v>0.00666666666666671</v>
      </c>
      <c r="AE199" s="24">
        <f t="shared" si="88"/>
        <v>1</v>
      </c>
      <c r="AF199" s="24">
        <f t="shared" si="79"/>
        <v>0.00666666666666671</v>
      </c>
      <c r="AR199" s="24">
        <f t="shared" si="80"/>
        <v>20</v>
      </c>
      <c r="AS199" s="24">
        <f t="shared" si="81"/>
        <v>0</v>
      </c>
      <c r="AT199" s="24">
        <f t="shared" si="82"/>
        <v>0</v>
      </c>
      <c r="AU199" s="24">
        <f t="shared" si="83"/>
        <v>80000</v>
      </c>
      <c r="AV199" s="24">
        <f t="shared" si="84"/>
        <v>80000</v>
      </c>
      <c r="AW199" s="24">
        <f t="shared" si="85"/>
        <v>400</v>
      </c>
      <c r="AX199" s="24" t="str">
        <f t="shared" si="86"/>
        <v/>
      </c>
    </row>
    <row r="200" spans="1:50">
      <c r="A200" s="17"/>
      <c r="B200" s="141">
        <v>23</v>
      </c>
      <c r="C200" s="142">
        <v>41.9705383882762</v>
      </c>
      <c r="D200" s="142">
        <v>14.4533371936019</v>
      </c>
      <c r="E200" s="142">
        <v>1.98714809504471</v>
      </c>
      <c r="F200" s="143">
        <v>55837.3567611121</v>
      </c>
      <c r="G200" s="143">
        <v>-1443.22974350382</v>
      </c>
      <c r="H200" s="143">
        <v>-3773.81907140449</v>
      </c>
      <c r="I200" s="145">
        <v>0</v>
      </c>
      <c r="J200" s="144">
        <v>23</v>
      </c>
      <c r="K200" s="141">
        <v>23</v>
      </c>
      <c r="L200" s="148">
        <f t="shared" si="89"/>
        <v>0.890435212011903</v>
      </c>
      <c r="M200" s="148">
        <f t="shared" si="90"/>
        <v>0.862021204589723</v>
      </c>
      <c r="N200" s="148">
        <f t="shared" si="91"/>
        <v>1.95049529475844</v>
      </c>
      <c r="O200" s="148">
        <f t="shared" si="92"/>
        <v>0.15455574063121</v>
      </c>
      <c r="P200" s="148">
        <f t="shared" si="93"/>
        <v>0.451918774218289</v>
      </c>
      <c r="Q200" s="148">
        <f t="shared" si="94"/>
        <v>0.34851443181331</v>
      </c>
      <c r="R200" s="145">
        <v>0</v>
      </c>
      <c r="S200" s="144">
        <v>23</v>
      </c>
      <c r="T200" s="17">
        <f t="shared" si="76"/>
        <v>0.00823912710229063</v>
      </c>
      <c r="U200" s="24">
        <f t="shared" si="95"/>
        <v>0</v>
      </c>
      <c r="V200" s="24">
        <f t="shared" si="96"/>
        <v>1</v>
      </c>
      <c r="W200" s="24">
        <f>SUM($U$20:U200)</f>
        <v>50</v>
      </c>
      <c r="X200" s="24">
        <f>SUM($V$20:V200)</f>
        <v>131</v>
      </c>
      <c r="Y200" s="24">
        <f t="shared" si="97"/>
        <v>19</v>
      </c>
      <c r="Z200" s="24">
        <f t="shared" si="98"/>
        <v>0</v>
      </c>
      <c r="AB200" s="24">
        <f t="shared" si="77"/>
        <v>0.873333333333333</v>
      </c>
      <c r="AC200" s="24">
        <f t="shared" si="78"/>
        <v>1</v>
      </c>
      <c r="AD200" s="24">
        <f t="shared" si="87"/>
        <v>0.0066666666666666</v>
      </c>
      <c r="AE200" s="24">
        <f t="shared" si="88"/>
        <v>1</v>
      </c>
      <c r="AF200" s="24">
        <f t="shared" si="79"/>
        <v>0.0066666666666666</v>
      </c>
      <c r="AR200" s="24">
        <f t="shared" si="80"/>
        <v>19</v>
      </c>
      <c r="AS200" s="24">
        <f t="shared" si="81"/>
        <v>0</v>
      </c>
      <c r="AT200" s="24">
        <f t="shared" si="82"/>
        <v>0</v>
      </c>
      <c r="AU200" s="24">
        <f t="shared" si="83"/>
        <v>76000</v>
      </c>
      <c r="AV200" s="24">
        <f t="shared" si="84"/>
        <v>76000</v>
      </c>
      <c r="AW200" s="24">
        <f t="shared" si="85"/>
        <v>380</v>
      </c>
      <c r="AX200" s="24" t="str">
        <f t="shared" si="86"/>
        <v/>
      </c>
    </row>
    <row r="201" spans="1:50">
      <c r="A201" s="17"/>
      <c r="B201" s="141">
        <v>42</v>
      </c>
      <c r="C201" s="142">
        <v>30.3766776167296</v>
      </c>
      <c r="D201" s="142">
        <v>11.8031596165802</v>
      </c>
      <c r="E201" s="142">
        <v>0.320600281312821</v>
      </c>
      <c r="F201" s="143">
        <v>32064.9299246982</v>
      </c>
      <c r="G201" s="143">
        <v>-357.074738747976</v>
      </c>
      <c r="H201" s="143">
        <v>-219.433597263072</v>
      </c>
      <c r="I201" s="145">
        <v>0</v>
      </c>
      <c r="J201" s="144">
        <v>42</v>
      </c>
      <c r="K201" s="141">
        <v>42</v>
      </c>
      <c r="L201" s="148">
        <f t="shared" si="89"/>
        <v>-0.522903771763068</v>
      </c>
      <c r="M201" s="148">
        <f t="shared" si="90"/>
        <v>0.47073627318861</v>
      </c>
      <c r="N201" s="148">
        <f t="shared" si="91"/>
        <v>-0.741638653914377</v>
      </c>
      <c r="O201" s="148">
        <f t="shared" si="92"/>
        <v>-0.342127453929701</v>
      </c>
      <c r="P201" s="148">
        <f t="shared" si="93"/>
        <v>0.730990650872205</v>
      </c>
      <c r="Q201" s="148">
        <f t="shared" si="94"/>
        <v>0.82418016524215</v>
      </c>
      <c r="R201" s="145">
        <v>0</v>
      </c>
      <c r="S201" s="144">
        <v>42</v>
      </c>
      <c r="T201" s="17">
        <f t="shared" si="76"/>
        <v>-0.0193286279383951</v>
      </c>
      <c r="U201" s="24">
        <f t="shared" si="95"/>
        <v>0</v>
      </c>
      <c r="V201" s="24">
        <f t="shared" si="96"/>
        <v>1</v>
      </c>
      <c r="W201" s="24">
        <f>SUM($U$20:U201)</f>
        <v>50</v>
      </c>
      <c r="X201" s="24">
        <f>SUM($V$20:V201)</f>
        <v>132</v>
      </c>
      <c r="Y201" s="24">
        <f t="shared" si="97"/>
        <v>18</v>
      </c>
      <c r="Z201" s="24">
        <f t="shared" si="98"/>
        <v>0</v>
      </c>
      <c r="AB201" s="24">
        <f t="shared" si="77"/>
        <v>0.88</v>
      </c>
      <c r="AC201" s="24">
        <f t="shared" si="78"/>
        <v>1</v>
      </c>
      <c r="AD201" s="24">
        <f t="shared" si="87"/>
        <v>0.00666666666666671</v>
      </c>
      <c r="AE201" s="24">
        <f t="shared" si="88"/>
        <v>1</v>
      </c>
      <c r="AF201" s="24">
        <f t="shared" si="79"/>
        <v>0.00666666666666671</v>
      </c>
      <c r="AR201" s="24">
        <f t="shared" si="80"/>
        <v>18</v>
      </c>
      <c r="AS201" s="24">
        <f t="shared" si="81"/>
        <v>0</v>
      </c>
      <c r="AT201" s="24">
        <f t="shared" si="82"/>
        <v>0</v>
      </c>
      <c r="AU201" s="24">
        <f t="shared" si="83"/>
        <v>72000</v>
      </c>
      <c r="AV201" s="24">
        <f t="shared" si="84"/>
        <v>72000</v>
      </c>
      <c r="AW201" s="24">
        <f t="shared" si="85"/>
        <v>360</v>
      </c>
      <c r="AX201" s="24" t="str">
        <f t="shared" si="86"/>
        <v/>
      </c>
    </row>
    <row r="202" spans="1:50">
      <c r="A202" s="17"/>
      <c r="B202" s="141">
        <v>175</v>
      </c>
      <c r="C202" s="142">
        <v>33.1604416617803</v>
      </c>
      <c r="D202" s="142">
        <v>13.451159061463</v>
      </c>
      <c r="E202" s="142">
        <v>0.221550764256196</v>
      </c>
      <c r="F202" s="143">
        <v>25894.5919833456</v>
      </c>
      <c r="G202" s="143">
        <v>-1027.75102000612</v>
      </c>
      <c r="H202" s="143">
        <v>-1074.32256440568</v>
      </c>
      <c r="I202" s="145">
        <v>0</v>
      </c>
      <c r="J202" s="144">
        <v>175</v>
      </c>
      <c r="K202" s="141">
        <v>175</v>
      </c>
      <c r="L202" s="148">
        <f t="shared" si="89"/>
        <v>-0.18355156424329</v>
      </c>
      <c r="M202" s="148">
        <f t="shared" si="90"/>
        <v>0.714054817323567</v>
      </c>
      <c r="N202" s="148">
        <f t="shared" si="91"/>
        <v>-0.901642804572778</v>
      </c>
      <c r="O202" s="148">
        <f t="shared" si="92"/>
        <v>-0.471045850916288</v>
      </c>
      <c r="P202" s="148">
        <f t="shared" si="93"/>
        <v>0.558670045048497</v>
      </c>
      <c r="Q202" s="148">
        <f t="shared" si="94"/>
        <v>0.709774625799544</v>
      </c>
      <c r="R202" s="145">
        <v>0</v>
      </c>
      <c r="S202" s="144">
        <v>175</v>
      </c>
      <c r="T202" s="17">
        <f t="shared" si="76"/>
        <v>-0.0263611994221898</v>
      </c>
      <c r="U202" s="24">
        <f t="shared" si="95"/>
        <v>0</v>
      </c>
      <c r="V202" s="24">
        <f t="shared" si="96"/>
        <v>1</v>
      </c>
      <c r="W202" s="24">
        <f>SUM($U$20:U202)</f>
        <v>50</v>
      </c>
      <c r="X202" s="24">
        <f>SUM($V$20:V202)</f>
        <v>133</v>
      </c>
      <c r="Y202" s="24">
        <f t="shared" si="97"/>
        <v>17</v>
      </c>
      <c r="Z202" s="24">
        <f t="shared" si="98"/>
        <v>0</v>
      </c>
      <c r="AB202" s="24">
        <f t="shared" si="77"/>
        <v>0.886666666666667</v>
      </c>
      <c r="AC202" s="24">
        <f t="shared" si="78"/>
        <v>1</v>
      </c>
      <c r="AD202" s="24">
        <f t="shared" si="87"/>
        <v>0.00666666666666671</v>
      </c>
      <c r="AE202" s="24">
        <f t="shared" si="88"/>
        <v>1</v>
      </c>
      <c r="AF202" s="24">
        <f t="shared" si="79"/>
        <v>0.00666666666666671</v>
      </c>
      <c r="AR202" s="24">
        <f t="shared" si="80"/>
        <v>17</v>
      </c>
      <c r="AS202" s="24">
        <f t="shared" si="81"/>
        <v>0</v>
      </c>
      <c r="AT202" s="24">
        <f t="shared" si="82"/>
        <v>0</v>
      </c>
      <c r="AU202" s="24">
        <f t="shared" si="83"/>
        <v>68000</v>
      </c>
      <c r="AV202" s="24">
        <f t="shared" si="84"/>
        <v>68000</v>
      </c>
      <c r="AW202" s="24">
        <f t="shared" si="85"/>
        <v>340</v>
      </c>
      <c r="AX202" s="24" t="str">
        <f t="shared" si="86"/>
        <v/>
      </c>
    </row>
    <row r="203" spans="1:50">
      <c r="A203" s="17"/>
      <c r="B203" s="141">
        <v>144</v>
      </c>
      <c r="C203" s="142">
        <v>40.2525822215152</v>
      </c>
      <c r="D203" s="142">
        <v>13.8448848947396</v>
      </c>
      <c r="E203" s="142">
        <v>0.0901188496507371</v>
      </c>
      <c r="F203" s="143">
        <v>65386.3207703706</v>
      </c>
      <c r="G203" s="143">
        <v>-1808.08661799679</v>
      </c>
      <c r="H203" s="143">
        <v>-6357.50668362328</v>
      </c>
      <c r="I203" s="145">
        <v>0</v>
      </c>
      <c r="J203" s="144">
        <v>144</v>
      </c>
      <c r="K203" s="141">
        <v>144</v>
      </c>
      <c r="L203" s="148">
        <f t="shared" si="89"/>
        <v>0.681009338202995</v>
      </c>
      <c r="M203" s="148">
        <f t="shared" si="90"/>
        <v>0.772186388204049</v>
      </c>
      <c r="N203" s="148">
        <f t="shared" si="91"/>
        <v>-1.11395733664497</v>
      </c>
      <c r="O203" s="148">
        <f t="shared" si="92"/>
        <v>0.354064607837009</v>
      </c>
      <c r="P203" s="148">
        <f t="shared" si="93"/>
        <v>0.358174058013878</v>
      </c>
      <c r="Q203" s="148">
        <f t="shared" si="94"/>
        <v>0.00275236634292852</v>
      </c>
      <c r="R203" s="145">
        <v>0</v>
      </c>
      <c r="S203" s="144">
        <v>144</v>
      </c>
      <c r="T203" s="17">
        <f t="shared" si="76"/>
        <v>-0.0425932398494823</v>
      </c>
      <c r="U203" s="24">
        <f t="shared" si="95"/>
        <v>0</v>
      </c>
      <c r="V203" s="24">
        <f t="shared" si="96"/>
        <v>1</v>
      </c>
      <c r="W203" s="24">
        <f>SUM($U$20:U203)</f>
        <v>50</v>
      </c>
      <c r="X203" s="24">
        <f>SUM($V$20:V203)</f>
        <v>134</v>
      </c>
      <c r="Y203" s="24">
        <f t="shared" si="97"/>
        <v>16</v>
      </c>
      <c r="Z203" s="24">
        <f t="shared" si="98"/>
        <v>0</v>
      </c>
      <c r="AB203" s="24">
        <f t="shared" si="77"/>
        <v>0.893333333333333</v>
      </c>
      <c r="AC203" s="24">
        <f t="shared" si="78"/>
        <v>1</v>
      </c>
      <c r="AD203" s="24">
        <f t="shared" si="87"/>
        <v>0.0066666666666666</v>
      </c>
      <c r="AE203" s="24">
        <f t="shared" si="88"/>
        <v>1</v>
      </c>
      <c r="AF203" s="24">
        <f t="shared" si="79"/>
        <v>0.0066666666666666</v>
      </c>
      <c r="AR203" s="24">
        <f t="shared" si="80"/>
        <v>16</v>
      </c>
      <c r="AS203" s="24">
        <f t="shared" si="81"/>
        <v>0</v>
      </c>
      <c r="AT203" s="24">
        <f t="shared" si="82"/>
        <v>0</v>
      </c>
      <c r="AU203" s="24">
        <f t="shared" si="83"/>
        <v>64000</v>
      </c>
      <c r="AV203" s="24">
        <f t="shared" si="84"/>
        <v>64000</v>
      </c>
      <c r="AW203" s="24">
        <f t="shared" si="85"/>
        <v>320</v>
      </c>
      <c r="AX203" s="24" t="str">
        <f t="shared" si="86"/>
        <v/>
      </c>
    </row>
    <row r="204" spans="1:50">
      <c r="A204" s="17"/>
      <c r="B204" s="141">
        <v>60</v>
      </c>
      <c r="C204" s="142">
        <v>37.3132155068564</v>
      </c>
      <c r="D204" s="142">
        <v>13.8018778643449</v>
      </c>
      <c r="E204" s="142">
        <v>0.428548410288732</v>
      </c>
      <c r="F204" s="143">
        <v>71325.909461063</v>
      </c>
      <c r="G204" s="143">
        <v>-2050.77346537356</v>
      </c>
      <c r="H204" s="143">
        <v>-2719.39321197844</v>
      </c>
      <c r="I204" s="145">
        <v>0</v>
      </c>
      <c r="J204" s="144">
        <v>60</v>
      </c>
      <c r="K204" s="141">
        <v>60</v>
      </c>
      <c r="L204" s="148">
        <f t="shared" si="89"/>
        <v>0.322688529690854</v>
      </c>
      <c r="M204" s="148">
        <f t="shared" si="90"/>
        <v>0.765836623915163</v>
      </c>
      <c r="N204" s="148">
        <f t="shared" si="91"/>
        <v>-0.567259725018843</v>
      </c>
      <c r="O204" s="148">
        <f t="shared" si="92"/>
        <v>0.478161903648311</v>
      </c>
      <c r="P204" s="148">
        <f t="shared" si="93"/>
        <v>0.29581916977039</v>
      </c>
      <c r="Q204" s="148">
        <f t="shared" si="94"/>
        <v>0.489623001330909</v>
      </c>
      <c r="R204" s="145">
        <v>0</v>
      </c>
      <c r="S204" s="144">
        <v>60</v>
      </c>
      <c r="T204" s="17">
        <f t="shared" si="76"/>
        <v>-0.0506367113894109</v>
      </c>
      <c r="U204" s="24">
        <f t="shared" si="95"/>
        <v>0</v>
      </c>
      <c r="V204" s="24">
        <f t="shared" si="96"/>
        <v>1</v>
      </c>
      <c r="W204" s="24">
        <f>SUM($U$20:U204)</f>
        <v>50</v>
      </c>
      <c r="X204" s="24">
        <f>SUM($V$20:V204)</f>
        <v>135</v>
      </c>
      <c r="Y204" s="24">
        <f t="shared" si="97"/>
        <v>15</v>
      </c>
      <c r="Z204" s="24">
        <f t="shared" si="98"/>
        <v>0</v>
      </c>
      <c r="AB204" s="24">
        <f t="shared" si="77"/>
        <v>0.9</v>
      </c>
      <c r="AC204" s="24">
        <f t="shared" si="78"/>
        <v>1</v>
      </c>
      <c r="AD204" s="24">
        <f t="shared" si="87"/>
        <v>0.00666666666666671</v>
      </c>
      <c r="AE204" s="24">
        <f t="shared" si="88"/>
        <v>1</v>
      </c>
      <c r="AF204" s="24">
        <f t="shared" si="79"/>
        <v>0.00666666666666671</v>
      </c>
      <c r="AR204" s="24">
        <f t="shared" si="80"/>
        <v>15</v>
      </c>
      <c r="AS204" s="24">
        <f t="shared" si="81"/>
        <v>0</v>
      </c>
      <c r="AT204" s="24">
        <f t="shared" si="82"/>
        <v>0</v>
      </c>
      <c r="AU204" s="24">
        <f t="shared" si="83"/>
        <v>60000</v>
      </c>
      <c r="AV204" s="24">
        <f t="shared" si="84"/>
        <v>60000</v>
      </c>
      <c r="AW204" s="24">
        <f t="shared" si="85"/>
        <v>300</v>
      </c>
      <c r="AX204" s="24" t="str">
        <f t="shared" si="86"/>
        <v/>
      </c>
    </row>
    <row r="205" spans="1:50">
      <c r="A205" s="17"/>
      <c r="B205" s="141">
        <v>14</v>
      </c>
      <c r="C205" s="142">
        <v>48.8181157777127</v>
      </c>
      <c r="D205" s="142">
        <v>22.3684518827669</v>
      </c>
      <c r="E205" s="142">
        <v>0.0420074892016913</v>
      </c>
      <c r="F205" s="143">
        <v>116698.374288011</v>
      </c>
      <c r="G205" s="143">
        <v>-8254.78942264952</v>
      </c>
      <c r="H205" s="143">
        <v>-9029.94278275543</v>
      </c>
      <c r="I205" s="145">
        <v>0</v>
      </c>
      <c r="J205" s="144">
        <v>14</v>
      </c>
      <c r="K205" s="141">
        <v>14</v>
      </c>
      <c r="L205" s="148">
        <f t="shared" si="89"/>
        <v>1.72518286506792</v>
      </c>
      <c r="M205" s="148">
        <f t="shared" si="90"/>
        <v>2.03064670917288</v>
      </c>
      <c r="N205" s="148">
        <f t="shared" si="91"/>
        <v>-1.19167621498406</v>
      </c>
      <c r="O205" s="148">
        <f t="shared" si="92"/>
        <v>1.4261400352218</v>
      </c>
      <c r="P205" s="148">
        <f t="shared" si="93"/>
        <v>-1.29821332872833</v>
      </c>
      <c r="Q205" s="148">
        <f t="shared" si="94"/>
        <v>-0.354886467819387</v>
      </c>
      <c r="R205" s="145">
        <v>0</v>
      </c>
      <c r="S205" s="144">
        <v>14</v>
      </c>
      <c r="T205" s="17">
        <f t="shared" si="76"/>
        <v>-0.0585744149615439</v>
      </c>
      <c r="U205" s="24">
        <f t="shared" si="95"/>
        <v>0</v>
      </c>
      <c r="V205" s="24">
        <f t="shared" si="96"/>
        <v>1</v>
      </c>
      <c r="W205" s="24">
        <f>SUM($U$20:U205)</f>
        <v>50</v>
      </c>
      <c r="X205" s="24">
        <f>SUM($V$20:V205)</f>
        <v>136</v>
      </c>
      <c r="Y205" s="24">
        <f t="shared" si="97"/>
        <v>14</v>
      </c>
      <c r="Z205" s="24">
        <f t="shared" si="98"/>
        <v>0</v>
      </c>
      <c r="AB205" s="24">
        <f t="shared" si="77"/>
        <v>0.906666666666667</v>
      </c>
      <c r="AC205" s="24">
        <f t="shared" si="78"/>
        <v>1</v>
      </c>
      <c r="AD205" s="24">
        <f t="shared" si="87"/>
        <v>0.0066666666666666</v>
      </c>
      <c r="AE205" s="24">
        <f t="shared" si="88"/>
        <v>1</v>
      </c>
      <c r="AF205" s="24">
        <f t="shared" si="79"/>
        <v>0.0066666666666666</v>
      </c>
      <c r="AR205" s="24">
        <f t="shared" si="80"/>
        <v>14</v>
      </c>
      <c r="AS205" s="24">
        <f t="shared" si="81"/>
        <v>0</v>
      </c>
      <c r="AT205" s="24">
        <f t="shared" si="82"/>
        <v>0</v>
      </c>
      <c r="AU205" s="24">
        <f t="shared" si="83"/>
        <v>56000</v>
      </c>
      <c r="AV205" s="24">
        <f t="shared" si="84"/>
        <v>56000</v>
      </c>
      <c r="AW205" s="24">
        <f t="shared" si="85"/>
        <v>280</v>
      </c>
      <c r="AX205" s="24" t="str">
        <f t="shared" si="86"/>
        <v/>
      </c>
    </row>
    <row r="206" spans="1:50">
      <c r="A206" s="17"/>
      <c r="B206" s="141">
        <v>191</v>
      </c>
      <c r="C206" s="142">
        <v>51.7549866837307</v>
      </c>
      <c r="D206" s="142">
        <v>15.3114186382058</v>
      </c>
      <c r="E206" s="142">
        <v>0.39740359255574</v>
      </c>
      <c r="F206" s="143">
        <v>46265.4600140399</v>
      </c>
      <c r="G206" s="143">
        <v>-2569.22196784793</v>
      </c>
      <c r="H206" s="143">
        <v>-2339.41822003099</v>
      </c>
      <c r="I206" s="145">
        <v>0</v>
      </c>
      <c r="J206" s="144">
        <v>191</v>
      </c>
      <c r="K206" s="141">
        <v>191</v>
      </c>
      <c r="L206" s="148">
        <f t="shared" si="89"/>
        <v>2.0831994243125</v>
      </c>
      <c r="M206" s="148">
        <f t="shared" si="90"/>
        <v>0.988712465620525</v>
      </c>
      <c r="N206" s="148">
        <f t="shared" si="91"/>
        <v>-0.617570925485668</v>
      </c>
      <c r="O206" s="148">
        <f t="shared" si="92"/>
        <v>-0.0454322659386807</v>
      </c>
      <c r="P206" s="148">
        <f t="shared" si="93"/>
        <v>0.162611298057402</v>
      </c>
      <c r="Q206" s="148">
        <f t="shared" si="94"/>
        <v>0.540473165035497</v>
      </c>
      <c r="R206" s="145">
        <v>0</v>
      </c>
      <c r="S206" s="144">
        <v>191</v>
      </c>
      <c r="T206" s="17">
        <f t="shared" si="76"/>
        <v>-0.0693832661977173</v>
      </c>
      <c r="U206" s="24">
        <f t="shared" si="95"/>
        <v>0</v>
      </c>
      <c r="V206" s="24">
        <f t="shared" si="96"/>
        <v>1</v>
      </c>
      <c r="W206" s="24">
        <f>SUM($U$20:U206)</f>
        <v>50</v>
      </c>
      <c r="X206" s="24">
        <f>SUM($V$20:V206)</f>
        <v>137</v>
      </c>
      <c r="Y206" s="24">
        <f t="shared" si="97"/>
        <v>13</v>
      </c>
      <c r="Z206" s="24">
        <f t="shared" si="98"/>
        <v>0</v>
      </c>
      <c r="AB206" s="24">
        <f t="shared" si="77"/>
        <v>0.913333333333333</v>
      </c>
      <c r="AC206" s="24">
        <f t="shared" si="78"/>
        <v>1</v>
      </c>
      <c r="AD206" s="24">
        <f t="shared" si="87"/>
        <v>0.00666666666666671</v>
      </c>
      <c r="AE206" s="24">
        <f t="shared" si="88"/>
        <v>1</v>
      </c>
      <c r="AF206" s="24">
        <f t="shared" si="79"/>
        <v>0.00666666666666671</v>
      </c>
      <c r="AR206" s="24">
        <f t="shared" si="80"/>
        <v>13</v>
      </c>
      <c r="AS206" s="24">
        <f t="shared" si="81"/>
        <v>0</v>
      </c>
      <c r="AT206" s="24">
        <f t="shared" si="82"/>
        <v>0</v>
      </c>
      <c r="AU206" s="24">
        <f t="shared" si="83"/>
        <v>52000</v>
      </c>
      <c r="AV206" s="24">
        <f t="shared" si="84"/>
        <v>52000</v>
      </c>
      <c r="AW206" s="24">
        <f t="shared" si="85"/>
        <v>260</v>
      </c>
      <c r="AX206" s="24" t="str">
        <f t="shared" si="86"/>
        <v/>
      </c>
    </row>
    <row r="207" spans="1:50">
      <c r="A207" s="17"/>
      <c r="B207" s="141">
        <v>170</v>
      </c>
      <c r="C207" s="142">
        <v>37.2956001116575</v>
      </c>
      <c r="D207" s="142">
        <v>21.7942027368231</v>
      </c>
      <c r="E207" s="142">
        <v>0.620697145475018</v>
      </c>
      <c r="F207" s="143">
        <v>48116.74807817</v>
      </c>
      <c r="G207" s="143">
        <v>-5082.09250029086</v>
      </c>
      <c r="H207" s="143">
        <v>-2942.46995277181</v>
      </c>
      <c r="I207" s="145">
        <v>0</v>
      </c>
      <c r="J207" s="144">
        <v>170</v>
      </c>
      <c r="K207" s="141">
        <v>170</v>
      </c>
      <c r="L207" s="148">
        <f t="shared" si="89"/>
        <v>0.32054114106511</v>
      </c>
      <c r="M207" s="148">
        <f t="shared" si="90"/>
        <v>1.94586181036988</v>
      </c>
      <c r="N207" s="148">
        <f t="shared" si="91"/>
        <v>-0.256863510204473</v>
      </c>
      <c r="O207" s="148">
        <f t="shared" si="92"/>
        <v>-0.00675284645525923</v>
      </c>
      <c r="P207" s="148">
        <f t="shared" si="93"/>
        <v>-0.483034574038738</v>
      </c>
      <c r="Q207" s="148">
        <f t="shared" si="94"/>
        <v>0.459769750384336</v>
      </c>
      <c r="R207" s="145">
        <v>0</v>
      </c>
      <c r="S207" s="144">
        <v>170</v>
      </c>
      <c r="T207" s="17">
        <f t="shared" si="76"/>
        <v>-0.073530099149057</v>
      </c>
      <c r="U207" s="24">
        <f t="shared" si="95"/>
        <v>0</v>
      </c>
      <c r="V207" s="24">
        <f t="shared" si="96"/>
        <v>1</v>
      </c>
      <c r="W207" s="24">
        <f>SUM($U$20:U207)</f>
        <v>50</v>
      </c>
      <c r="X207" s="24">
        <f>SUM($V$20:V207)</f>
        <v>138</v>
      </c>
      <c r="Y207" s="24">
        <f t="shared" si="97"/>
        <v>12</v>
      </c>
      <c r="Z207" s="24">
        <f t="shared" si="98"/>
        <v>0</v>
      </c>
      <c r="AB207" s="24">
        <f t="shared" si="77"/>
        <v>0.92</v>
      </c>
      <c r="AC207" s="24">
        <f t="shared" si="78"/>
        <v>1</v>
      </c>
      <c r="AD207" s="24">
        <f t="shared" si="87"/>
        <v>0.00666666666666671</v>
      </c>
      <c r="AE207" s="24">
        <f t="shared" si="88"/>
        <v>1</v>
      </c>
      <c r="AF207" s="24">
        <f t="shared" si="79"/>
        <v>0.00666666666666671</v>
      </c>
      <c r="AR207" s="24">
        <f t="shared" si="80"/>
        <v>12</v>
      </c>
      <c r="AS207" s="24">
        <f t="shared" si="81"/>
        <v>0</v>
      </c>
      <c r="AT207" s="24">
        <f t="shared" si="82"/>
        <v>0</v>
      </c>
      <c r="AU207" s="24">
        <f t="shared" si="83"/>
        <v>48000</v>
      </c>
      <c r="AV207" s="24">
        <f t="shared" si="84"/>
        <v>48000</v>
      </c>
      <c r="AW207" s="24">
        <f t="shared" si="85"/>
        <v>240</v>
      </c>
      <c r="AX207" s="24" t="str">
        <f t="shared" si="86"/>
        <v/>
      </c>
    </row>
    <row r="208" spans="1:50">
      <c r="A208" s="17"/>
      <c r="B208" s="141">
        <v>118</v>
      </c>
      <c r="C208" s="142">
        <v>32.6794711852383</v>
      </c>
      <c r="D208" s="142">
        <v>15.8229817221826</v>
      </c>
      <c r="E208" s="142">
        <v>0.399773176881418</v>
      </c>
      <c r="F208" s="143">
        <v>57887.0949773924</v>
      </c>
      <c r="G208" s="143">
        <v>-1614.08246071506</v>
      </c>
      <c r="H208" s="143">
        <v>-2515.79483779271</v>
      </c>
      <c r="I208" s="145">
        <v>0</v>
      </c>
      <c r="J208" s="144">
        <v>118</v>
      </c>
      <c r="K208" s="141">
        <v>118</v>
      </c>
      <c r="L208" s="148">
        <f t="shared" si="89"/>
        <v>-0.242183829882535</v>
      </c>
      <c r="M208" s="148">
        <f t="shared" si="90"/>
        <v>1.06424209350536</v>
      </c>
      <c r="N208" s="148">
        <f t="shared" si="91"/>
        <v>-0.613743109472928</v>
      </c>
      <c r="O208" s="148">
        <f t="shared" si="92"/>
        <v>0.197381428234809</v>
      </c>
      <c r="P208" s="148">
        <f t="shared" si="93"/>
        <v>0.408020630569556</v>
      </c>
      <c r="Q208" s="148">
        <f t="shared" si="94"/>
        <v>0.516869559332716</v>
      </c>
      <c r="R208" s="145">
        <v>0</v>
      </c>
      <c r="S208" s="144">
        <v>118</v>
      </c>
      <c r="T208" s="17">
        <f t="shared" si="76"/>
        <v>-0.0946038520758927</v>
      </c>
      <c r="U208" s="24">
        <f t="shared" si="95"/>
        <v>0</v>
      </c>
      <c r="V208" s="24">
        <f t="shared" si="96"/>
        <v>1</v>
      </c>
      <c r="W208" s="24">
        <f>SUM($U$20:U208)</f>
        <v>50</v>
      </c>
      <c r="X208" s="24">
        <f>SUM($V$20:V208)</f>
        <v>139</v>
      </c>
      <c r="Y208" s="24">
        <f t="shared" si="97"/>
        <v>11</v>
      </c>
      <c r="Z208" s="24">
        <f t="shared" si="98"/>
        <v>0</v>
      </c>
      <c r="AB208" s="24">
        <f t="shared" si="77"/>
        <v>0.926666666666667</v>
      </c>
      <c r="AC208" s="24">
        <f t="shared" si="78"/>
        <v>1</v>
      </c>
      <c r="AD208" s="24">
        <f t="shared" si="87"/>
        <v>0.0066666666666666</v>
      </c>
      <c r="AE208" s="24">
        <f t="shared" si="88"/>
        <v>1</v>
      </c>
      <c r="AF208" s="24">
        <f t="shared" si="79"/>
        <v>0.0066666666666666</v>
      </c>
      <c r="AR208" s="24">
        <f t="shared" si="80"/>
        <v>11</v>
      </c>
      <c r="AS208" s="24">
        <f t="shared" si="81"/>
        <v>0</v>
      </c>
      <c r="AT208" s="24">
        <f t="shared" si="82"/>
        <v>0</v>
      </c>
      <c r="AU208" s="24">
        <f t="shared" si="83"/>
        <v>44000</v>
      </c>
      <c r="AV208" s="24">
        <f t="shared" si="84"/>
        <v>44000</v>
      </c>
      <c r="AW208" s="24">
        <f t="shared" si="85"/>
        <v>220</v>
      </c>
      <c r="AX208" s="24" t="str">
        <f t="shared" si="86"/>
        <v/>
      </c>
    </row>
    <row r="209" spans="1:50">
      <c r="A209" s="17"/>
      <c r="B209" s="141">
        <v>91</v>
      </c>
      <c r="C209" s="142">
        <v>45.6560765194672</v>
      </c>
      <c r="D209" s="142">
        <v>18.2194859162863</v>
      </c>
      <c r="E209" s="142">
        <v>1.16086634159116</v>
      </c>
      <c r="F209" s="143">
        <v>83778.0089836114</v>
      </c>
      <c r="G209" s="143">
        <v>-1645.17545976412</v>
      </c>
      <c r="H209" s="143">
        <v>-10597.649430385</v>
      </c>
      <c r="I209" s="145">
        <v>0</v>
      </c>
      <c r="J209" s="144">
        <v>91</v>
      </c>
      <c r="K209" s="141">
        <v>91</v>
      </c>
      <c r="L209" s="148">
        <f t="shared" si="89"/>
        <v>1.33971736397503</v>
      </c>
      <c r="M209" s="148">
        <f t="shared" si="90"/>
        <v>1.41807346968287</v>
      </c>
      <c r="N209" s="148">
        <f t="shared" si="91"/>
        <v>0.615723414040549</v>
      </c>
      <c r="O209" s="148">
        <f t="shared" si="92"/>
        <v>0.738326699291981</v>
      </c>
      <c r="P209" s="148">
        <f t="shared" si="93"/>
        <v>0.400031732523304</v>
      </c>
      <c r="Q209" s="148">
        <f t="shared" si="94"/>
        <v>-0.564684852876681</v>
      </c>
      <c r="R209" s="145">
        <v>0</v>
      </c>
      <c r="S209" s="144">
        <v>91</v>
      </c>
      <c r="T209" s="17">
        <f t="shared" si="76"/>
        <v>-0.120148777510295</v>
      </c>
      <c r="U209" s="24">
        <f t="shared" si="95"/>
        <v>0</v>
      </c>
      <c r="V209" s="24">
        <f t="shared" si="96"/>
        <v>1</v>
      </c>
      <c r="W209" s="24">
        <f>SUM($U$20:U209)</f>
        <v>50</v>
      </c>
      <c r="X209" s="24">
        <f>SUM($V$20:V209)</f>
        <v>140</v>
      </c>
      <c r="Y209" s="24">
        <f t="shared" si="97"/>
        <v>10</v>
      </c>
      <c r="Z209" s="24">
        <f t="shared" si="98"/>
        <v>0</v>
      </c>
      <c r="AB209" s="24">
        <f t="shared" si="77"/>
        <v>0.933333333333333</v>
      </c>
      <c r="AC209" s="24">
        <f t="shared" si="78"/>
        <v>1</v>
      </c>
      <c r="AD209" s="24">
        <f t="shared" si="87"/>
        <v>0.00666666666666671</v>
      </c>
      <c r="AE209" s="24">
        <f t="shared" si="88"/>
        <v>1</v>
      </c>
      <c r="AF209" s="24">
        <f t="shared" si="79"/>
        <v>0.00666666666666671</v>
      </c>
      <c r="AR209" s="24">
        <f t="shared" si="80"/>
        <v>10</v>
      </c>
      <c r="AS209" s="24">
        <f t="shared" si="81"/>
        <v>0</v>
      </c>
      <c r="AT209" s="24">
        <f t="shared" si="82"/>
        <v>0</v>
      </c>
      <c r="AU209" s="24">
        <f t="shared" si="83"/>
        <v>40000</v>
      </c>
      <c r="AV209" s="24">
        <f t="shared" si="84"/>
        <v>40000</v>
      </c>
      <c r="AW209" s="24">
        <f t="shared" si="85"/>
        <v>200</v>
      </c>
      <c r="AX209" s="24" t="str">
        <f t="shared" si="86"/>
        <v/>
      </c>
    </row>
    <row r="210" spans="1:50">
      <c r="A210" s="17"/>
      <c r="B210" s="141">
        <v>86</v>
      </c>
      <c r="C210" s="142">
        <v>38.5529519161597</v>
      </c>
      <c r="D210" s="142">
        <v>16.9153055439646</v>
      </c>
      <c r="E210" s="142">
        <v>0.633486025608363</v>
      </c>
      <c r="F210" s="143">
        <v>95948.5053577776</v>
      </c>
      <c r="G210" s="143">
        <v>-2874.61292575686</v>
      </c>
      <c r="H210" s="143">
        <v>-591.443623614989</v>
      </c>
      <c r="I210" s="145">
        <v>0</v>
      </c>
      <c r="J210" s="144">
        <v>86</v>
      </c>
      <c r="K210" s="141">
        <v>86</v>
      </c>
      <c r="L210" s="148">
        <f t="shared" si="89"/>
        <v>0.473817461752356</v>
      </c>
      <c r="M210" s="148">
        <f t="shared" si="90"/>
        <v>1.22551802285426</v>
      </c>
      <c r="N210" s="148">
        <f t="shared" si="91"/>
        <v>-0.236204409944164</v>
      </c>
      <c r="O210" s="148">
        <f t="shared" si="92"/>
        <v>0.992607890695355</v>
      </c>
      <c r="P210" s="148">
        <f t="shared" si="93"/>
        <v>0.0841454921976384</v>
      </c>
      <c r="Q210" s="148">
        <f t="shared" si="94"/>
        <v>0.774395913276538</v>
      </c>
      <c r="R210" s="145">
        <v>0</v>
      </c>
      <c r="S210" s="144">
        <v>86</v>
      </c>
      <c r="T210" s="17">
        <f t="shared" si="76"/>
        <v>-0.154179249792704</v>
      </c>
      <c r="U210" s="24">
        <f t="shared" si="95"/>
        <v>0</v>
      </c>
      <c r="V210" s="24">
        <f t="shared" si="96"/>
        <v>1</v>
      </c>
      <c r="W210" s="24">
        <f>SUM($U$20:U210)</f>
        <v>50</v>
      </c>
      <c r="X210" s="24">
        <f>SUM($V$20:V210)</f>
        <v>141</v>
      </c>
      <c r="Y210" s="24">
        <f t="shared" si="97"/>
        <v>9</v>
      </c>
      <c r="Z210" s="24">
        <f t="shared" si="98"/>
        <v>0</v>
      </c>
      <c r="AB210" s="24">
        <f t="shared" si="77"/>
        <v>0.94</v>
      </c>
      <c r="AC210" s="24">
        <f t="shared" si="78"/>
        <v>1</v>
      </c>
      <c r="AD210" s="24">
        <f t="shared" si="87"/>
        <v>0.0066666666666666</v>
      </c>
      <c r="AE210" s="24">
        <f t="shared" si="88"/>
        <v>1</v>
      </c>
      <c r="AF210" s="24">
        <f t="shared" si="79"/>
        <v>0.0066666666666666</v>
      </c>
      <c r="AR210" s="24">
        <f t="shared" si="80"/>
        <v>9</v>
      </c>
      <c r="AS210" s="24">
        <f t="shared" si="81"/>
        <v>0</v>
      </c>
      <c r="AT210" s="24">
        <f t="shared" si="82"/>
        <v>0</v>
      </c>
      <c r="AU210" s="24">
        <f t="shared" si="83"/>
        <v>36000</v>
      </c>
      <c r="AV210" s="24">
        <f t="shared" si="84"/>
        <v>36000</v>
      </c>
      <c r="AW210" s="24">
        <f t="shared" si="85"/>
        <v>180</v>
      </c>
      <c r="AX210" s="24" t="str">
        <f t="shared" si="86"/>
        <v/>
      </c>
    </row>
    <row r="211" spans="1:50">
      <c r="A211" s="17"/>
      <c r="B211" s="141">
        <v>161</v>
      </c>
      <c r="C211" s="142">
        <v>47.0845431087232</v>
      </c>
      <c r="D211" s="142">
        <v>29.5680429393125</v>
      </c>
      <c r="E211" s="142">
        <v>1.84458707256783</v>
      </c>
      <c r="F211" s="143">
        <v>149418.106834883</v>
      </c>
      <c r="G211" s="143">
        <v>-7972.94523546742</v>
      </c>
      <c r="H211" s="143">
        <v>-13568.3920889702</v>
      </c>
      <c r="I211" s="145">
        <v>0</v>
      </c>
      <c r="J211" s="144">
        <v>161</v>
      </c>
      <c r="K211" s="141">
        <v>161</v>
      </c>
      <c r="L211" s="148">
        <f t="shared" si="89"/>
        <v>1.51385327585094</v>
      </c>
      <c r="M211" s="148">
        <f t="shared" si="90"/>
        <v>3.09362887199174</v>
      </c>
      <c r="N211" s="148">
        <f t="shared" si="91"/>
        <v>1.72020285117826</v>
      </c>
      <c r="O211" s="148">
        <f t="shared" si="92"/>
        <v>2.10976150131738</v>
      </c>
      <c r="P211" s="148">
        <f t="shared" si="93"/>
        <v>-1.22579752629083</v>
      </c>
      <c r="Q211" s="148">
        <f t="shared" si="94"/>
        <v>-0.962244570528189</v>
      </c>
      <c r="R211" s="145">
        <v>0</v>
      </c>
      <c r="S211" s="144">
        <v>161</v>
      </c>
      <c r="T211" s="17">
        <f t="shared" si="76"/>
        <v>-0.183855036931293</v>
      </c>
      <c r="U211" s="24">
        <f t="shared" si="95"/>
        <v>0</v>
      </c>
      <c r="V211" s="24">
        <f t="shared" si="96"/>
        <v>1</v>
      </c>
      <c r="W211" s="24">
        <f>SUM($U$20:U211)</f>
        <v>50</v>
      </c>
      <c r="X211" s="24">
        <f>SUM($V$20:V211)</f>
        <v>142</v>
      </c>
      <c r="Y211" s="24">
        <f t="shared" si="97"/>
        <v>8</v>
      </c>
      <c r="Z211" s="24">
        <f t="shared" si="98"/>
        <v>0</v>
      </c>
      <c r="AB211" s="24">
        <f t="shared" si="77"/>
        <v>0.946666666666667</v>
      </c>
      <c r="AC211" s="24">
        <f t="shared" si="78"/>
        <v>1</v>
      </c>
      <c r="AD211" s="24">
        <f t="shared" si="87"/>
        <v>0.00666666666666671</v>
      </c>
      <c r="AE211" s="24">
        <f t="shared" si="88"/>
        <v>1</v>
      </c>
      <c r="AF211" s="24">
        <f t="shared" si="79"/>
        <v>0.00666666666666671</v>
      </c>
      <c r="AR211" s="24">
        <f t="shared" si="80"/>
        <v>8</v>
      </c>
      <c r="AS211" s="24">
        <f t="shared" si="81"/>
        <v>0</v>
      </c>
      <c r="AT211" s="24">
        <f t="shared" si="82"/>
        <v>0</v>
      </c>
      <c r="AU211" s="24">
        <f t="shared" si="83"/>
        <v>32000</v>
      </c>
      <c r="AV211" s="24">
        <f t="shared" si="84"/>
        <v>32000</v>
      </c>
      <c r="AW211" s="24">
        <f t="shared" si="85"/>
        <v>160</v>
      </c>
      <c r="AX211" s="24" t="str">
        <f t="shared" si="86"/>
        <v/>
      </c>
    </row>
    <row r="212" spans="1:50">
      <c r="A212" s="17"/>
      <c r="B212" s="141">
        <v>98</v>
      </c>
      <c r="C212" s="142">
        <v>43.6845035193493</v>
      </c>
      <c r="D212" s="142">
        <v>18.1202187906039</v>
      </c>
      <c r="E212" s="142">
        <v>0.850732878935477</v>
      </c>
      <c r="F212" s="143">
        <v>46788.1868237887</v>
      </c>
      <c r="G212" s="143">
        <v>-943.884411339358</v>
      </c>
      <c r="H212" s="143">
        <v>-1547.90500490443</v>
      </c>
      <c r="I212" s="145">
        <v>0</v>
      </c>
      <c r="J212" s="144">
        <v>98</v>
      </c>
      <c r="K212" s="141">
        <v>98</v>
      </c>
      <c r="L212" s="148">
        <f t="shared" ref="L212:L219" si="99">(C212-C$221)/C$223</f>
        <v>1.09937456226886</v>
      </c>
      <c r="M212" s="148">
        <f t="shared" ref="M212:M219" si="100">(D212-D$221)/D$223</f>
        <v>1.40341719502423</v>
      </c>
      <c r="N212" s="148">
        <f t="shared" ref="N212:N219" si="101">(E212-E$221)/E$223</f>
        <v>0.114735193627484</v>
      </c>
      <c r="O212" s="148">
        <f t="shared" ref="O212:O219" si="102">(F212-F$221)/F$223</f>
        <v>-0.0345108053938554</v>
      </c>
      <c r="P212" s="148">
        <f t="shared" ref="P212:P219" si="103">(G212-G$221)/G$223</f>
        <v>0.580218361602535</v>
      </c>
      <c r="Q212" s="148">
        <f t="shared" ref="Q212:Q219" si="104">(H212-H$221)/H$223</f>
        <v>0.646397442728743</v>
      </c>
      <c r="R212" s="145">
        <v>0</v>
      </c>
      <c r="S212" s="144">
        <v>98</v>
      </c>
      <c r="T212" s="17">
        <f t="shared" si="76"/>
        <v>-0.187543317005828</v>
      </c>
      <c r="U212" s="24">
        <f t="shared" ref="U212:U219" si="105">R212</f>
        <v>0</v>
      </c>
      <c r="V212" s="24">
        <f t="shared" ref="V212:V219" si="106">IF(R212=0,1,0)</f>
        <v>1</v>
      </c>
      <c r="W212" s="24">
        <f>SUM($U$20:U212)</f>
        <v>50</v>
      </c>
      <c r="X212" s="24">
        <f>SUM($V$20:V212)</f>
        <v>143</v>
      </c>
      <c r="Y212" s="24">
        <f t="shared" ref="Y212:Y219" si="107">$T$223-X212</f>
        <v>7</v>
      </c>
      <c r="Z212" s="24">
        <f t="shared" ref="Z212:Z219" si="108">$S$223-W212</f>
        <v>0</v>
      </c>
      <c r="AB212" s="24">
        <f t="shared" si="77"/>
        <v>0.953333333333333</v>
      </c>
      <c r="AC212" s="24">
        <f t="shared" si="78"/>
        <v>1</v>
      </c>
      <c r="AD212" s="24">
        <f t="shared" si="87"/>
        <v>0.00666666666666671</v>
      </c>
      <c r="AE212" s="24">
        <f t="shared" si="88"/>
        <v>1</v>
      </c>
      <c r="AF212" s="24">
        <f t="shared" si="79"/>
        <v>0.00666666666666671</v>
      </c>
      <c r="AR212" s="24">
        <f t="shared" si="80"/>
        <v>7</v>
      </c>
      <c r="AS212" s="24">
        <f t="shared" si="81"/>
        <v>0</v>
      </c>
      <c r="AT212" s="24">
        <f t="shared" si="82"/>
        <v>0</v>
      </c>
      <c r="AU212" s="24">
        <f t="shared" si="83"/>
        <v>28000</v>
      </c>
      <c r="AV212" s="24">
        <f t="shared" si="84"/>
        <v>28000</v>
      </c>
      <c r="AW212" s="24">
        <f t="shared" si="85"/>
        <v>140</v>
      </c>
      <c r="AX212" s="24" t="str">
        <f t="shared" si="86"/>
        <v/>
      </c>
    </row>
    <row r="213" spans="1:50">
      <c r="A213" s="17"/>
      <c r="B213" s="141">
        <v>174</v>
      </c>
      <c r="C213" s="142">
        <v>38.1235802686954</v>
      </c>
      <c r="D213" s="142">
        <v>18.2888224289741</v>
      </c>
      <c r="E213" s="142">
        <v>0.891983499593309</v>
      </c>
      <c r="F213" s="143">
        <v>45261.9225215055</v>
      </c>
      <c r="G213" s="143">
        <v>-717.640965601454</v>
      </c>
      <c r="H213" s="143">
        <v>-754.017932589681</v>
      </c>
      <c r="I213" s="145">
        <v>0</v>
      </c>
      <c r="J213" s="144">
        <v>174</v>
      </c>
      <c r="K213" s="141">
        <v>174</v>
      </c>
      <c r="L213" s="148">
        <f t="shared" si="99"/>
        <v>0.421475304135768</v>
      </c>
      <c r="M213" s="148">
        <f t="shared" si="100"/>
        <v>1.42831064505025</v>
      </c>
      <c r="N213" s="148">
        <f t="shared" si="101"/>
        <v>0.181371263329016</v>
      </c>
      <c r="O213" s="148">
        <f t="shared" si="102"/>
        <v>-0.0663994230187539</v>
      </c>
      <c r="P213" s="148">
        <f t="shared" si="103"/>
        <v>0.638348354749248</v>
      </c>
      <c r="Q213" s="148">
        <f t="shared" si="104"/>
        <v>0.752639401925216</v>
      </c>
      <c r="R213" s="145">
        <v>0</v>
      </c>
      <c r="S213" s="144">
        <v>174</v>
      </c>
      <c r="T213" s="17">
        <f t="shared" ref="T213:T219" si="109">$L$228*Q213+$M$228*P213+$N$228*O213+$O$228*N213+$P$228*M213+$Q$228*L213+$R$228</f>
        <v>-0.190684795096748</v>
      </c>
      <c r="U213" s="24">
        <f t="shared" si="105"/>
        <v>0</v>
      </c>
      <c r="V213" s="24">
        <f t="shared" si="106"/>
        <v>1</v>
      </c>
      <c r="W213" s="24">
        <f>SUM($U$20:U213)</f>
        <v>50</v>
      </c>
      <c r="X213" s="24">
        <f>SUM($V$20:V213)</f>
        <v>144</v>
      </c>
      <c r="Y213" s="24">
        <f t="shared" si="107"/>
        <v>6</v>
      </c>
      <c r="Z213" s="24">
        <f t="shared" si="108"/>
        <v>0</v>
      </c>
      <c r="AB213" s="24">
        <f t="shared" ref="AB213:AB219" si="110">X213/$T$223</f>
        <v>0.96</v>
      </c>
      <c r="AC213" s="24">
        <f t="shared" ref="AC213:AC219" si="111">W213/$S$223</f>
        <v>1</v>
      </c>
      <c r="AD213" s="24">
        <f t="shared" si="87"/>
        <v>0.0066666666666666</v>
      </c>
      <c r="AE213" s="24">
        <f t="shared" si="88"/>
        <v>1</v>
      </c>
      <c r="AF213" s="24">
        <f t="shared" ref="AF213:AF219" si="112">AD213*AE213</f>
        <v>0.0066666666666666</v>
      </c>
      <c r="AR213" s="24">
        <f t="shared" ref="AR213:AR219" si="113">Y213</f>
        <v>6</v>
      </c>
      <c r="AS213" s="24">
        <f t="shared" ref="AS213:AS219" si="114">Z213</f>
        <v>0</v>
      </c>
      <c r="AT213" s="24">
        <f t="shared" ref="AT213:AT219" si="115">$AP$7*AS213</f>
        <v>0</v>
      </c>
      <c r="AU213" s="24">
        <f t="shared" ref="AU213:AU219" si="116">$AP$11*AR213</f>
        <v>24000</v>
      </c>
      <c r="AV213" s="24">
        <f t="shared" ref="AV213:AV219" si="117">AT213+AU213</f>
        <v>24000</v>
      </c>
      <c r="AW213" s="24">
        <f t="shared" ref="AW213:AW219" si="118">AV213/200</f>
        <v>120</v>
      </c>
      <c r="AX213" s="24" t="str">
        <f t="shared" ref="AX213:AX219" si="119">IF(AW213=$AW$14,T213,"")</f>
        <v/>
      </c>
    </row>
    <row r="214" spans="1:50">
      <c r="A214" s="17"/>
      <c r="B214" s="141">
        <v>24</v>
      </c>
      <c r="C214" s="142">
        <v>46.0932822381543</v>
      </c>
      <c r="D214" s="142">
        <v>25.7805300457396</v>
      </c>
      <c r="E214" s="142">
        <v>0.301616386956011</v>
      </c>
      <c r="F214" s="143">
        <v>63307.3378155231</v>
      </c>
      <c r="G214" s="143">
        <v>-1931.02060588601</v>
      </c>
      <c r="H214" s="143">
        <v>-21382.3431172281</v>
      </c>
      <c r="I214" s="145">
        <v>0</v>
      </c>
      <c r="J214" s="144">
        <v>24</v>
      </c>
      <c r="K214" s="141">
        <v>24</v>
      </c>
      <c r="L214" s="148">
        <f t="shared" si="99"/>
        <v>1.39301452687234</v>
      </c>
      <c r="M214" s="148">
        <f t="shared" si="100"/>
        <v>2.5344222982164</v>
      </c>
      <c r="N214" s="148">
        <f t="shared" si="101"/>
        <v>-0.772305152681996</v>
      </c>
      <c r="O214" s="148">
        <f t="shared" si="102"/>
        <v>0.310627902676153</v>
      </c>
      <c r="P214" s="148">
        <f t="shared" si="103"/>
        <v>0.326587941341236</v>
      </c>
      <c r="Q214" s="148">
        <f t="shared" si="104"/>
        <v>-2.00794678090286</v>
      </c>
      <c r="R214" s="145">
        <v>0</v>
      </c>
      <c r="S214" s="144">
        <v>24</v>
      </c>
      <c r="T214" s="17">
        <f t="shared" si="109"/>
        <v>-0.21805576061189</v>
      </c>
      <c r="U214" s="24">
        <f t="shared" si="105"/>
        <v>0</v>
      </c>
      <c r="V214" s="24">
        <f t="shared" si="106"/>
        <v>1</v>
      </c>
      <c r="W214" s="24">
        <f>SUM($U$20:U214)</f>
        <v>50</v>
      </c>
      <c r="X214" s="24">
        <f>SUM($V$20:V214)</f>
        <v>145</v>
      </c>
      <c r="Y214" s="24">
        <f t="shared" si="107"/>
        <v>5</v>
      </c>
      <c r="Z214" s="24">
        <f t="shared" si="108"/>
        <v>0</v>
      </c>
      <c r="AB214" s="24">
        <f t="shared" si="110"/>
        <v>0.966666666666667</v>
      </c>
      <c r="AC214" s="24">
        <f t="shared" si="111"/>
        <v>1</v>
      </c>
      <c r="AD214" s="24">
        <f t="shared" ref="AD214:AD219" si="120">(AB214-AB213)</f>
        <v>0.00666666666666671</v>
      </c>
      <c r="AE214" s="24">
        <f t="shared" ref="AE214:AE219" si="121">(AC214+AC213)/2</f>
        <v>1</v>
      </c>
      <c r="AF214" s="24">
        <f t="shared" si="112"/>
        <v>0.00666666666666671</v>
      </c>
      <c r="AR214" s="24">
        <f t="shared" si="113"/>
        <v>5</v>
      </c>
      <c r="AS214" s="24">
        <f t="shared" si="114"/>
        <v>0</v>
      </c>
      <c r="AT214" s="24">
        <f t="shared" si="115"/>
        <v>0</v>
      </c>
      <c r="AU214" s="24">
        <f t="shared" si="116"/>
        <v>20000</v>
      </c>
      <c r="AV214" s="24">
        <f t="shared" si="117"/>
        <v>20000</v>
      </c>
      <c r="AW214" s="24">
        <f t="shared" si="118"/>
        <v>100</v>
      </c>
      <c r="AX214" s="24" t="str">
        <f t="shared" si="119"/>
        <v/>
      </c>
    </row>
    <row r="215" spans="1:50">
      <c r="A215" s="17"/>
      <c r="B215" s="141">
        <v>200</v>
      </c>
      <c r="C215" s="142">
        <v>45.872203519848</v>
      </c>
      <c r="D215" s="142">
        <v>16.4138124675311</v>
      </c>
      <c r="E215" s="142">
        <v>0.0122141567809503</v>
      </c>
      <c r="F215" s="143">
        <v>123171.434737055</v>
      </c>
      <c r="G215" s="143">
        <v>-1195.02893920255</v>
      </c>
      <c r="H215" s="143">
        <v>-6469.82830732309</v>
      </c>
      <c r="I215" s="145">
        <v>0</v>
      </c>
      <c r="J215" s="144">
        <v>200</v>
      </c>
      <c r="K215" s="141">
        <v>200</v>
      </c>
      <c r="L215" s="148">
        <f t="shared" si="99"/>
        <v>1.36606412810336</v>
      </c>
      <c r="M215" s="148">
        <f t="shared" si="100"/>
        <v>1.15147517919284</v>
      </c>
      <c r="N215" s="148">
        <f t="shared" si="101"/>
        <v>-1.23980423207009</v>
      </c>
      <c r="O215" s="148">
        <f t="shared" si="102"/>
        <v>1.5613832884471</v>
      </c>
      <c r="P215" s="148">
        <f t="shared" si="103"/>
        <v>0.515690394235762</v>
      </c>
      <c r="Q215" s="148">
        <f t="shared" si="104"/>
        <v>-0.0122790780251016</v>
      </c>
      <c r="R215" s="145">
        <v>0</v>
      </c>
      <c r="S215" s="144">
        <v>200</v>
      </c>
      <c r="T215" s="17">
        <f t="shared" si="109"/>
        <v>-0.262330832184014</v>
      </c>
      <c r="U215" s="24">
        <f t="shared" si="105"/>
        <v>0</v>
      </c>
      <c r="V215" s="24">
        <f t="shared" si="106"/>
        <v>1</v>
      </c>
      <c r="W215" s="24">
        <f>SUM($U$20:U215)</f>
        <v>50</v>
      </c>
      <c r="X215" s="24">
        <f>SUM($V$20:V215)</f>
        <v>146</v>
      </c>
      <c r="Y215" s="24">
        <f t="shared" si="107"/>
        <v>4</v>
      </c>
      <c r="Z215" s="24">
        <f t="shared" si="108"/>
        <v>0</v>
      </c>
      <c r="AB215" s="24">
        <f t="shared" si="110"/>
        <v>0.973333333333333</v>
      </c>
      <c r="AC215" s="24">
        <f t="shared" si="111"/>
        <v>1</v>
      </c>
      <c r="AD215" s="24">
        <f t="shared" si="120"/>
        <v>0.00666666666666671</v>
      </c>
      <c r="AE215" s="24">
        <f t="shared" si="121"/>
        <v>1</v>
      </c>
      <c r="AF215" s="24">
        <f t="shared" si="112"/>
        <v>0.00666666666666671</v>
      </c>
      <c r="AR215" s="24">
        <f t="shared" si="113"/>
        <v>4</v>
      </c>
      <c r="AS215" s="24">
        <f t="shared" si="114"/>
        <v>0</v>
      </c>
      <c r="AT215" s="24">
        <f t="shared" si="115"/>
        <v>0</v>
      </c>
      <c r="AU215" s="24">
        <f t="shared" si="116"/>
        <v>16000</v>
      </c>
      <c r="AV215" s="24">
        <f t="shared" si="117"/>
        <v>16000</v>
      </c>
      <c r="AW215" s="24">
        <f t="shared" si="118"/>
        <v>80</v>
      </c>
      <c r="AX215" s="24" t="str">
        <f t="shared" si="119"/>
        <v/>
      </c>
    </row>
    <row r="216" spans="1:50">
      <c r="A216" s="17"/>
      <c r="B216" s="141">
        <v>15</v>
      </c>
      <c r="C216" s="142">
        <v>51.8061210094231</v>
      </c>
      <c r="D216" s="142">
        <v>26.6260966620038</v>
      </c>
      <c r="E216" s="142">
        <v>0.5418619260804</v>
      </c>
      <c r="F216" s="143">
        <v>165132.224894195</v>
      </c>
      <c r="G216" s="143">
        <v>-1754.27996760634</v>
      </c>
      <c r="H216" s="143">
        <v>-34032.9783855161</v>
      </c>
      <c r="I216" s="145">
        <v>0</v>
      </c>
      <c r="J216" s="144">
        <v>15</v>
      </c>
      <c r="K216" s="141">
        <v>15</v>
      </c>
      <c r="L216" s="148">
        <f t="shared" si="99"/>
        <v>2.08943290747519</v>
      </c>
      <c r="M216" s="148">
        <f t="shared" si="100"/>
        <v>2.65926580995264</v>
      </c>
      <c r="N216" s="148">
        <f t="shared" si="101"/>
        <v>-0.384213574051764</v>
      </c>
      <c r="O216" s="148">
        <f t="shared" si="102"/>
        <v>2.4380804571865</v>
      </c>
      <c r="P216" s="148">
        <f t="shared" si="103"/>
        <v>0.371998901461798</v>
      </c>
      <c r="Q216" s="148">
        <f t="shared" si="104"/>
        <v>-3.70091839217261</v>
      </c>
      <c r="R216" s="145">
        <v>0</v>
      </c>
      <c r="S216" s="144">
        <v>15</v>
      </c>
      <c r="T216" s="17">
        <f t="shared" si="109"/>
        <v>-0.30453877662806</v>
      </c>
      <c r="U216" s="24">
        <f t="shared" si="105"/>
        <v>0</v>
      </c>
      <c r="V216" s="24">
        <f t="shared" si="106"/>
        <v>1</v>
      </c>
      <c r="W216" s="24">
        <f>SUM($U$20:U216)</f>
        <v>50</v>
      </c>
      <c r="X216" s="24">
        <f>SUM($V$20:V216)</f>
        <v>147</v>
      </c>
      <c r="Y216" s="24">
        <f t="shared" si="107"/>
        <v>3</v>
      </c>
      <c r="Z216" s="24">
        <f t="shared" si="108"/>
        <v>0</v>
      </c>
      <c r="AB216" s="24">
        <f t="shared" si="110"/>
        <v>0.98</v>
      </c>
      <c r="AC216" s="24">
        <f t="shared" si="111"/>
        <v>1</v>
      </c>
      <c r="AD216" s="24">
        <f t="shared" si="120"/>
        <v>0.0066666666666666</v>
      </c>
      <c r="AE216" s="24">
        <f t="shared" si="121"/>
        <v>1</v>
      </c>
      <c r="AF216" s="24">
        <f t="shared" si="112"/>
        <v>0.0066666666666666</v>
      </c>
      <c r="AR216" s="24">
        <f t="shared" si="113"/>
        <v>3</v>
      </c>
      <c r="AS216" s="24">
        <f t="shared" si="114"/>
        <v>0</v>
      </c>
      <c r="AT216" s="24">
        <f t="shared" si="115"/>
        <v>0</v>
      </c>
      <c r="AU216" s="24">
        <f t="shared" si="116"/>
        <v>12000</v>
      </c>
      <c r="AV216" s="24">
        <f t="shared" si="117"/>
        <v>12000</v>
      </c>
      <c r="AW216" s="24">
        <f t="shared" si="118"/>
        <v>60</v>
      </c>
      <c r="AX216" s="24" t="str">
        <f t="shared" si="119"/>
        <v/>
      </c>
    </row>
    <row r="217" spans="1:50">
      <c r="A217" s="17"/>
      <c r="B217" s="141">
        <v>100</v>
      </c>
      <c r="C217" s="142">
        <v>53.9744796490805</v>
      </c>
      <c r="D217" s="142">
        <v>31.3719285531037</v>
      </c>
      <c r="E217" s="142">
        <v>0.449798881579328</v>
      </c>
      <c r="F217" s="143">
        <v>250322.766154692</v>
      </c>
      <c r="G217" s="143">
        <v>-8504.73716666163</v>
      </c>
      <c r="H217" s="143">
        <v>-30319.0151617427</v>
      </c>
      <c r="I217" s="145">
        <v>0</v>
      </c>
      <c r="J217" s="144">
        <v>100</v>
      </c>
      <c r="K217" s="141">
        <v>100</v>
      </c>
      <c r="L217" s="148">
        <f t="shared" si="99"/>
        <v>2.35376468242234</v>
      </c>
      <c r="M217" s="148">
        <f t="shared" si="100"/>
        <v>3.35996319795075</v>
      </c>
      <c r="N217" s="148">
        <f t="shared" si="101"/>
        <v>-0.532931807922602</v>
      </c>
      <c r="O217" s="148">
        <f t="shared" si="102"/>
        <v>4.21798750962186</v>
      </c>
      <c r="P217" s="148">
        <f t="shared" si="103"/>
        <v>-1.36243379973058</v>
      </c>
      <c r="Q217" s="148">
        <f t="shared" si="104"/>
        <v>-3.20389716202856</v>
      </c>
      <c r="R217" s="145">
        <v>0</v>
      </c>
      <c r="S217" s="144">
        <v>100</v>
      </c>
      <c r="T217" s="17">
        <f t="shared" si="109"/>
        <v>-0.308972391140144</v>
      </c>
      <c r="U217" s="24">
        <f t="shared" si="105"/>
        <v>0</v>
      </c>
      <c r="V217" s="24">
        <f t="shared" si="106"/>
        <v>1</v>
      </c>
      <c r="W217" s="24">
        <f>SUM($U$20:U217)</f>
        <v>50</v>
      </c>
      <c r="X217" s="24">
        <f>SUM($V$20:V217)</f>
        <v>148</v>
      </c>
      <c r="Y217" s="24">
        <f t="shared" si="107"/>
        <v>2</v>
      </c>
      <c r="Z217" s="24">
        <f t="shared" si="108"/>
        <v>0</v>
      </c>
      <c r="AB217" s="24">
        <f t="shared" si="110"/>
        <v>0.986666666666667</v>
      </c>
      <c r="AC217" s="24">
        <f t="shared" si="111"/>
        <v>1</v>
      </c>
      <c r="AD217" s="24">
        <f t="shared" si="120"/>
        <v>0.00666666666666671</v>
      </c>
      <c r="AE217" s="24">
        <f t="shared" si="121"/>
        <v>1</v>
      </c>
      <c r="AF217" s="24">
        <f t="shared" si="112"/>
        <v>0.00666666666666671</v>
      </c>
      <c r="AR217" s="24">
        <f t="shared" si="113"/>
        <v>2</v>
      </c>
      <c r="AS217" s="24">
        <f t="shared" si="114"/>
        <v>0</v>
      </c>
      <c r="AT217" s="24">
        <f t="shared" si="115"/>
        <v>0</v>
      </c>
      <c r="AU217" s="24">
        <f t="shared" si="116"/>
        <v>8000</v>
      </c>
      <c r="AV217" s="24">
        <f t="shared" si="117"/>
        <v>8000</v>
      </c>
      <c r="AW217" s="24">
        <f t="shared" si="118"/>
        <v>40</v>
      </c>
      <c r="AX217" s="24" t="str">
        <f t="shared" si="119"/>
        <v/>
      </c>
    </row>
    <row r="218" spans="1:50">
      <c r="A218" s="17"/>
      <c r="B218" s="141">
        <v>124</v>
      </c>
      <c r="C218" s="142">
        <v>47.1172340919076</v>
      </c>
      <c r="D218" s="142">
        <v>22.9498754696367</v>
      </c>
      <c r="E218" s="142">
        <v>1.00669816556537</v>
      </c>
      <c r="F218" s="143">
        <v>97958.2394726902</v>
      </c>
      <c r="G218" s="143">
        <v>-1736.92984624824</v>
      </c>
      <c r="H218" s="143">
        <v>-3752.70290128872</v>
      </c>
      <c r="I218" s="145">
        <v>0</v>
      </c>
      <c r="J218" s="144">
        <v>124</v>
      </c>
      <c r="K218" s="141">
        <v>124</v>
      </c>
      <c r="L218" s="148">
        <f t="shared" si="99"/>
        <v>1.51783844022913</v>
      </c>
      <c r="M218" s="148">
        <f t="shared" si="100"/>
        <v>2.11649087685277</v>
      </c>
      <c r="N218" s="148">
        <f t="shared" si="101"/>
        <v>0.366680826084671</v>
      </c>
      <c r="O218" s="148">
        <f t="shared" si="102"/>
        <v>1.03459776271313</v>
      </c>
      <c r="P218" s="148">
        <f t="shared" si="103"/>
        <v>0.37645676512433</v>
      </c>
      <c r="Q218" s="148">
        <f t="shared" si="104"/>
        <v>0.351340303857408</v>
      </c>
      <c r="R218" s="145">
        <v>0</v>
      </c>
      <c r="S218" s="144">
        <v>124</v>
      </c>
      <c r="T218" s="17">
        <f t="shared" si="109"/>
        <v>-0.351687382726161</v>
      </c>
      <c r="U218" s="24">
        <f t="shared" si="105"/>
        <v>0</v>
      </c>
      <c r="V218" s="24">
        <f t="shared" si="106"/>
        <v>1</v>
      </c>
      <c r="W218" s="24">
        <f>SUM($U$20:U218)</f>
        <v>50</v>
      </c>
      <c r="X218" s="24">
        <f>SUM($V$20:V218)</f>
        <v>149</v>
      </c>
      <c r="Y218" s="24">
        <f t="shared" si="107"/>
        <v>1</v>
      </c>
      <c r="Z218" s="24">
        <f t="shared" si="108"/>
        <v>0</v>
      </c>
      <c r="AB218" s="24">
        <f t="shared" si="110"/>
        <v>0.993333333333333</v>
      </c>
      <c r="AC218" s="24">
        <f t="shared" si="111"/>
        <v>1</v>
      </c>
      <c r="AD218" s="24">
        <f t="shared" si="120"/>
        <v>0.0066666666666666</v>
      </c>
      <c r="AE218" s="24">
        <f t="shared" si="121"/>
        <v>1</v>
      </c>
      <c r="AF218" s="24">
        <f t="shared" si="112"/>
        <v>0.0066666666666666</v>
      </c>
      <c r="AR218" s="24">
        <f t="shared" si="113"/>
        <v>1</v>
      </c>
      <c r="AS218" s="24">
        <f t="shared" si="114"/>
        <v>0</v>
      </c>
      <c r="AT218" s="24">
        <f t="shared" si="115"/>
        <v>0</v>
      </c>
      <c r="AU218" s="24">
        <f t="shared" si="116"/>
        <v>4000</v>
      </c>
      <c r="AV218" s="24">
        <f t="shared" si="117"/>
        <v>4000</v>
      </c>
      <c r="AW218" s="24">
        <f t="shared" si="118"/>
        <v>20</v>
      </c>
      <c r="AX218" s="24" t="str">
        <f t="shared" si="119"/>
        <v/>
      </c>
    </row>
    <row r="219" spans="1:50">
      <c r="A219" s="17"/>
      <c r="B219" s="165">
        <v>41</v>
      </c>
      <c r="C219" s="166">
        <v>47.1764450321489</v>
      </c>
      <c r="D219" s="166">
        <v>24.532598224653</v>
      </c>
      <c r="E219" s="166">
        <v>0.984883757490196</v>
      </c>
      <c r="F219" s="167">
        <v>117904.277922656</v>
      </c>
      <c r="G219" s="167">
        <v>-1368.04930757389</v>
      </c>
      <c r="H219" s="167">
        <v>-10137.6044660649</v>
      </c>
      <c r="I219" s="171">
        <v>0</v>
      </c>
      <c r="J219" s="144">
        <v>41</v>
      </c>
      <c r="K219" s="165">
        <v>41</v>
      </c>
      <c r="L219" s="172">
        <f t="shared" si="99"/>
        <v>1.5250564956947</v>
      </c>
      <c r="M219" s="172">
        <f t="shared" si="100"/>
        <v>2.35017165733825</v>
      </c>
      <c r="N219" s="172">
        <f t="shared" si="101"/>
        <v>0.33144192800717</v>
      </c>
      <c r="O219" s="172">
        <f t="shared" si="102"/>
        <v>1.451335278169</v>
      </c>
      <c r="P219" s="172">
        <f t="shared" si="103"/>
        <v>0.471235303857943</v>
      </c>
      <c r="Q219" s="172">
        <f t="shared" si="104"/>
        <v>-0.503119322926265</v>
      </c>
      <c r="R219" s="171">
        <v>0</v>
      </c>
      <c r="S219" s="144">
        <v>41</v>
      </c>
      <c r="T219" s="17">
        <f t="shared" si="109"/>
        <v>-0.385426127676471</v>
      </c>
      <c r="U219" s="24">
        <f t="shared" si="105"/>
        <v>0</v>
      </c>
      <c r="V219" s="24">
        <f t="shared" si="106"/>
        <v>1</v>
      </c>
      <c r="W219" s="24">
        <f>SUM($U$20:U219)</f>
        <v>50</v>
      </c>
      <c r="X219" s="24">
        <f>SUM($V$20:V219)</f>
        <v>150</v>
      </c>
      <c r="Y219" s="24">
        <f t="shared" si="107"/>
        <v>0</v>
      </c>
      <c r="Z219" s="24">
        <f t="shared" si="108"/>
        <v>0</v>
      </c>
      <c r="AB219" s="24">
        <f t="shared" si="110"/>
        <v>1</v>
      </c>
      <c r="AC219" s="24">
        <f t="shared" si="111"/>
        <v>1</v>
      </c>
      <c r="AD219" s="24">
        <f t="shared" si="120"/>
        <v>0.00666666666666671</v>
      </c>
      <c r="AE219" s="24">
        <f t="shared" si="121"/>
        <v>1</v>
      </c>
      <c r="AF219" s="24">
        <f t="shared" si="112"/>
        <v>0.00666666666666671</v>
      </c>
      <c r="AR219" s="24">
        <f t="shared" si="113"/>
        <v>0</v>
      </c>
      <c r="AS219" s="24">
        <f t="shared" si="114"/>
        <v>0</v>
      </c>
      <c r="AT219" s="24">
        <f t="shared" si="115"/>
        <v>0</v>
      </c>
      <c r="AU219" s="24">
        <f t="shared" si="116"/>
        <v>0</v>
      </c>
      <c r="AV219" s="24">
        <f t="shared" si="117"/>
        <v>0</v>
      </c>
      <c r="AW219" s="24">
        <f t="shared" si="118"/>
        <v>0</v>
      </c>
      <c r="AX219" s="24" t="str">
        <f t="shared" si="119"/>
        <v/>
      </c>
    </row>
    <row r="220" spans="1:20">
      <c r="A220" s="17"/>
      <c r="B220" s="17"/>
      <c r="C220" s="17"/>
      <c r="D220" s="17"/>
      <c r="E220" s="17"/>
      <c r="F220" s="17"/>
      <c r="G220" s="17"/>
      <c r="H220" s="17"/>
      <c r="I220" s="17"/>
      <c r="J220" s="17"/>
      <c r="K220" s="17"/>
      <c r="L220" s="17"/>
      <c r="M220" s="17"/>
      <c r="N220" s="17"/>
      <c r="O220" s="17"/>
      <c r="P220" s="17"/>
      <c r="Q220" s="17"/>
      <c r="R220" s="17"/>
      <c r="S220" s="17"/>
      <c r="T220" s="17"/>
    </row>
    <row r="221" spans="1:22">
      <c r="A221" s="17"/>
      <c r="B221" s="168" t="s">
        <v>50</v>
      </c>
      <c r="C221" s="169">
        <f t="shared" ref="C221:H221" si="122">AVERAGE(C20:C219)</f>
        <v>34.6661464535298</v>
      </c>
      <c r="D221" s="169">
        <f t="shared" si="122"/>
        <v>8.61485713984539</v>
      </c>
      <c r="E221" s="169">
        <f t="shared" si="122"/>
        <v>0.779706811977607</v>
      </c>
      <c r="F221" s="169">
        <f t="shared" si="122"/>
        <v>48439.9552050733</v>
      </c>
      <c r="G221" s="169">
        <f t="shared" si="122"/>
        <v>-3202.10937066539</v>
      </c>
      <c r="H221" s="169">
        <f t="shared" si="122"/>
        <v>-6378.07358651599</v>
      </c>
      <c r="I221" s="170"/>
      <c r="J221" s="170"/>
      <c r="K221" s="173" t="s">
        <v>50</v>
      </c>
      <c r="L221" s="174">
        <f t="shared" ref="L221:Q221" si="123">AVERAGE(L20:L219)</f>
        <v>1.59983137848485e-15</v>
      </c>
      <c r="M221" s="174">
        <f t="shared" si="123"/>
        <v>2.35367281220533e-16</v>
      </c>
      <c r="N221" s="174">
        <f t="shared" si="123"/>
        <v>-7.75768338456828e-16</v>
      </c>
      <c r="O221" s="174">
        <f t="shared" si="123"/>
        <v>-1.55431223447522e-17</v>
      </c>
      <c r="P221" s="174">
        <f t="shared" si="123"/>
        <v>2.4980018054066e-18</v>
      </c>
      <c r="Q221" s="174">
        <f t="shared" si="123"/>
        <v>2.75890421619351e-16</v>
      </c>
      <c r="R221" s="17"/>
      <c r="S221" s="178" t="s">
        <v>88</v>
      </c>
      <c r="T221" s="178" t="s">
        <v>89</v>
      </c>
      <c r="U221" s="179">
        <f>SUM(U11:U219)</f>
        <v>50</v>
      </c>
      <c r="V221" s="179">
        <f>SUM(V11:V219)</f>
        <v>150</v>
      </c>
    </row>
    <row r="222" spans="1:20">
      <c r="A222" s="17"/>
      <c r="B222" s="17"/>
      <c r="C222" s="170"/>
      <c r="D222" s="170"/>
      <c r="E222" s="170"/>
      <c r="F222" s="170"/>
      <c r="G222" s="170"/>
      <c r="H222" s="170"/>
      <c r="I222" s="17"/>
      <c r="J222" s="17"/>
      <c r="K222" s="17"/>
      <c r="L222" s="170"/>
      <c r="M222" s="170"/>
      <c r="N222" s="170"/>
      <c r="O222" s="170"/>
      <c r="P222" s="170"/>
      <c r="Q222" s="170"/>
      <c r="R222" s="17"/>
      <c r="S222" s="180" t="s">
        <v>90</v>
      </c>
      <c r="T222" s="180" t="s">
        <v>91</v>
      </c>
    </row>
    <row r="223" spans="1:20">
      <c r="A223" s="17"/>
      <c r="B223" s="168" t="s">
        <v>51</v>
      </c>
      <c r="C223" s="169">
        <f t="shared" ref="C223:H223" si="124">STDEVP(C20:C219)</f>
        <v>8.20317058019572</v>
      </c>
      <c r="D223" s="169">
        <f t="shared" si="124"/>
        <v>6.7730121053522</v>
      </c>
      <c r="E223" s="169">
        <f t="shared" si="124"/>
        <v>0.619043422617763</v>
      </c>
      <c r="F223" s="169">
        <f t="shared" si="124"/>
        <v>47862.3539043428</v>
      </c>
      <c r="G223" s="169">
        <f t="shared" si="124"/>
        <v>3892.0260177374</v>
      </c>
      <c r="H223" s="169">
        <f t="shared" si="124"/>
        <v>7472.44382839941</v>
      </c>
      <c r="I223" s="170"/>
      <c r="J223" s="170"/>
      <c r="K223" s="173" t="s">
        <v>51</v>
      </c>
      <c r="L223" s="174">
        <f t="shared" ref="L223:Q223" si="125">STDEVP(L20:L219)</f>
        <v>1</v>
      </c>
      <c r="M223" s="174">
        <f t="shared" si="125"/>
        <v>1</v>
      </c>
      <c r="N223" s="174">
        <f t="shared" si="125"/>
        <v>1</v>
      </c>
      <c r="O223" s="174">
        <f t="shared" si="125"/>
        <v>1</v>
      </c>
      <c r="P223" s="174">
        <f t="shared" si="125"/>
        <v>1</v>
      </c>
      <c r="Q223" s="174">
        <f t="shared" si="125"/>
        <v>1</v>
      </c>
      <c r="R223" s="17"/>
      <c r="S223" s="178">
        <f>SUM(R20:R219)</f>
        <v>50</v>
      </c>
      <c r="T223" s="178">
        <f>COUNT(R20:R219)-S223</f>
        <v>150</v>
      </c>
    </row>
    <row r="224" spans="1:20">
      <c r="A224" s="17"/>
      <c r="B224" s="17"/>
      <c r="C224" s="17"/>
      <c r="D224" s="17"/>
      <c r="E224" s="17"/>
      <c r="F224" s="17"/>
      <c r="G224" s="17"/>
      <c r="H224" s="17"/>
      <c r="I224" s="17"/>
      <c r="J224" s="17"/>
      <c r="K224" s="17"/>
      <c r="L224" s="17"/>
      <c r="M224" s="17"/>
      <c r="N224" s="17"/>
      <c r="O224" s="17"/>
      <c r="P224" s="17"/>
      <c r="Q224" s="17"/>
      <c r="R224" s="17"/>
      <c r="S224" s="17"/>
      <c r="T224" s="17"/>
    </row>
    <row r="225" spans="1:20">
      <c r="A225" s="17"/>
      <c r="B225" s="17"/>
      <c r="C225" s="17"/>
      <c r="D225" s="17"/>
      <c r="E225" s="17"/>
      <c r="F225" s="17"/>
      <c r="G225" s="17"/>
      <c r="H225" s="17"/>
      <c r="I225" s="17"/>
      <c r="J225" s="17"/>
      <c r="K225" s="17"/>
      <c r="L225" s="17"/>
      <c r="M225" s="17"/>
      <c r="N225" s="17"/>
      <c r="O225" s="17"/>
      <c r="P225" s="17"/>
      <c r="Q225" s="17"/>
      <c r="R225" s="17"/>
      <c r="S225" s="17" t="s">
        <v>92</v>
      </c>
      <c r="T225" s="17"/>
    </row>
    <row r="226" spans="19:19">
      <c r="S226" s="17" t="s">
        <v>93</v>
      </c>
    </row>
    <row r="227" ht="21" spans="11:18">
      <c r="K227" s="54"/>
      <c r="L227" s="175" t="s">
        <v>48</v>
      </c>
      <c r="M227" s="175" t="s">
        <v>47</v>
      </c>
      <c r="N227" s="175" t="s">
        <v>46</v>
      </c>
      <c r="O227" s="175" t="s">
        <v>45</v>
      </c>
      <c r="P227" s="175" t="s">
        <v>44</v>
      </c>
      <c r="Q227" s="175" t="s">
        <v>43</v>
      </c>
      <c r="R227" s="175" t="s">
        <v>49</v>
      </c>
    </row>
    <row r="228" spans="12:18">
      <c r="L228" s="176">
        <f t="array" ref="L228:R232">LINEST(R20:R219,L20:Q219,TRUE,TRUE)</f>
        <v>-0.0746276833329107</v>
      </c>
      <c r="M228" s="176">
        <v>-0.186383993335688</v>
      </c>
      <c r="N228" s="176">
        <v>-0.0835041673198936</v>
      </c>
      <c r="O228" s="176">
        <v>0.0323189658859006</v>
      </c>
      <c r="P228" s="176">
        <v>-0.187165675790204</v>
      </c>
      <c r="Q228" s="176">
        <v>-0.0228121971488464</v>
      </c>
      <c r="R228" s="176">
        <v>0.25</v>
      </c>
    </row>
    <row r="229" spans="11:18">
      <c r="K229" s="36" t="s">
        <v>94</v>
      </c>
      <c r="L229" s="177">
        <v>0.0368486525611164</v>
      </c>
      <c r="M229" s="177">
        <v>0.0395004791404862</v>
      </c>
      <c r="N229" s="177">
        <v>0.0465689334834117</v>
      </c>
      <c r="O229" s="177">
        <v>0.0270559929114293</v>
      </c>
      <c r="P229" s="177">
        <v>0.0365622573481441</v>
      </c>
      <c r="Q229" s="177">
        <v>0.0325118530634386</v>
      </c>
      <c r="R229" s="177">
        <v>0.0268108045590033</v>
      </c>
    </row>
    <row r="230" spans="11:18">
      <c r="K230" s="36" t="s">
        <v>95</v>
      </c>
      <c r="L230" s="177">
        <v>0.260095394493294</v>
      </c>
      <c r="M230" s="177">
        <v>0.379162034254769</v>
      </c>
      <c r="N230" s="177" t="e">
        <v>#N/A</v>
      </c>
      <c r="O230" s="177" t="e">
        <v>#N/A</v>
      </c>
      <c r="P230" s="177" t="e">
        <v>#N/A</v>
      </c>
      <c r="Q230" s="177" t="e">
        <v>#N/A</v>
      </c>
      <c r="R230" s="177" t="e">
        <v>#N/A</v>
      </c>
    </row>
    <row r="231" spans="12:18">
      <c r="L231" s="177">
        <v>11.3074061087529</v>
      </c>
      <c r="M231" s="177">
        <v>193</v>
      </c>
      <c r="N231" s="177" t="e">
        <v>#N/A</v>
      </c>
      <c r="O231" s="177" t="e">
        <v>#N/A</v>
      </c>
      <c r="P231" s="177" t="e">
        <v>#N/A</v>
      </c>
      <c r="Q231" s="177" t="e">
        <v>#N/A</v>
      </c>
      <c r="R231" s="177" t="e">
        <v>#N/A</v>
      </c>
    </row>
    <row r="232" spans="12:18">
      <c r="L232" s="177">
        <v>9.75357729349853</v>
      </c>
      <c r="M232" s="177">
        <v>27.7464227065015</v>
      </c>
      <c r="N232" s="177" t="e">
        <v>#N/A</v>
      </c>
      <c r="O232" s="177" t="e">
        <v>#N/A</v>
      </c>
      <c r="P232" s="177" t="e">
        <v>#N/A</v>
      </c>
      <c r="Q232" s="177" t="e">
        <v>#N/A</v>
      </c>
      <c r="R232" s="177" t="e">
        <v>#N/A</v>
      </c>
    </row>
    <row r="234" spans="12:18">
      <c r="L234" s="58" t="s">
        <v>96</v>
      </c>
      <c r="M234" s="58" t="s">
        <v>97</v>
      </c>
      <c r="N234" s="58" t="s">
        <v>98</v>
      </c>
      <c r="O234" s="58" t="s">
        <v>99</v>
      </c>
      <c r="P234" s="58" t="s">
        <v>100</v>
      </c>
      <c r="Q234" s="58" t="s">
        <v>101</v>
      </c>
      <c r="R234" s="58" t="s">
        <v>102</v>
      </c>
    </row>
    <row r="235" spans="11:18">
      <c r="K235" s="59"/>
      <c r="L235" s="58" t="s">
        <v>103</v>
      </c>
      <c r="M235" s="58" t="s">
        <v>103</v>
      </c>
      <c r="N235" s="58" t="s">
        <v>103</v>
      </c>
      <c r="O235" s="58" t="s">
        <v>103</v>
      </c>
      <c r="P235" s="58" t="s">
        <v>103</v>
      </c>
      <c r="Q235" s="58" t="s">
        <v>103</v>
      </c>
      <c r="R235" s="58" t="s">
        <v>103</v>
      </c>
    </row>
    <row r="236" spans="11:18">
      <c r="K236" s="59"/>
      <c r="L236" s="58" t="s">
        <v>104</v>
      </c>
      <c r="M236" s="58" t="s">
        <v>105</v>
      </c>
      <c r="N236" s="60"/>
      <c r="O236" s="60"/>
      <c r="P236" s="60"/>
      <c r="Q236" s="60"/>
      <c r="R236" s="60"/>
    </row>
    <row r="237" spans="11:18">
      <c r="K237" s="59"/>
      <c r="L237" s="58" t="s">
        <v>106</v>
      </c>
      <c r="M237" s="58" t="s">
        <v>107</v>
      </c>
      <c r="N237" s="60"/>
      <c r="O237" s="60"/>
      <c r="P237" s="60"/>
      <c r="Q237" s="60"/>
      <c r="R237" s="60"/>
    </row>
    <row r="238" spans="11:18">
      <c r="K238" s="59"/>
      <c r="L238" s="58" t="s">
        <v>108</v>
      </c>
      <c r="M238" s="58" t="s">
        <v>109</v>
      </c>
      <c r="N238" s="60"/>
      <c r="O238" s="60"/>
      <c r="P238" s="60"/>
      <c r="Q238" s="60"/>
      <c r="R238" s="60"/>
    </row>
    <row r="239" spans="11:18">
      <c r="K239" s="59"/>
      <c r="L239" s="59"/>
      <c r="M239" s="61"/>
      <c r="N239" s="61"/>
      <c r="O239" s="61"/>
      <c r="P239" s="61"/>
      <c r="Q239" s="61"/>
      <c r="R239" s="68"/>
    </row>
    <row r="240" spans="11:18">
      <c r="K240" s="62" t="s">
        <v>110</v>
      </c>
      <c r="L240" s="182" t="s">
        <v>111</v>
      </c>
      <c r="M240" s="64"/>
      <c r="N240" s="64"/>
      <c r="O240" s="64"/>
      <c r="P240" s="64"/>
      <c r="Q240" s="64"/>
      <c r="R240" s="68"/>
    </row>
  </sheetData>
  <sortState ref="B20:Z219">
    <sortCondition ref="T20:T219" descending="1"/>
  </sortState>
  <mergeCells count="1">
    <mergeCell ref="L240:Q240"/>
  </mergeCells>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5:V27"/>
  <sheetViews>
    <sheetView topLeftCell="J1" workbookViewId="0">
      <selection activeCell="K7" sqref="K7"/>
    </sheetView>
  </sheetViews>
  <sheetFormatPr defaultColWidth="11.2" defaultRowHeight="15.6"/>
  <cols>
    <col min="2" max="2" width="23.3" customWidth="1"/>
    <col min="11" max="11" width="23.3" customWidth="1"/>
    <col min="13" max="13" width="21.3" customWidth="1"/>
    <col min="14" max="14" width="19" customWidth="1"/>
    <col min="16" max="16" width="19.8" customWidth="1"/>
    <col min="17" max="17" width="19.7" customWidth="1"/>
    <col min="18" max="18" width="12.8" customWidth="1"/>
    <col min="20" max="20" width="16" customWidth="1"/>
  </cols>
  <sheetData>
    <row r="5" spans="11:19">
      <c r="K5" s="29"/>
      <c r="L5" s="29" t="s">
        <v>48</v>
      </c>
      <c r="M5" s="29" t="s">
        <v>47</v>
      </c>
      <c r="N5" s="29" t="s">
        <v>46</v>
      </c>
      <c r="O5" s="29" t="s">
        <v>45</v>
      </c>
      <c r="P5" s="29" t="s">
        <v>44</v>
      </c>
      <c r="Q5" s="29" t="s">
        <v>43</v>
      </c>
      <c r="R5" s="29" t="s">
        <v>49</v>
      </c>
      <c r="S5" s="29"/>
    </row>
    <row r="6" spans="11:18">
      <c r="K6" s="29"/>
      <c r="L6" s="135">
        <v>-0.0746276833329108</v>
      </c>
      <c r="M6" s="135">
        <v>-0.186383993335688</v>
      </c>
      <c r="N6" s="135">
        <v>-0.0835041673198939</v>
      </c>
      <c r="O6" s="135">
        <v>0.0323189658859006</v>
      </c>
      <c r="P6" s="135">
        <v>-0.187165675790204</v>
      </c>
      <c r="Q6" s="135">
        <v>-0.0228121971488464</v>
      </c>
      <c r="R6" s="135">
        <v>0.25</v>
      </c>
    </row>
    <row r="7" spans="11:18">
      <c r="K7" s="29" t="s">
        <v>94</v>
      </c>
      <c r="L7" s="56">
        <v>0.0368486525611164</v>
      </c>
      <c r="M7" s="56">
        <v>0.0395004791404862</v>
      </c>
      <c r="N7" s="56">
        <v>0.0465689334834117</v>
      </c>
      <c r="O7" s="56">
        <v>0.0270559929114292</v>
      </c>
      <c r="P7" s="56">
        <v>0.0365622573481441</v>
      </c>
      <c r="Q7" s="56">
        <v>0.0325118530634387</v>
      </c>
      <c r="R7" s="56">
        <v>0.0268108045590034</v>
      </c>
    </row>
    <row r="8" spans="11:18">
      <c r="K8" s="29" t="s">
        <v>95</v>
      </c>
      <c r="L8" s="56">
        <v>0.260095394493294</v>
      </c>
      <c r="M8" s="56">
        <v>0.379162034254769</v>
      </c>
      <c r="N8" s="56" t="e">
        <v>#N/A</v>
      </c>
      <c r="O8" s="56" t="e">
        <v>#N/A</v>
      </c>
      <c r="P8" s="56" t="e">
        <v>#N/A</v>
      </c>
      <c r="Q8" s="56" t="e">
        <v>#N/A</v>
      </c>
      <c r="R8" s="56" t="e">
        <v>#N/A</v>
      </c>
    </row>
    <row r="9" spans="11:18">
      <c r="K9" s="29"/>
      <c r="L9" s="56">
        <v>11.3074061087529</v>
      </c>
      <c r="M9" s="56">
        <v>193</v>
      </c>
      <c r="N9" s="56" t="e">
        <v>#N/A</v>
      </c>
      <c r="O9" s="56" t="e">
        <v>#N/A</v>
      </c>
      <c r="P9" s="56" t="e">
        <v>#N/A</v>
      </c>
      <c r="Q9" s="56" t="e">
        <v>#N/A</v>
      </c>
      <c r="R9" s="56" t="e">
        <v>#N/A</v>
      </c>
    </row>
    <row r="10" spans="11:18">
      <c r="K10" s="29"/>
      <c r="L10" s="56">
        <v>9.75357729349851</v>
      </c>
      <c r="M10" s="56">
        <v>27.7464227065015</v>
      </c>
      <c r="N10" s="56" t="e">
        <v>#N/A</v>
      </c>
      <c r="O10" s="56" t="e">
        <v>#N/A</v>
      </c>
      <c r="P10" s="56" t="e">
        <v>#N/A</v>
      </c>
      <c r="Q10" s="56" t="e">
        <v>#N/A</v>
      </c>
      <c r="R10" s="56" t="e">
        <v>#N/A</v>
      </c>
    </row>
    <row r="15" spans="1:9">
      <c r="A15" s="125"/>
      <c r="B15" s="125"/>
      <c r="C15" s="125"/>
      <c r="D15" s="125"/>
      <c r="E15" s="125"/>
      <c r="F15" s="125"/>
      <c r="G15" s="125"/>
      <c r="H15" s="125"/>
      <c r="I15" s="125"/>
    </row>
    <row r="16" spans="1:9">
      <c r="A16" s="125"/>
      <c r="B16" s="125"/>
      <c r="C16" s="125"/>
      <c r="D16" s="125"/>
      <c r="E16" s="125"/>
      <c r="F16" s="125"/>
      <c r="G16" s="125"/>
      <c r="H16" s="125"/>
      <c r="I16" s="125"/>
    </row>
    <row r="17" spans="1:9">
      <c r="A17" s="125"/>
      <c r="B17" s="125"/>
      <c r="C17" s="125"/>
      <c r="D17" s="125"/>
      <c r="E17" s="125"/>
      <c r="F17" s="125"/>
      <c r="G17" s="125"/>
      <c r="H17" s="125"/>
      <c r="I17" s="125"/>
    </row>
    <row r="18" ht="21" spans="1:20">
      <c r="A18" s="125"/>
      <c r="B18" s="134"/>
      <c r="C18" s="61"/>
      <c r="D18" s="61"/>
      <c r="E18" s="61"/>
      <c r="F18" s="61"/>
      <c r="G18" s="61"/>
      <c r="H18" s="61"/>
      <c r="I18" s="61"/>
      <c r="J18" s="17"/>
      <c r="K18" s="11" t="s">
        <v>41</v>
      </c>
      <c r="L18" s="17"/>
      <c r="M18" s="17"/>
      <c r="N18" s="17"/>
      <c r="O18" s="17"/>
      <c r="P18" s="17"/>
      <c r="Q18" s="17"/>
      <c r="R18" s="17"/>
      <c r="S18" s="17"/>
      <c r="T18" s="17"/>
    </row>
    <row r="19" ht="21" spans="1:20">
      <c r="A19" s="125"/>
      <c r="B19" s="54"/>
      <c r="C19" s="54"/>
      <c r="D19" s="54"/>
      <c r="E19" s="54"/>
      <c r="F19" s="54"/>
      <c r="G19" s="54"/>
      <c r="H19" s="54"/>
      <c r="I19" s="54"/>
      <c r="J19" s="17"/>
      <c r="K19" s="136" t="s">
        <v>42</v>
      </c>
      <c r="L19" s="136" t="s">
        <v>43</v>
      </c>
      <c r="M19" s="136" t="s">
        <v>44</v>
      </c>
      <c r="N19" s="136" t="s">
        <v>45</v>
      </c>
      <c r="O19" s="136" t="s">
        <v>46</v>
      </c>
      <c r="P19" s="136" t="s">
        <v>47</v>
      </c>
      <c r="Q19" s="136" t="s">
        <v>48</v>
      </c>
      <c r="R19" s="136" t="s">
        <v>49</v>
      </c>
      <c r="S19" s="137" t="s">
        <v>68</v>
      </c>
      <c r="T19" s="138" t="s">
        <v>69</v>
      </c>
    </row>
    <row r="20" ht="62.4" spans="1:20">
      <c r="A20" s="125"/>
      <c r="B20" s="125"/>
      <c r="C20" s="125"/>
      <c r="D20" s="125"/>
      <c r="E20" s="125"/>
      <c r="F20" s="125"/>
      <c r="G20" s="125"/>
      <c r="H20" s="125"/>
      <c r="I20" s="125"/>
      <c r="K20" s="49">
        <v>201</v>
      </c>
      <c r="L20" s="49">
        <v>-0.06</v>
      </c>
      <c r="M20" s="49">
        <v>0.23</v>
      </c>
      <c r="N20" s="49">
        <v>-0.58</v>
      </c>
      <c r="O20" s="49">
        <v>-0.38</v>
      </c>
      <c r="P20" s="49">
        <v>0.14</v>
      </c>
      <c r="Q20" s="49">
        <v>-0.06</v>
      </c>
      <c r="R20" s="139" t="s">
        <v>112</v>
      </c>
      <c r="S20" s="49">
        <v>201</v>
      </c>
      <c r="T20" s="49">
        <f>$L$6*Q20+$M$6*P20+$N$6*O20+$O$6*N20+$P$6*M20+$Q$6*L20+$R$6</f>
        <v>0.1996911116979</v>
      </c>
    </row>
    <row r="21" spans="1:20">
      <c r="A21" s="125"/>
      <c r="B21" s="125"/>
      <c r="C21" s="125"/>
      <c r="D21" s="125"/>
      <c r="E21" s="125"/>
      <c r="F21" s="125"/>
      <c r="G21" s="125"/>
      <c r="H21" s="125"/>
      <c r="I21" s="125"/>
      <c r="T21" t="s">
        <v>113</v>
      </c>
    </row>
    <row r="22" spans="1:9">
      <c r="A22" s="125"/>
      <c r="B22" s="125"/>
      <c r="C22" s="125"/>
      <c r="D22" s="125"/>
      <c r="E22" s="125"/>
      <c r="F22" s="125"/>
      <c r="G22" s="125"/>
      <c r="H22" s="125"/>
      <c r="I22" s="125"/>
    </row>
    <row r="23" spans="1:9">
      <c r="A23" s="125"/>
      <c r="B23" s="125"/>
      <c r="C23" s="125"/>
      <c r="D23" s="125"/>
      <c r="E23" s="125"/>
      <c r="F23" s="125"/>
      <c r="G23" s="125"/>
      <c r="H23" s="125"/>
      <c r="I23" s="125"/>
    </row>
    <row r="24" spans="1:9">
      <c r="A24" s="125"/>
      <c r="B24" s="125"/>
      <c r="C24" s="125"/>
      <c r="D24" s="125"/>
      <c r="E24" s="125"/>
      <c r="F24" s="125"/>
      <c r="G24" s="125"/>
      <c r="H24" s="125"/>
      <c r="I24" s="125"/>
    </row>
    <row r="25" spans="1:22">
      <c r="A25" s="125"/>
      <c r="B25" s="125"/>
      <c r="C25" s="125"/>
      <c r="D25" s="125"/>
      <c r="E25" s="125"/>
      <c r="F25" s="125"/>
      <c r="G25" s="125"/>
      <c r="H25" s="125"/>
      <c r="I25" s="125"/>
      <c r="T25" s="29" t="s">
        <v>114</v>
      </c>
      <c r="U25" s="29"/>
      <c r="V25" s="29"/>
    </row>
    <row r="26" spans="1:20">
      <c r="A26" s="125"/>
      <c r="B26" s="125"/>
      <c r="C26" s="125"/>
      <c r="D26" s="125"/>
      <c r="E26" s="125"/>
      <c r="F26" s="125"/>
      <c r="G26" s="125"/>
      <c r="H26" s="125"/>
      <c r="I26" s="125"/>
      <c r="T26" s="140">
        <f>((-0.07)*(-0.06))+((-0.19)*(0.14))+((-0.08)*(-0.38))+((0.03)*(-0.58))+((-0.19)*(0.23))+((-0.02)*(-0.06))+0.25</f>
        <v>0.1981</v>
      </c>
    </row>
    <row r="27" spans="1:9">
      <c r="A27" s="125"/>
      <c r="B27" s="125"/>
      <c r="C27" s="125"/>
      <c r="D27" s="125"/>
      <c r="E27" s="125"/>
      <c r="F27" s="125"/>
      <c r="G27" s="125"/>
      <c r="H27" s="125"/>
      <c r="I27" s="125"/>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9"/>
  <sheetViews>
    <sheetView zoomScale="75" zoomScaleNormal="75" workbookViewId="0">
      <selection activeCell="O27" sqref="O27"/>
    </sheetView>
  </sheetViews>
  <sheetFormatPr defaultColWidth="11.2" defaultRowHeight="15.6"/>
  <cols>
    <col min="2" max="2" width="5.8" customWidth="1"/>
    <col min="3" max="3" width="22.2" customWidth="1"/>
    <col min="4" max="4" width="5.3" customWidth="1"/>
    <col min="5" max="5" width="8.3" customWidth="1"/>
    <col min="6" max="6" width="7" customWidth="1"/>
    <col min="7" max="7" width="13.2" customWidth="1"/>
    <col min="8" max="8" width="7.5" customWidth="1"/>
    <col min="10" max="10" width="14.8" customWidth="1"/>
    <col min="11" max="11" width="6" customWidth="1"/>
    <col min="13" max="13" width="14.5" customWidth="1"/>
    <col min="14" max="14" width="18.8" customWidth="1"/>
  </cols>
  <sheetData>
    <row r="1" spans="1:13">
      <c r="A1" s="4"/>
      <c r="B1" s="4"/>
      <c r="C1" s="4"/>
      <c r="D1" s="4"/>
      <c r="E1" s="4"/>
      <c r="F1" s="4"/>
      <c r="G1" s="4"/>
      <c r="H1" s="4"/>
      <c r="I1" s="4"/>
      <c r="J1" s="4"/>
      <c r="K1" s="4"/>
      <c r="L1" s="4"/>
      <c r="M1" s="4"/>
    </row>
    <row r="2" ht="23.4" spans="1:11">
      <c r="A2" s="4"/>
      <c r="B2" s="121" t="s">
        <v>115</v>
      </c>
      <c r="C2" s="122"/>
      <c r="D2" s="70"/>
      <c r="E2" s="113"/>
      <c r="F2" s="74"/>
      <c r="G2" s="74"/>
      <c r="H2" s="74"/>
      <c r="I2" s="74"/>
      <c r="J2" s="74"/>
      <c r="K2" s="74"/>
    </row>
    <row r="3" ht="28.95" customHeight="1" spans="1:11">
      <c r="A3" s="4"/>
      <c r="B3" s="75"/>
      <c r="C3" s="76"/>
      <c r="D3" s="76"/>
      <c r="E3" s="76"/>
      <c r="F3" s="76"/>
      <c r="G3" s="76"/>
      <c r="H3" s="76"/>
      <c r="I3" s="76"/>
      <c r="J3" s="76"/>
      <c r="K3" s="94"/>
    </row>
    <row r="4" ht="21" spans="1:11">
      <c r="A4" s="4"/>
      <c r="B4" s="77"/>
      <c r="C4" s="78" t="s">
        <v>116</v>
      </c>
      <c r="D4" s="79"/>
      <c r="E4" s="79"/>
      <c r="F4" s="79"/>
      <c r="G4" s="79"/>
      <c r="H4" s="79"/>
      <c r="I4" s="79"/>
      <c r="J4" s="95"/>
      <c r="K4" s="96"/>
    </row>
    <row r="5" ht="21" spans="1:11">
      <c r="A5" s="4"/>
      <c r="B5" s="77"/>
      <c r="C5" s="80"/>
      <c r="D5" s="81"/>
      <c r="E5" s="81"/>
      <c r="F5" s="81"/>
      <c r="G5" s="81" t="s">
        <v>117</v>
      </c>
      <c r="H5" s="81"/>
      <c r="I5" s="81"/>
      <c r="J5" s="98"/>
      <c r="K5" s="96"/>
    </row>
    <row r="6" ht="21" spans="1:11">
      <c r="A6" s="4"/>
      <c r="B6" s="77"/>
      <c r="C6" s="80"/>
      <c r="D6" s="81"/>
      <c r="E6" s="81"/>
      <c r="F6" s="81"/>
      <c r="G6" s="81" t="s">
        <v>118</v>
      </c>
      <c r="H6" s="81"/>
      <c r="I6" s="81" t="s">
        <v>119</v>
      </c>
      <c r="J6" s="98"/>
      <c r="K6" s="96"/>
    </row>
    <row r="7" ht="21" spans="1:13">
      <c r="A7" s="4"/>
      <c r="B7" s="77"/>
      <c r="C7" s="80"/>
      <c r="D7" s="81"/>
      <c r="E7" s="81"/>
      <c r="F7" s="81"/>
      <c r="G7" s="84">
        <f>61/200</f>
        <v>0.305</v>
      </c>
      <c r="H7" s="81" t="s">
        <v>120</v>
      </c>
      <c r="I7" s="6">
        <f>1-G7</f>
        <v>0.695</v>
      </c>
      <c r="J7" s="98" t="s">
        <v>121</v>
      </c>
      <c r="K7" s="96"/>
      <c r="M7" s="74"/>
    </row>
    <row r="8" ht="21" spans="1:13">
      <c r="A8" s="4"/>
      <c r="B8" s="77"/>
      <c r="C8" s="80"/>
      <c r="D8" s="81"/>
      <c r="E8" s="81"/>
      <c r="F8" s="81"/>
      <c r="G8" s="81"/>
      <c r="H8" s="81"/>
      <c r="I8" s="81"/>
      <c r="J8" s="98"/>
      <c r="K8" s="96"/>
      <c r="M8" s="74"/>
    </row>
    <row r="9" ht="21" spans="1:11">
      <c r="A9" s="4"/>
      <c r="B9" s="77"/>
      <c r="C9" s="80" t="s">
        <v>122</v>
      </c>
      <c r="D9" s="81" t="s">
        <v>123</v>
      </c>
      <c r="E9" s="84">
        <v>0.25</v>
      </c>
      <c r="F9" s="81" t="s">
        <v>124</v>
      </c>
      <c r="G9" s="84">
        <v>0.18</v>
      </c>
      <c r="H9" s="81" t="s">
        <v>125</v>
      </c>
      <c r="I9" s="6">
        <f>E9-G9</f>
        <v>0.07</v>
      </c>
      <c r="J9" s="98" t="s">
        <v>126</v>
      </c>
      <c r="K9" s="96"/>
    </row>
    <row r="10" ht="21" spans="1:11">
      <c r="A10" s="4"/>
      <c r="B10" s="77"/>
      <c r="C10" s="123"/>
      <c r="D10" s="81"/>
      <c r="E10" s="81"/>
      <c r="F10" s="81"/>
      <c r="G10" s="81"/>
      <c r="H10" s="81"/>
      <c r="I10" s="81"/>
      <c r="J10" s="98"/>
      <c r="K10" s="96"/>
    </row>
    <row r="11" ht="21" spans="1:11">
      <c r="A11" s="4"/>
      <c r="B11" s="77"/>
      <c r="C11" s="80"/>
      <c r="D11" s="81" t="s">
        <v>127</v>
      </c>
      <c r="E11" s="6">
        <f>1-E9</f>
        <v>0.75</v>
      </c>
      <c r="F11" s="81" t="s">
        <v>128</v>
      </c>
      <c r="G11" s="6">
        <f>G7-G9</f>
        <v>0.125</v>
      </c>
      <c r="H11" s="81" t="s">
        <v>129</v>
      </c>
      <c r="I11" s="6">
        <f>E11-G11</f>
        <v>0.625</v>
      </c>
      <c r="J11" s="98" t="s">
        <v>130</v>
      </c>
      <c r="K11" s="96"/>
    </row>
    <row r="12" ht="21" spans="1:11">
      <c r="A12" s="4"/>
      <c r="B12" s="77"/>
      <c r="C12" s="87"/>
      <c r="D12" s="88"/>
      <c r="E12" s="88"/>
      <c r="F12" s="88"/>
      <c r="G12" s="88"/>
      <c r="H12" s="88"/>
      <c r="I12" s="88"/>
      <c r="J12" s="101"/>
      <c r="K12" s="96"/>
    </row>
    <row r="13" ht="25.95" customHeight="1" spans="1:11">
      <c r="A13" s="4"/>
      <c r="B13" s="89"/>
      <c r="C13" s="90"/>
      <c r="D13" s="90"/>
      <c r="E13" s="90"/>
      <c r="F13" s="90"/>
      <c r="G13" s="90"/>
      <c r="H13" s="90"/>
      <c r="I13" s="90"/>
      <c r="J13" s="90"/>
      <c r="K13" s="102"/>
    </row>
    <row r="14" ht="22.05" customHeight="1" spans="1:2">
      <c r="A14" s="4"/>
      <c r="B14" s="4"/>
    </row>
    <row r="15" ht="21" spans="1:10">
      <c r="A15" s="4"/>
      <c r="B15" s="4"/>
      <c r="C15" s="78" t="s">
        <v>131</v>
      </c>
      <c r="D15" s="124"/>
      <c r="E15" s="79" t="s">
        <v>132</v>
      </c>
      <c r="F15" s="124"/>
      <c r="G15" s="124"/>
      <c r="H15" s="124"/>
      <c r="I15" s="124"/>
      <c r="J15" s="118"/>
    </row>
    <row r="16" ht="21" spans="1:10">
      <c r="A16" s="4"/>
      <c r="B16" s="4"/>
      <c r="C16" s="80" t="s">
        <v>133</v>
      </c>
      <c r="D16" s="81" t="s">
        <v>124</v>
      </c>
      <c r="E16" s="81" t="s">
        <v>134</v>
      </c>
      <c r="F16" s="125"/>
      <c r="G16" s="125"/>
      <c r="H16" s="125"/>
      <c r="I16" s="125"/>
      <c r="J16" s="131"/>
    </row>
    <row r="17" ht="21" spans="1:10">
      <c r="A17" s="4"/>
      <c r="B17" s="4"/>
      <c r="C17" s="80" t="s">
        <v>135</v>
      </c>
      <c r="D17" s="81" t="s">
        <v>128</v>
      </c>
      <c r="E17" s="81" t="s">
        <v>136</v>
      </c>
      <c r="F17" s="125"/>
      <c r="G17" s="125"/>
      <c r="H17" s="125"/>
      <c r="I17" s="125"/>
      <c r="J17" s="131"/>
    </row>
    <row r="18" ht="21" spans="1:10">
      <c r="A18" s="4"/>
      <c r="B18" s="4"/>
      <c r="C18" s="80" t="s">
        <v>137</v>
      </c>
      <c r="D18" s="81" t="s">
        <v>120</v>
      </c>
      <c r="E18" s="81" t="s">
        <v>138</v>
      </c>
      <c r="F18" s="125"/>
      <c r="G18" s="125"/>
      <c r="H18" s="125"/>
      <c r="I18" s="125"/>
      <c r="J18" s="131"/>
    </row>
    <row r="19" ht="21" spans="1:13">
      <c r="A19" s="4"/>
      <c r="B19" s="4"/>
      <c r="C19" s="80" t="s">
        <v>139</v>
      </c>
      <c r="D19" s="81" t="s">
        <v>121</v>
      </c>
      <c r="E19" s="81" t="s">
        <v>140</v>
      </c>
      <c r="F19" s="125"/>
      <c r="G19" s="125"/>
      <c r="H19" s="125"/>
      <c r="I19" s="125"/>
      <c r="J19" s="131"/>
      <c r="M19" s="125"/>
    </row>
    <row r="20" ht="21" spans="1:10">
      <c r="A20" s="4"/>
      <c r="B20" s="4"/>
      <c r="C20" s="80" t="s">
        <v>141</v>
      </c>
      <c r="D20" s="81" t="s">
        <v>125</v>
      </c>
      <c r="E20" s="81" t="s">
        <v>142</v>
      </c>
      <c r="F20" s="125"/>
      <c r="G20" s="125"/>
      <c r="H20" s="125"/>
      <c r="I20" s="125"/>
      <c r="J20" s="131"/>
    </row>
    <row r="21" ht="21" spans="1:10">
      <c r="A21" s="4"/>
      <c r="B21" s="4"/>
      <c r="C21" s="80" t="s">
        <v>143</v>
      </c>
      <c r="D21" s="81" t="s">
        <v>126</v>
      </c>
      <c r="E21" s="81" t="s">
        <v>144</v>
      </c>
      <c r="F21" s="125"/>
      <c r="G21" s="125"/>
      <c r="H21" s="125"/>
      <c r="I21" s="125"/>
      <c r="J21" s="131"/>
    </row>
    <row r="22" ht="21" spans="1:10">
      <c r="A22" s="4"/>
      <c r="B22" s="4"/>
      <c r="C22" s="80" t="s">
        <v>145</v>
      </c>
      <c r="D22" s="81" t="s">
        <v>129</v>
      </c>
      <c r="E22" s="81" t="s">
        <v>146</v>
      </c>
      <c r="F22" s="125"/>
      <c r="G22" s="125"/>
      <c r="H22" s="125"/>
      <c r="I22" s="125"/>
      <c r="J22" s="131"/>
    </row>
    <row r="23" ht="21" spans="1:10">
      <c r="A23" s="4"/>
      <c r="B23" s="4"/>
      <c r="C23" s="80" t="s">
        <v>147</v>
      </c>
      <c r="D23" s="81" t="s">
        <v>130</v>
      </c>
      <c r="E23" s="81" t="s">
        <v>148</v>
      </c>
      <c r="F23" s="125"/>
      <c r="G23" s="125"/>
      <c r="H23" s="125"/>
      <c r="I23" s="125"/>
      <c r="J23" s="131"/>
    </row>
    <row r="24" spans="1:10">
      <c r="A24" s="4"/>
      <c r="B24" s="4"/>
      <c r="C24" s="126"/>
      <c r="D24" s="125"/>
      <c r="E24" s="125"/>
      <c r="F24" s="125"/>
      <c r="G24" s="125"/>
      <c r="H24" s="125"/>
      <c r="I24" s="125"/>
      <c r="J24" s="131"/>
    </row>
    <row r="25" ht="21" spans="1:10">
      <c r="A25" s="4"/>
      <c r="B25" s="4"/>
      <c r="C25" s="80" t="s">
        <v>149</v>
      </c>
      <c r="D25" s="125"/>
      <c r="E25" s="125"/>
      <c r="F25" s="125"/>
      <c r="G25" s="81" t="s">
        <v>132</v>
      </c>
      <c r="H25" s="125"/>
      <c r="I25" s="125"/>
      <c r="J25" s="131"/>
    </row>
    <row r="26" ht="21" spans="1:11">
      <c r="A26" s="4"/>
      <c r="B26" s="4"/>
      <c r="C26" s="80" t="s">
        <v>150</v>
      </c>
      <c r="D26" s="81"/>
      <c r="E26" s="81" t="s">
        <v>151</v>
      </c>
      <c r="F26" s="81"/>
      <c r="G26" s="81" t="s">
        <v>152</v>
      </c>
      <c r="H26" s="81"/>
      <c r="I26" s="81"/>
      <c r="J26" s="98"/>
      <c r="K26" s="74"/>
    </row>
    <row r="27" ht="21" spans="1:11">
      <c r="A27" s="4"/>
      <c r="B27" s="4"/>
      <c r="C27" s="80" t="s">
        <v>153</v>
      </c>
      <c r="D27" s="81"/>
      <c r="E27" s="81" t="s">
        <v>154</v>
      </c>
      <c r="F27" s="81"/>
      <c r="G27" s="81" t="s">
        <v>155</v>
      </c>
      <c r="H27" s="81"/>
      <c r="I27" s="81"/>
      <c r="J27" s="98"/>
      <c r="K27" s="74"/>
    </row>
    <row r="28" ht="21" spans="1:19">
      <c r="A28" s="4"/>
      <c r="B28" s="4"/>
      <c r="C28" s="80" t="s">
        <v>156</v>
      </c>
      <c r="D28" s="81"/>
      <c r="E28" s="81" t="s">
        <v>157</v>
      </c>
      <c r="F28" s="81"/>
      <c r="G28" s="81" t="s">
        <v>158</v>
      </c>
      <c r="H28" s="81"/>
      <c r="I28" s="81"/>
      <c r="J28" s="98"/>
      <c r="K28" s="74"/>
      <c r="L28" s="69">
        <f>$G$9</f>
        <v>0.18</v>
      </c>
      <c r="M28" s="113" t="s">
        <v>125</v>
      </c>
      <c r="N28" s="114">
        <f>$I$9</f>
        <v>0.07</v>
      </c>
      <c r="O28" s="93" t="s">
        <v>126</v>
      </c>
      <c r="P28" s="114">
        <f>$G$11</f>
        <v>0.125</v>
      </c>
      <c r="Q28" s="93" t="s">
        <v>129</v>
      </c>
      <c r="R28" s="114">
        <f>$I$11</f>
        <v>0.625</v>
      </c>
      <c r="S28" s="113" t="s">
        <v>130</v>
      </c>
    </row>
    <row r="29" ht="21" spans="1:19">
      <c r="A29" s="4"/>
      <c r="B29" s="4"/>
      <c r="C29" s="80" t="s">
        <v>159</v>
      </c>
      <c r="D29" s="81"/>
      <c r="E29" s="81" t="s">
        <v>160</v>
      </c>
      <c r="F29" s="81"/>
      <c r="G29" s="81" t="s">
        <v>161</v>
      </c>
      <c r="H29" s="81"/>
      <c r="I29" s="81"/>
      <c r="J29" s="98"/>
      <c r="K29" s="74"/>
      <c r="L29" s="69">
        <f>$E$9*$G$7</f>
        <v>0.07625</v>
      </c>
      <c r="M29" s="113" t="s">
        <v>162</v>
      </c>
      <c r="N29" s="114">
        <f>$E$9*$I$7</f>
        <v>0.17375</v>
      </c>
      <c r="O29" s="93" t="s">
        <v>163</v>
      </c>
      <c r="P29" s="114">
        <f>$E$11*$G$7</f>
        <v>0.22875</v>
      </c>
      <c r="Q29" s="93" t="s">
        <v>164</v>
      </c>
      <c r="R29" s="114">
        <f>$E$11*$I$7</f>
        <v>0.52125</v>
      </c>
      <c r="S29" s="113" t="s">
        <v>165</v>
      </c>
    </row>
    <row r="30" ht="21" spans="1:19">
      <c r="A30" s="4"/>
      <c r="B30" s="4"/>
      <c r="C30" s="126"/>
      <c r="D30" s="125"/>
      <c r="E30" s="125"/>
      <c r="F30" s="125"/>
      <c r="G30" s="125"/>
      <c r="H30" s="125"/>
      <c r="I30" s="125"/>
      <c r="J30" s="131"/>
      <c r="L30" s="74"/>
      <c r="M30" s="74"/>
      <c r="N30" s="74"/>
      <c r="O30" s="74"/>
      <c r="P30" s="74"/>
      <c r="Q30" s="74"/>
      <c r="R30" s="74"/>
      <c r="S30" s="74"/>
    </row>
    <row r="31" ht="21" spans="1:19">
      <c r="A31" s="4"/>
      <c r="B31" s="4"/>
      <c r="C31" s="127" t="s">
        <v>166</v>
      </c>
      <c r="D31" s="128"/>
      <c r="E31" s="128"/>
      <c r="F31" s="128"/>
      <c r="G31" s="128"/>
      <c r="H31" s="125"/>
      <c r="I31" s="125"/>
      <c r="J31" s="131"/>
      <c r="L31" s="74"/>
      <c r="M31" s="74"/>
      <c r="N31" s="74"/>
      <c r="O31" s="74"/>
      <c r="P31" s="74"/>
      <c r="Q31" s="74"/>
      <c r="R31" s="74"/>
      <c r="S31" s="74"/>
    </row>
    <row r="32" ht="21" spans="1:19">
      <c r="A32" s="4"/>
      <c r="B32" s="4"/>
      <c r="C32" s="127" t="s">
        <v>167</v>
      </c>
      <c r="D32" s="128"/>
      <c r="E32" s="128"/>
      <c r="F32" s="128"/>
      <c r="G32" s="129"/>
      <c r="H32" s="125"/>
      <c r="I32" s="125"/>
      <c r="J32" s="131"/>
      <c r="L32" s="74"/>
      <c r="M32" s="74"/>
      <c r="N32" s="74"/>
      <c r="O32" s="74"/>
      <c r="P32" s="74"/>
      <c r="Q32" s="74"/>
      <c r="R32" s="74"/>
      <c r="S32" s="74"/>
    </row>
    <row r="33" ht="21" spans="1:19">
      <c r="A33" s="4"/>
      <c r="B33" s="4"/>
      <c r="C33" s="127" t="str">
        <f>IF(L28=L29,"Independent","Dependent")</f>
        <v>Dependent</v>
      </c>
      <c r="D33" s="129"/>
      <c r="E33" s="129"/>
      <c r="F33" s="129"/>
      <c r="G33" s="129"/>
      <c r="H33" s="125"/>
      <c r="I33" s="125"/>
      <c r="J33" s="131"/>
      <c r="L33" s="74"/>
      <c r="M33" s="74"/>
      <c r="N33" s="74"/>
      <c r="O33" s="74"/>
      <c r="P33" s="74"/>
      <c r="Q33" s="74"/>
      <c r="R33" s="74"/>
      <c r="S33" s="74"/>
    </row>
    <row r="34" ht="21" spans="1:19">
      <c r="A34" s="4"/>
      <c r="B34" s="4"/>
      <c r="C34" s="127"/>
      <c r="D34" s="129"/>
      <c r="E34" s="129"/>
      <c r="F34" s="129"/>
      <c r="G34" s="129"/>
      <c r="H34" s="125"/>
      <c r="I34" s="125"/>
      <c r="J34" s="131"/>
      <c r="L34" s="74"/>
      <c r="M34" s="74"/>
      <c r="N34" s="74"/>
      <c r="O34" s="74"/>
      <c r="P34" s="74"/>
      <c r="Q34" s="74"/>
      <c r="R34" s="74"/>
      <c r="S34" s="74"/>
    </row>
    <row r="35" ht="21" spans="1:17">
      <c r="A35" s="4"/>
      <c r="B35" s="4"/>
      <c r="C35" s="80" t="s">
        <v>168</v>
      </c>
      <c r="D35" s="125"/>
      <c r="E35" s="125"/>
      <c r="F35" s="125"/>
      <c r="G35" s="81" t="s">
        <v>132</v>
      </c>
      <c r="H35" s="125"/>
      <c r="I35" s="125"/>
      <c r="J35" s="131"/>
      <c r="K35" s="75"/>
      <c r="L35" s="76"/>
      <c r="M35" s="76"/>
      <c r="N35" s="76"/>
      <c r="O35" s="76"/>
      <c r="P35" s="76"/>
      <c r="Q35" s="94"/>
    </row>
    <row r="36" ht="21" spans="1:17">
      <c r="A36" s="4"/>
      <c r="B36" s="4"/>
      <c r="C36" s="80" t="s">
        <v>169</v>
      </c>
      <c r="D36" s="125"/>
      <c r="E36" s="69" t="s">
        <v>170</v>
      </c>
      <c r="F36" s="93">
        <f>G9/E9</f>
        <v>0.72</v>
      </c>
      <c r="G36" s="81" t="s">
        <v>171</v>
      </c>
      <c r="H36" s="125"/>
      <c r="I36" s="125"/>
      <c r="J36" s="131"/>
      <c r="K36" s="77"/>
      <c r="L36" s="78" t="s">
        <v>172</v>
      </c>
      <c r="M36" s="79"/>
      <c r="N36" s="79" t="s">
        <v>173</v>
      </c>
      <c r="O36" s="79" t="s">
        <v>174</v>
      </c>
      <c r="P36" s="95"/>
      <c r="Q36" s="96"/>
    </row>
    <row r="37" ht="21" spans="1:17">
      <c r="A37" s="4"/>
      <c r="B37" s="4"/>
      <c r="C37" s="80" t="s">
        <v>175</v>
      </c>
      <c r="D37" s="125"/>
      <c r="E37" s="69" t="s">
        <v>176</v>
      </c>
      <c r="F37" s="93">
        <f>I9/E9</f>
        <v>0.28</v>
      </c>
      <c r="G37" s="81" t="s">
        <v>177</v>
      </c>
      <c r="H37" s="125"/>
      <c r="I37" s="125"/>
      <c r="J37" s="131"/>
      <c r="K37" s="77"/>
      <c r="L37" s="87"/>
      <c r="M37" s="88"/>
      <c r="N37" s="132">
        <f>F38</f>
        <v>0.166666666666667</v>
      </c>
      <c r="O37" s="132">
        <f>F36</f>
        <v>0.72</v>
      </c>
      <c r="P37" s="101"/>
      <c r="Q37" s="96"/>
    </row>
    <row r="38" ht="21" spans="1:17">
      <c r="A38" s="4"/>
      <c r="B38" s="4"/>
      <c r="C38" s="80" t="s">
        <v>178</v>
      </c>
      <c r="D38" s="125"/>
      <c r="E38" s="69" t="s">
        <v>179</v>
      </c>
      <c r="F38" s="93">
        <f>G11/E11</f>
        <v>0.166666666666667</v>
      </c>
      <c r="G38" s="81" t="s">
        <v>180</v>
      </c>
      <c r="H38" s="125"/>
      <c r="I38" s="125"/>
      <c r="J38" s="131"/>
      <c r="K38" s="89"/>
      <c r="L38" s="90"/>
      <c r="M38" s="90"/>
      <c r="N38" s="90"/>
      <c r="O38" s="90"/>
      <c r="P38" s="90"/>
      <c r="Q38" s="102"/>
    </row>
    <row r="39" ht="21" spans="1:10">
      <c r="A39" s="4"/>
      <c r="B39" s="4"/>
      <c r="C39" s="80" t="s">
        <v>181</v>
      </c>
      <c r="D39" s="125"/>
      <c r="E39" s="69" t="s">
        <v>182</v>
      </c>
      <c r="F39" s="93">
        <f>I11/E11</f>
        <v>0.833333333333333</v>
      </c>
      <c r="G39" s="81" t="s">
        <v>183</v>
      </c>
      <c r="H39" s="125"/>
      <c r="I39" s="125"/>
      <c r="J39" s="131"/>
    </row>
    <row r="40" spans="1:10">
      <c r="A40" s="4"/>
      <c r="B40" s="4"/>
      <c r="C40" s="126"/>
      <c r="D40" s="125"/>
      <c r="E40" s="125"/>
      <c r="F40" s="125"/>
      <c r="G40" s="125"/>
      <c r="H40" s="125"/>
      <c r="I40" s="125"/>
      <c r="J40" s="131"/>
    </row>
    <row r="41" ht="21" spans="1:10">
      <c r="A41" s="4"/>
      <c r="B41" s="4"/>
      <c r="C41" s="80" t="s">
        <v>184</v>
      </c>
      <c r="D41" s="125"/>
      <c r="E41" s="69" t="s">
        <v>185</v>
      </c>
      <c r="F41" s="93">
        <f>G9/G7</f>
        <v>0.590163934426229</v>
      </c>
      <c r="G41" s="81" t="s">
        <v>186</v>
      </c>
      <c r="H41" s="125"/>
      <c r="I41" s="125"/>
      <c r="J41" s="131"/>
    </row>
    <row r="42" ht="21" spans="1:10">
      <c r="A42" s="4"/>
      <c r="B42" s="4"/>
      <c r="C42" s="80" t="s">
        <v>187</v>
      </c>
      <c r="D42" s="125"/>
      <c r="E42" s="69" t="s">
        <v>188</v>
      </c>
      <c r="F42" s="93">
        <f>G11/G7</f>
        <v>0.409836065573771</v>
      </c>
      <c r="G42" s="81" t="s">
        <v>189</v>
      </c>
      <c r="H42" s="125"/>
      <c r="I42" s="125"/>
      <c r="J42" s="131"/>
    </row>
    <row r="43" ht="21" spans="1:10">
      <c r="A43" s="4"/>
      <c r="B43" s="4"/>
      <c r="C43" s="80" t="s">
        <v>190</v>
      </c>
      <c r="D43" s="125"/>
      <c r="E43" s="69" t="s">
        <v>191</v>
      </c>
      <c r="F43" s="93">
        <f>I9/I7</f>
        <v>0.100719424460432</v>
      </c>
      <c r="G43" s="81" t="s">
        <v>192</v>
      </c>
      <c r="H43" s="125"/>
      <c r="I43" s="125"/>
      <c r="J43" s="131"/>
    </row>
    <row r="44" ht="21" spans="1:10">
      <c r="A44" s="4"/>
      <c r="B44" s="4"/>
      <c r="C44" s="87" t="s">
        <v>193</v>
      </c>
      <c r="D44" s="130"/>
      <c r="E44" s="69" t="s">
        <v>194</v>
      </c>
      <c r="F44" s="93">
        <f>$I$11/$I$7</f>
        <v>0.899280575539568</v>
      </c>
      <c r="G44" s="88" t="s">
        <v>195</v>
      </c>
      <c r="H44" s="130"/>
      <c r="I44" s="130"/>
      <c r="J44" s="133"/>
    </row>
    <row r="45" spans="1:2">
      <c r="A45" s="4"/>
      <c r="B45" s="4"/>
    </row>
    <row r="46" spans="1:2">
      <c r="A46" s="4"/>
      <c r="B46" s="4"/>
    </row>
    <row r="47" ht="21" spans="1:3">
      <c r="A47" s="4"/>
      <c r="B47" s="4"/>
      <c r="C47" s="74"/>
    </row>
    <row r="48" ht="21" spans="3:3">
      <c r="C48" s="74"/>
    </row>
    <row r="49" ht="21" spans="3:3">
      <c r="C49" s="74" t="s">
        <v>196</v>
      </c>
    </row>
  </sheetData>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E50"/>
  <sheetViews>
    <sheetView tabSelected="1" zoomScale="75" zoomScaleNormal="75" workbookViewId="0">
      <selection activeCell="G5" sqref="G5"/>
    </sheetView>
  </sheetViews>
  <sheetFormatPr defaultColWidth="11.2" defaultRowHeight="15.6"/>
  <cols>
    <col min="2" max="2" width="5.8" customWidth="1"/>
    <col min="3" max="3" width="36.3" customWidth="1"/>
    <col min="4" max="4" width="5.3" customWidth="1"/>
    <col min="5" max="5" width="8.3" customWidth="1"/>
    <col min="6" max="6" width="7" customWidth="1"/>
    <col min="7" max="7" width="13.2" customWidth="1"/>
    <col min="8" max="8" width="7.5" customWidth="1"/>
    <col min="10" max="10" width="20" customWidth="1"/>
    <col min="11" max="11" width="6" customWidth="1"/>
    <col min="12" max="12" width="17.5" customWidth="1"/>
    <col min="13" max="13" width="16.3" customWidth="1"/>
    <col min="14" max="14" width="16.7" customWidth="1"/>
    <col min="15" max="15" width="18.3" customWidth="1"/>
    <col min="16" max="16" width="16" customWidth="1"/>
    <col min="18" max="18" width="33.8" customWidth="1"/>
    <col min="20" max="20" width="6.8" customWidth="1"/>
  </cols>
  <sheetData>
    <row r="1" ht="21" spans="2:13">
      <c r="B1" s="74" t="s">
        <v>197</v>
      </c>
      <c r="M1" s="74" t="s">
        <v>198</v>
      </c>
    </row>
    <row r="2" ht="21" spans="4:11">
      <c r="D2" s="74"/>
      <c r="E2" s="74"/>
      <c r="F2" s="74"/>
      <c r="G2" s="74"/>
      <c r="H2" s="74"/>
      <c r="I2" s="74"/>
      <c r="J2" s="74"/>
      <c r="K2" s="74"/>
    </row>
    <row r="3" ht="28.95" customHeight="1" spans="2:19">
      <c r="B3" s="75"/>
      <c r="C3" s="76"/>
      <c r="D3" s="76"/>
      <c r="E3" s="76"/>
      <c r="F3" s="76"/>
      <c r="G3" s="76"/>
      <c r="H3" s="76"/>
      <c r="I3" s="76"/>
      <c r="J3" s="76"/>
      <c r="K3" s="94"/>
      <c r="M3" s="75"/>
      <c r="N3" s="76"/>
      <c r="O3" s="76"/>
      <c r="P3" s="76"/>
      <c r="Q3" s="76"/>
      <c r="R3" s="76"/>
      <c r="S3" s="94"/>
    </row>
    <row r="4" ht="21" spans="2:19">
      <c r="B4" s="77"/>
      <c r="C4" s="78" t="s">
        <v>116</v>
      </c>
      <c r="D4" s="79"/>
      <c r="E4" s="79"/>
      <c r="F4" s="79"/>
      <c r="G4" s="79" t="s">
        <v>117</v>
      </c>
      <c r="H4" s="79"/>
      <c r="I4" s="79"/>
      <c r="J4" s="95"/>
      <c r="K4" s="96"/>
      <c r="M4" s="77"/>
      <c r="N4" s="97" t="s">
        <v>199</v>
      </c>
      <c r="O4" s="79"/>
      <c r="P4" s="79"/>
      <c r="Q4" s="79"/>
      <c r="R4" s="95"/>
      <c r="S4" s="96"/>
    </row>
    <row r="5" ht="21" spans="2:19">
      <c r="B5" s="77"/>
      <c r="C5" s="80"/>
      <c r="D5" s="81"/>
      <c r="E5" s="81"/>
      <c r="F5" s="81"/>
      <c r="G5" s="82" t="s">
        <v>200</v>
      </c>
      <c r="H5" s="81"/>
      <c r="I5" s="81"/>
      <c r="J5" s="98"/>
      <c r="K5" s="96"/>
      <c r="M5" s="77"/>
      <c r="N5" s="80" t="s">
        <v>201</v>
      </c>
      <c r="O5" s="81"/>
      <c r="P5" s="81"/>
      <c r="Q5" s="81"/>
      <c r="R5" s="98"/>
      <c r="S5" s="96"/>
    </row>
    <row r="6" ht="21" spans="2:19">
      <c r="B6" s="77"/>
      <c r="C6" s="80"/>
      <c r="D6" s="83"/>
      <c r="E6" s="81"/>
      <c r="F6" s="81"/>
      <c r="G6" s="81" t="s">
        <v>118</v>
      </c>
      <c r="H6" s="81"/>
      <c r="I6" s="81" t="s">
        <v>119</v>
      </c>
      <c r="J6" s="98"/>
      <c r="K6" s="96"/>
      <c r="M6" s="77"/>
      <c r="N6" s="80" t="s">
        <v>202</v>
      </c>
      <c r="O6" s="81"/>
      <c r="P6" s="81"/>
      <c r="Q6" s="81"/>
      <c r="R6" s="98"/>
      <c r="S6" s="96"/>
    </row>
    <row r="7" ht="21" spans="2:19">
      <c r="B7" s="77"/>
      <c r="C7" s="80"/>
      <c r="D7" s="81"/>
      <c r="E7" s="81"/>
      <c r="F7" s="81"/>
      <c r="G7" s="84">
        <v>0.305</v>
      </c>
      <c r="H7" s="81" t="s">
        <v>120</v>
      </c>
      <c r="I7" s="86">
        <f>1-G7</f>
        <v>0.695</v>
      </c>
      <c r="J7" s="98" t="s">
        <v>121</v>
      </c>
      <c r="K7" s="96"/>
      <c r="M7" s="77"/>
      <c r="N7" s="80" t="s">
        <v>203</v>
      </c>
      <c r="O7" s="99">
        <f>P17</f>
        <v>0.185937737398908</v>
      </c>
      <c r="P7" s="81" t="s">
        <v>204</v>
      </c>
      <c r="Q7" s="81"/>
      <c r="R7" s="98"/>
      <c r="S7" s="96"/>
    </row>
    <row r="8" ht="21" spans="2:19">
      <c r="B8" s="77"/>
      <c r="C8" s="80"/>
      <c r="D8" s="81"/>
      <c r="E8" s="81"/>
      <c r="F8" s="81"/>
      <c r="G8" s="81"/>
      <c r="H8" s="81"/>
      <c r="I8" s="81"/>
      <c r="J8" s="98"/>
      <c r="K8" s="96"/>
      <c r="M8" s="77"/>
      <c r="N8" s="80" t="s">
        <v>205</v>
      </c>
      <c r="O8" s="83"/>
      <c r="P8" s="81"/>
      <c r="Q8" s="81"/>
      <c r="R8" s="98"/>
      <c r="S8" s="96"/>
    </row>
    <row r="9" ht="21" spans="2:19">
      <c r="B9" s="77"/>
      <c r="C9" s="80" t="s">
        <v>122</v>
      </c>
      <c r="D9" s="81" t="s">
        <v>123</v>
      </c>
      <c r="E9" s="84">
        <v>0.25</v>
      </c>
      <c r="F9" s="81" t="s">
        <v>124</v>
      </c>
      <c r="G9" s="84">
        <v>0.18</v>
      </c>
      <c r="H9" s="81" t="s">
        <v>125</v>
      </c>
      <c r="I9" s="86">
        <f>E9-G9</f>
        <v>0.07</v>
      </c>
      <c r="J9" s="98" t="s">
        <v>126</v>
      </c>
      <c r="K9" s="96"/>
      <c r="M9" s="77"/>
      <c r="N9" s="80" t="s">
        <v>206</v>
      </c>
      <c r="O9" s="99">
        <f>L17</f>
        <v>0.811278124459133</v>
      </c>
      <c r="P9" s="81" t="s">
        <v>204</v>
      </c>
      <c r="Q9" s="81"/>
      <c r="R9" s="98"/>
      <c r="S9" s="96"/>
    </row>
    <row r="10" ht="21" spans="2:19">
      <c r="B10" s="77"/>
      <c r="C10" s="85" t="s">
        <v>207</v>
      </c>
      <c r="D10" s="81"/>
      <c r="E10" s="81"/>
      <c r="F10" s="81"/>
      <c r="G10" s="81"/>
      <c r="H10" s="81"/>
      <c r="I10" s="81"/>
      <c r="J10" s="98"/>
      <c r="K10" s="96"/>
      <c r="M10" s="77"/>
      <c r="N10" s="80" t="s">
        <v>208</v>
      </c>
      <c r="O10" s="81"/>
      <c r="P10" s="81"/>
      <c r="Q10" s="81"/>
      <c r="R10" s="98"/>
      <c r="S10" s="96"/>
    </row>
    <row r="11" ht="21" spans="2:19">
      <c r="B11" s="77"/>
      <c r="C11" s="80"/>
      <c r="D11" s="81" t="s">
        <v>127</v>
      </c>
      <c r="E11" s="86">
        <f>1-E9</f>
        <v>0.75</v>
      </c>
      <c r="F11" s="81" t="s">
        <v>128</v>
      </c>
      <c r="G11" s="86">
        <f>G7-G9</f>
        <v>0.125</v>
      </c>
      <c r="H11" s="81" t="s">
        <v>129</v>
      </c>
      <c r="I11" s="86">
        <f>E11-G11</f>
        <v>0.625</v>
      </c>
      <c r="J11" s="98" t="s">
        <v>130</v>
      </c>
      <c r="K11" s="96"/>
      <c r="M11" s="77"/>
      <c r="N11" s="80"/>
      <c r="O11" s="100">
        <f>P17/L17</f>
        <v>0.229191114357817</v>
      </c>
      <c r="P11" s="81"/>
      <c r="Q11" s="81"/>
      <c r="R11" s="98"/>
      <c r="S11" s="96"/>
    </row>
    <row r="12" ht="21" spans="2:19">
      <c r="B12" s="77"/>
      <c r="C12" s="87"/>
      <c r="D12" s="88"/>
      <c r="E12" s="88"/>
      <c r="F12" s="88"/>
      <c r="G12" s="88"/>
      <c r="H12" s="88"/>
      <c r="I12" s="88"/>
      <c r="J12" s="101"/>
      <c r="K12" s="96"/>
      <c r="M12" s="77"/>
      <c r="N12" s="87" t="s">
        <v>209</v>
      </c>
      <c r="O12" s="88"/>
      <c r="P12" s="88"/>
      <c r="Q12" s="88"/>
      <c r="R12" s="101"/>
      <c r="S12" s="96"/>
    </row>
    <row r="13" ht="25.95" customHeight="1" spans="2:19">
      <c r="B13" s="89"/>
      <c r="C13" s="90"/>
      <c r="D13" s="90"/>
      <c r="E13" s="90"/>
      <c r="F13" s="90"/>
      <c r="G13" s="90"/>
      <c r="H13" s="90"/>
      <c r="I13" s="90"/>
      <c r="J13" s="90"/>
      <c r="K13" s="102"/>
      <c r="M13" s="89"/>
      <c r="N13" s="90"/>
      <c r="O13" s="90"/>
      <c r="P13" s="90"/>
      <c r="Q13" s="90"/>
      <c r="R13" s="90"/>
      <c r="S13" s="102"/>
    </row>
    <row r="14" ht="22.05" customHeight="1" spans="13:14">
      <c r="M14" s="74"/>
      <c r="N14" s="74"/>
    </row>
    <row r="15" ht="21" spans="3:20">
      <c r="C15" s="74" t="s">
        <v>131</v>
      </c>
      <c r="E15" s="74" t="s">
        <v>132</v>
      </c>
      <c r="K15" s="75"/>
      <c r="L15" s="76"/>
      <c r="M15" s="76"/>
      <c r="N15" s="76"/>
      <c r="O15" s="76"/>
      <c r="P15" s="76"/>
      <c r="Q15" s="76"/>
      <c r="R15" s="76"/>
      <c r="S15" s="76"/>
      <c r="T15" s="94"/>
    </row>
    <row r="16" ht="21" spans="3:20">
      <c r="C16" s="74" t="s">
        <v>133</v>
      </c>
      <c r="D16" s="74" t="s">
        <v>124</v>
      </c>
      <c r="E16" s="74" t="s">
        <v>134</v>
      </c>
      <c r="K16" s="77"/>
      <c r="L16" s="103" t="s">
        <v>206</v>
      </c>
      <c r="M16" s="183" t="s">
        <v>210</v>
      </c>
      <c r="N16" s="184" t="s">
        <v>211</v>
      </c>
      <c r="O16" s="104"/>
      <c r="P16" s="103" t="s">
        <v>212</v>
      </c>
      <c r="Q16" s="78" t="s">
        <v>206</v>
      </c>
      <c r="R16" s="95" t="s">
        <v>213</v>
      </c>
      <c r="S16" s="104"/>
      <c r="T16" s="96"/>
    </row>
    <row r="17" ht="21" spans="3:20">
      <c r="C17" s="74" t="s">
        <v>135</v>
      </c>
      <c r="D17" s="74" t="s">
        <v>128</v>
      </c>
      <c r="E17" s="74" t="s">
        <v>136</v>
      </c>
      <c r="K17" s="77"/>
      <c r="L17" s="105">
        <f>M17+N17</f>
        <v>0.811278124459133</v>
      </c>
      <c r="M17" s="106">
        <f>-E9*LOG(E9,2)</f>
        <v>0.5</v>
      </c>
      <c r="N17" s="107">
        <f>-E11*LOG(E11,2)</f>
        <v>0.311278124459133</v>
      </c>
      <c r="O17" s="104"/>
      <c r="P17" s="105">
        <f>Q17-R17</f>
        <v>0.185937737398908</v>
      </c>
      <c r="Q17" s="108">
        <f>L17</f>
        <v>0.811278124459133</v>
      </c>
      <c r="R17" s="107">
        <f>L45</f>
        <v>0.625340387060225</v>
      </c>
      <c r="S17" s="104"/>
      <c r="T17" s="96"/>
    </row>
    <row r="18" ht="21" spans="3:20">
      <c r="C18" s="74" t="s">
        <v>137</v>
      </c>
      <c r="D18" s="74" t="s">
        <v>120</v>
      </c>
      <c r="E18" s="74" t="s">
        <v>138</v>
      </c>
      <c r="K18" s="77"/>
      <c r="L18" s="104"/>
      <c r="M18" s="104"/>
      <c r="N18" s="104"/>
      <c r="O18" s="104"/>
      <c r="P18" s="104"/>
      <c r="Q18" s="104"/>
      <c r="R18" s="104"/>
      <c r="S18" s="104"/>
      <c r="T18" s="96"/>
    </row>
    <row r="19" ht="21" spans="3:20">
      <c r="C19" s="74" t="s">
        <v>139</v>
      </c>
      <c r="D19" s="74" t="s">
        <v>121</v>
      </c>
      <c r="E19" s="74" t="s">
        <v>140</v>
      </c>
      <c r="K19" s="77"/>
      <c r="L19" s="104"/>
      <c r="M19" s="104"/>
      <c r="N19" s="104"/>
      <c r="O19" s="104"/>
      <c r="P19" s="103" t="s">
        <v>214</v>
      </c>
      <c r="Q19" s="78" t="s">
        <v>215</v>
      </c>
      <c r="R19" s="184" t="s">
        <v>216</v>
      </c>
      <c r="S19" s="104"/>
      <c r="T19" s="96"/>
    </row>
    <row r="20" ht="21" spans="3:20">
      <c r="C20" s="74" t="s">
        <v>141</v>
      </c>
      <c r="D20" s="74" t="s">
        <v>125</v>
      </c>
      <c r="E20" s="74" t="s">
        <v>142</v>
      </c>
      <c r="K20" s="77"/>
      <c r="L20" s="103" t="s">
        <v>215</v>
      </c>
      <c r="M20" s="185" t="s">
        <v>217</v>
      </c>
      <c r="N20" s="95" t="s">
        <v>218</v>
      </c>
      <c r="O20" s="104"/>
      <c r="P20" s="105">
        <f>Q20-R20</f>
        <v>0.185937737398908</v>
      </c>
      <c r="Q20" s="108">
        <f>L21</f>
        <v>0.887317256275207</v>
      </c>
      <c r="R20" s="107">
        <f>L40</f>
        <v>0.701379518876298</v>
      </c>
      <c r="S20" s="104"/>
      <c r="T20" s="96"/>
    </row>
    <row r="21" ht="21" spans="3:20">
      <c r="C21" s="74" t="s">
        <v>143</v>
      </c>
      <c r="D21" s="74" t="s">
        <v>126</v>
      </c>
      <c r="E21" s="74" t="s">
        <v>144</v>
      </c>
      <c r="K21" s="77"/>
      <c r="L21" s="105">
        <f>M21+N21</f>
        <v>0.887317256275207</v>
      </c>
      <c r="M21" s="108">
        <f>-G7*LOG(G7,2)</f>
        <v>0.522501249924611</v>
      </c>
      <c r="N21" s="107">
        <f>-I7*LOG(I7,2)</f>
        <v>0.364816006350596</v>
      </c>
      <c r="O21" s="104"/>
      <c r="P21" s="104"/>
      <c r="Q21" s="104"/>
      <c r="R21" s="104"/>
      <c r="S21" s="104"/>
      <c r="T21" s="96"/>
    </row>
    <row r="22" ht="21" spans="3:20">
      <c r="C22" s="74" t="s">
        <v>145</v>
      </c>
      <c r="D22" s="74" t="s">
        <v>129</v>
      </c>
      <c r="E22" s="74" t="s">
        <v>146</v>
      </c>
      <c r="K22" s="77"/>
      <c r="L22" s="109"/>
      <c r="M22" s="109"/>
      <c r="N22" s="109"/>
      <c r="O22" s="104"/>
      <c r="P22" s="103" t="s">
        <v>214</v>
      </c>
      <c r="Q22" s="78" t="s">
        <v>206</v>
      </c>
      <c r="R22" s="183" t="s">
        <v>219</v>
      </c>
      <c r="S22" s="184" t="s">
        <v>220</v>
      </c>
      <c r="T22" s="96"/>
    </row>
    <row r="23" ht="21" spans="3:20">
      <c r="C23" s="74" t="s">
        <v>147</v>
      </c>
      <c r="D23" s="74" t="s">
        <v>130</v>
      </c>
      <c r="E23" s="74" t="s">
        <v>148</v>
      </c>
      <c r="K23" s="77"/>
      <c r="L23" s="109"/>
      <c r="M23" s="109"/>
      <c r="N23" s="109"/>
      <c r="O23" s="104"/>
      <c r="P23" s="105">
        <f>Q23+R23-S23</f>
        <v>0.185937737398909</v>
      </c>
      <c r="Q23" s="108">
        <f>L17</f>
        <v>0.811278124459133</v>
      </c>
      <c r="R23" s="116">
        <f>L21</f>
        <v>0.887317256275207</v>
      </c>
      <c r="S23" s="117">
        <f>L26</f>
        <v>1.51265764333543</v>
      </c>
      <c r="T23" s="96"/>
    </row>
    <row r="24" spans="11:20">
      <c r="K24" s="77"/>
      <c r="L24" s="104"/>
      <c r="M24" s="104"/>
      <c r="N24" s="104"/>
      <c r="O24" s="104"/>
      <c r="P24" s="104"/>
      <c r="Q24" s="104"/>
      <c r="R24" s="104"/>
      <c r="S24" s="104"/>
      <c r="T24" s="96"/>
    </row>
    <row r="25" ht="21" spans="3:20">
      <c r="C25" s="74" t="s">
        <v>149</v>
      </c>
      <c r="G25" s="74" t="s">
        <v>132</v>
      </c>
      <c r="K25" s="77"/>
      <c r="L25" s="103" t="s">
        <v>221</v>
      </c>
      <c r="M25" s="186" t="s">
        <v>222</v>
      </c>
      <c r="N25" s="187" t="s">
        <v>223</v>
      </c>
      <c r="O25" s="187" t="s">
        <v>224</v>
      </c>
      <c r="P25" s="188" t="s">
        <v>225</v>
      </c>
      <c r="Q25" s="104"/>
      <c r="R25" s="104"/>
      <c r="S25" s="104"/>
      <c r="T25" s="96"/>
    </row>
    <row r="26" ht="21" spans="3:20">
      <c r="C26" s="74" t="s">
        <v>150</v>
      </c>
      <c r="D26" s="74"/>
      <c r="E26" s="74" t="s">
        <v>151</v>
      </c>
      <c r="F26" s="74"/>
      <c r="G26" s="74" t="s">
        <v>226</v>
      </c>
      <c r="H26" s="74"/>
      <c r="I26" s="74"/>
      <c r="J26" s="74"/>
      <c r="K26" s="77"/>
      <c r="L26" s="105">
        <f>M26+N26+O26+P26</f>
        <v>1.51265764333543</v>
      </c>
      <c r="M26" s="108">
        <f>-G9*LOG(G9,2)</f>
        <v>0.445307613899834</v>
      </c>
      <c r="N26" s="106">
        <f>-I9*LOG(I9,2)</f>
        <v>0.268555088740198</v>
      </c>
      <c r="O26" s="106">
        <f>-G11*LOG(G11,2)</f>
        <v>0.375</v>
      </c>
      <c r="P26" s="107">
        <f>-I11*LOG(I11,2)</f>
        <v>0.423794940695399</v>
      </c>
      <c r="Q26" s="104"/>
      <c r="R26" s="104"/>
      <c r="S26" s="104"/>
      <c r="T26" s="96"/>
    </row>
    <row r="27" ht="21" spans="3:20">
      <c r="C27" s="74" t="s">
        <v>153</v>
      </c>
      <c r="D27" s="74"/>
      <c r="E27" s="74" t="s">
        <v>154</v>
      </c>
      <c r="F27" s="74"/>
      <c r="G27" s="74" t="s">
        <v>227</v>
      </c>
      <c r="H27" s="74"/>
      <c r="I27" s="74"/>
      <c r="J27" s="74"/>
      <c r="K27" s="77"/>
      <c r="L27" s="104"/>
      <c r="M27" s="104"/>
      <c r="N27" s="104"/>
      <c r="O27" s="104"/>
      <c r="P27" s="104"/>
      <c r="Q27" s="104"/>
      <c r="R27" s="104"/>
      <c r="S27" s="104"/>
      <c r="T27" s="96"/>
    </row>
    <row r="28" ht="21" spans="3:20">
      <c r="C28" s="74" t="s">
        <v>156</v>
      </c>
      <c r="D28" s="74"/>
      <c r="E28" s="74" t="s">
        <v>157</v>
      </c>
      <c r="F28" s="74"/>
      <c r="G28" s="74" t="s">
        <v>158</v>
      </c>
      <c r="H28" s="74"/>
      <c r="I28" s="74"/>
      <c r="J28" s="74"/>
      <c r="K28" s="77"/>
      <c r="L28" s="69">
        <f>$G$9</f>
        <v>0.18</v>
      </c>
      <c r="M28" s="113" t="s">
        <v>125</v>
      </c>
      <c r="N28" s="114">
        <f>$I$9</f>
        <v>0.07</v>
      </c>
      <c r="O28" s="93" t="s">
        <v>126</v>
      </c>
      <c r="P28" s="114">
        <f>$G$11</f>
        <v>0.125</v>
      </c>
      <c r="Q28" s="93" t="s">
        <v>129</v>
      </c>
      <c r="R28" s="114">
        <f>$I$11</f>
        <v>0.625</v>
      </c>
      <c r="S28" s="113" t="s">
        <v>130</v>
      </c>
      <c r="T28" s="96"/>
    </row>
    <row r="29" ht="21" spans="3:20">
      <c r="C29" s="74" t="s">
        <v>159</v>
      </c>
      <c r="D29" s="74"/>
      <c r="E29" s="74" t="s">
        <v>160</v>
      </c>
      <c r="F29" s="74"/>
      <c r="G29" s="74" t="s">
        <v>161</v>
      </c>
      <c r="H29" s="74"/>
      <c r="I29" s="74"/>
      <c r="J29" s="74"/>
      <c r="K29" s="77"/>
      <c r="L29" s="69">
        <f>$E$9*$G$7</f>
        <v>0.07625</v>
      </c>
      <c r="M29" s="113" t="s">
        <v>162</v>
      </c>
      <c r="N29" s="114">
        <f>$E$9*$I$7</f>
        <v>0.17375</v>
      </c>
      <c r="O29" s="93" t="s">
        <v>163</v>
      </c>
      <c r="P29" s="114">
        <f>$E$11*$G$7</f>
        <v>0.22875</v>
      </c>
      <c r="Q29" s="93" t="s">
        <v>164</v>
      </c>
      <c r="R29" s="114">
        <f>$E$11*$I$7</f>
        <v>0.52125</v>
      </c>
      <c r="S29" s="113" t="s">
        <v>165</v>
      </c>
      <c r="T29" s="96"/>
    </row>
    <row r="30" spans="11:20">
      <c r="K30" s="77"/>
      <c r="L30" s="104"/>
      <c r="M30" s="104"/>
      <c r="N30" s="104"/>
      <c r="O30" s="104"/>
      <c r="P30" s="104"/>
      <c r="Q30" s="104"/>
      <c r="R30" s="104"/>
      <c r="S30" s="104"/>
      <c r="T30" s="96"/>
    </row>
    <row r="31" ht="21" spans="3:20">
      <c r="C31" s="91" t="s">
        <v>166</v>
      </c>
      <c r="D31" s="91"/>
      <c r="E31" s="91"/>
      <c r="F31" s="91"/>
      <c r="G31" s="91"/>
      <c r="K31" s="77"/>
      <c r="L31" s="104"/>
      <c r="M31" s="104"/>
      <c r="N31" s="104"/>
      <c r="O31" s="104"/>
      <c r="P31" s="104"/>
      <c r="Q31" s="104"/>
      <c r="R31" s="104"/>
      <c r="S31" s="104"/>
      <c r="T31" s="96"/>
    </row>
    <row r="32" ht="21" spans="3:20">
      <c r="C32" s="91" t="s">
        <v>167</v>
      </c>
      <c r="D32" s="91"/>
      <c r="E32" s="91"/>
      <c r="F32" s="91"/>
      <c r="G32" s="92"/>
      <c r="K32" s="77"/>
      <c r="L32" s="104"/>
      <c r="M32" s="104"/>
      <c r="N32" s="104"/>
      <c r="O32" s="104"/>
      <c r="P32" s="104"/>
      <c r="Q32" s="104"/>
      <c r="R32" s="104"/>
      <c r="S32" s="104"/>
      <c r="T32" s="96"/>
    </row>
    <row r="33" ht="21" spans="3:20">
      <c r="C33" s="91" t="str">
        <f>IF(L28=L29,"Independent","Dependent")</f>
        <v>Dependent</v>
      </c>
      <c r="D33" s="92"/>
      <c r="E33" s="92"/>
      <c r="F33" s="92"/>
      <c r="G33" s="92"/>
      <c r="K33" s="77"/>
      <c r="L33" s="78" t="s">
        <v>228</v>
      </c>
      <c r="M33" s="79"/>
      <c r="N33" s="79"/>
      <c r="O33" s="79"/>
      <c r="P33" s="79"/>
      <c r="Q33" s="79"/>
      <c r="R33" s="79"/>
      <c r="S33" s="95"/>
      <c r="T33" s="96"/>
    </row>
    <row r="34" ht="21" spans="3:20">
      <c r="C34" s="91"/>
      <c r="D34" s="92"/>
      <c r="E34" s="92"/>
      <c r="F34" s="92"/>
      <c r="G34" s="92"/>
      <c r="K34" s="77"/>
      <c r="L34" s="189" t="s">
        <v>229</v>
      </c>
      <c r="M34" s="88">
        <f>L28*LOG(L28/L29,2)</f>
        <v>0.223053779498297</v>
      </c>
      <c r="N34" s="190" t="s">
        <v>230</v>
      </c>
      <c r="O34" s="88">
        <f>N28*LOG(N28/N29,2)</f>
        <v>-0.0918110305466132</v>
      </c>
      <c r="P34" s="190" t="s">
        <v>231</v>
      </c>
      <c r="Q34" s="88">
        <f>P28*LOG(P28/P29,2)</f>
        <v>-0.108980456063665</v>
      </c>
      <c r="R34" s="190" t="s">
        <v>232</v>
      </c>
      <c r="S34" s="101">
        <f>R28*LOG(R28/R29,2)</f>
        <v>0.16367544451089</v>
      </c>
      <c r="T34" s="96"/>
    </row>
    <row r="35" ht="21" spans="3:20">
      <c r="C35" s="74" t="s">
        <v>168</v>
      </c>
      <c r="G35" s="74" t="s">
        <v>132</v>
      </c>
      <c r="K35" s="77"/>
      <c r="L35" s="115">
        <f>M34+O34+Q34+S34</f>
        <v>0.185937737398908</v>
      </c>
      <c r="M35" s="104"/>
      <c r="N35" s="104"/>
      <c r="O35" s="104"/>
      <c r="P35" s="104"/>
      <c r="Q35" s="104"/>
      <c r="R35" s="104"/>
      <c r="S35" s="104"/>
      <c r="T35" s="96"/>
    </row>
    <row r="36" ht="21" spans="3:20">
      <c r="C36" s="74" t="s">
        <v>169</v>
      </c>
      <c r="E36" s="69" t="s">
        <v>170</v>
      </c>
      <c r="F36" s="93">
        <f>G9/E9</f>
        <v>0.72</v>
      </c>
      <c r="G36" s="74" t="s">
        <v>171</v>
      </c>
      <c r="K36" s="77"/>
      <c r="L36" s="104"/>
      <c r="M36" s="104"/>
      <c r="N36" s="104"/>
      <c r="O36" s="104"/>
      <c r="P36" s="104"/>
      <c r="Q36" s="104"/>
      <c r="R36" s="104"/>
      <c r="S36" s="104"/>
      <c r="T36" s="96"/>
    </row>
    <row r="37" ht="31.2" spans="3:25">
      <c r="C37" s="74" t="s">
        <v>175</v>
      </c>
      <c r="E37" s="69" t="s">
        <v>176</v>
      </c>
      <c r="F37" s="93">
        <f>I9/E9</f>
        <v>0.28</v>
      </c>
      <c r="G37" s="74" t="s">
        <v>177</v>
      </c>
      <c r="K37" s="77"/>
      <c r="L37" s="104"/>
      <c r="M37" s="104"/>
      <c r="N37" s="104"/>
      <c r="O37" s="104"/>
      <c r="P37" s="104"/>
      <c r="Q37" s="104"/>
      <c r="R37" s="104"/>
      <c r="S37" s="104"/>
      <c r="T37" s="96"/>
      <c r="Y37" s="120" t="s">
        <v>196</v>
      </c>
    </row>
    <row r="38" ht="21" spans="3:31">
      <c r="C38" s="74" t="s">
        <v>178</v>
      </c>
      <c r="E38" s="69" t="s">
        <v>179</v>
      </c>
      <c r="F38" s="93">
        <f>G11/E11</f>
        <v>0.166666666666667</v>
      </c>
      <c r="G38" s="74" t="s">
        <v>180</v>
      </c>
      <c r="K38" s="77"/>
      <c r="L38" s="78" t="s">
        <v>233</v>
      </c>
      <c r="M38" s="183" t="s">
        <v>234</v>
      </c>
      <c r="N38" s="79" t="s">
        <v>235</v>
      </c>
      <c r="O38" s="183" t="s">
        <v>53</v>
      </c>
      <c r="P38" s="79" t="s">
        <v>236</v>
      </c>
      <c r="Q38" s="183" t="s">
        <v>237</v>
      </c>
      <c r="R38" s="118"/>
      <c r="S38" s="104"/>
      <c r="T38" s="96"/>
      <c r="Y38" s="74" t="s">
        <v>238</v>
      </c>
      <c r="Z38" s="74"/>
      <c r="AA38" s="74"/>
      <c r="AB38" s="74"/>
      <c r="AC38" s="74"/>
      <c r="AD38" s="74"/>
      <c r="AE38" s="74"/>
    </row>
    <row r="39" ht="21" spans="3:20">
      <c r="C39" s="74" t="s">
        <v>181</v>
      </c>
      <c r="E39" s="69" t="s">
        <v>182</v>
      </c>
      <c r="F39" s="93">
        <f>I11/E11</f>
        <v>0.833333333333333</v>
      </c>
      <c r="G39" s="74" t="s">
        <v>183</v>
      </c>
      <c r="K39" s="77"/>
      <c r="L39" s="108"/>
      <c r="M39" s="106">
        <f>E9</f>
        <v>0.25</v>
      </c>
      <c r="N39" s="106">
        <f>-F36*LOG(F36,2)-F37*LOG(F37,2)</f>
        <v>0.855450810560131</v>
      </c>
      <c r="O39" s="106"/>
      <c r="P39" s="106">
        <f>E11</f>
        <v>0.75</v>
      </c>
      <c r="Q39" s="106">
        <f>-F38*LOG(F38,2)-F39*LOG(F39,2)</f>
        <v>0.650022421648354</v>
      </c>
      <c r="R39" s="119"/>
      <c r="S39" s="104"/>
      <c r="T39" s="96"/>
    </row>
    <row r="40" ht="21" spans="11:20">
      <c r="K40" s="77"/>
      <c r="L40" s="115">
        <f>(M39*N39)+(P39*Q39)</f>
        <v>0.701379518876298</v>
      </c>
      <c r="M40" s="109"/>
      <c r="N40" s="109"/>
      <c r="O40" s="109"/>
      <c r="P40" s="109"/>
      <c r="Q40" s="104"/>
      <c r="R40" s="104"/>
      <c r="S40" s="104"/>
      <c r="T40" s="96"/>
    </row>
    <row r="41" ht="21" spans="3:20">
      <c r="C41" s="74" t="s">
        <v>184</v>
      </c>
      <c r="E41" s="69" t="s">
        <v>185</v>
      </c>
      <c r="F41" s="93">
        <f>G9/G7</f>
        <v>0.590163934426229</v>
      </c>
      <c r="G41" s="74" t="s">
        <v>186</v>
      </c>
      <c r="K41" s="77"/>
      <c r="L41" s="104"/>
      <c r="M41" s="104"/>
      <c r="N41" s="104"/>
      <c r="O41" s="104"/>
      <c r="P41" s="104"/>
      <c r="Q41" s="104"/>
      <c r="R41" s="104"/>
      <c r="S41" s="104"/>
      <c r="T41" s="96"/>
    </row>
    <row r="42" ht="21" spans="3:20">
      <c r="C42" s="74" t="s">
        <v>187</v>
      </c>
      <c r="E42" s="69" t="s">
        <v>188</v>
      </c>
      <c r="F42" s="93">
        <f>G11/G7</f>
        <v>0.409836065573771</v>
      </c>
      <c r="G42" s="74" t="s">
        <v>189</v>
      </c>
      <c r="K42" s="77"/>
      <c r="L42" s="104"/>
      <c r="M42" s="104"/>
      <c r="N42" s="104"/>
      <c r="O42" s="104"/>
      <c r="P42" s="104"/>
      <c r="Q42" s="104"/>
      <c r="R42" s="104"/>
      <c r="S42" s="104"/>
      <c r="T42" s="96"/>
    </row>
    <row r="43" ht="21" spans="3:20">
      <c r="C43" s="74" t="s">
        <v>190</v>
      </c>
      <c r="E43" s="69" t="s">
        <v>191</v>
      </c>
      <c r="F43" s="93">
        <f>I9/I7</f>
        <v>0.100719424460432</v>
      </c>
      <c r="G43" s="74" t="s">
        <v>192</v>
      </c>
      <c r="K43" s="77"/>
      <c r="L43" s="78" t="s">
        <v>239</v>
      </c>
      <c r="M43" s="183" t="s">
        <v>240</v>
      </c>
      <c r="N43" s="183" t="s">
        <v>241</v>
      </c>
      <c r="O43" s="183" t="s">
        <v>242</v>
      </c>
      <c r="P43" s="183" t="s">
        <v>243</v>
      </c>
      <c r="Q43" s="183" t="s">
        <v>244</v>
      </c>
      <c r="R43" s="118"/>
      <c r="S43" s="104"/>
      <c r="T43" s="96"/>
    </row>
    <row r="44" ht="21" spans="3:20">
      <c r="C44" s="74" t="s">
        <v>193</v>
      </c>
      <c r="E44" s="69" t="s">
        <v>194</v>
      </c>
      <c r="F44" s="93">
        <f>$I$11/$I$7</f>
        <v>0.899280575539568</v>
      </c>
      <c r="G44" s="74" t="s">
        <v>195</v>
      </c>
      <c r="K44" s="77"/>
      <c r="L44" s="108"/>
      <c r="M44" s="106">
        <f>G7</f>
        <v>0.305</v>
      </c>
      <c r="N44" s="106">
        <f>-F41*LOG(F41,2)-F42*LOG(F42,2)</f>
        <v>0.976414308115487</v>
      </c>
      <c r="O44" s="106"/>
      <c r="P44" s="106">
        <f>I7</f>
        <v>0.695</v>
      </c>
      <c r="Q44" s="106">
        <f>-F43*LOG(F43,2)-F44*LOG(F44,2)</f>
        <v>0.471271975661872</v>
      </c>
      <c r="R44" s="107"/>
      <c r="S44" s="104"/>
      <c r="T44" s="96"/>
    </row>
    <row r="45" ht="21" spans="11:20">
      <c r="K45" s="77"/>
      <c r="L45" s="115">
        <f>(M44*N44)+(P44*Q44)</f>
        <v>0.625340387060225</v>
      </c>
      <c r="M45" s="109"/>
      <c r="N45" s="109"/>
      <c r="O45" s="109"/>
      <c r="P45" s="109"/>
      <c r="Q45" s="104"/>
      <c r="R45" s="104"/>
      <c r="S45" s="104"/>
      <c r="T45" s="96"/>
    </row>
    <row r="46" ht="21" spans="3:20">
      <c r="C46" s="191" t="s">
        <v>245</v>
      </c>
      <c r="K46" s="89"/>
      <c r="L46" s="90"/>
      <c r="M46" s="90"/>
      <c r="N46" s="90"/>
      <c r="O46" s="90"/>
      <c r="P46" s="90"/>
      <c r="Q46" s="90"/>
      <c r="R46" s="90"/>
      <c r="S46" s="90"/>
      <c r="T46" s="102"/>
    </row>
    <row r="47" ht="21" spans="3:3">
      <c r="C47" s="74" t="s">
        <v>246</v>
      </c>
    </row>
    <row r="48" ht="21" spans="3:3">
      <c r="C48" s="74" t="s">
        <v>247</v>
      </c>
    </row>
    <row r="49" ht="21" spans="3:3">
      <c r="C49" s="74" t="s">
        <v>248</v>
      </c>
    </row>
    <row r="50" ht="21" spans="3:3">
      <c r="C50" s="74" t="s">
        <v>249</v>
      </c>
    </row>
  </sheetData>
  <pageMargins left="0.75" right="0.75" top="1" bottom="1" header="0.5" footer="0.5"/>
  <pageSetup paperSize="1" orientation="portrait"/>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11"/>
  <sheetViews>
    <sheetView zoomScale="50" zoomScaleNormal="50" workbookViewId="0">
      <selection activeCell="B4" sqref="B4"/>
    </sheetView>
  </sheetViews>
  <sheetFormatPr defaultColWidth="11.2" defaultRowHeight="15.6"/>
  <cols>
    <col min="2" max="2" width="23" customWidth="1"/>
    <col min="3" max="3" width="11.7" customWidth="1"/>
    <col min="4" max="4" width="23.8" customWidth="1"/>
    <col min="5" max="5" width="20.7" customWidth="1"/>
    <col min="6" max="6" width="11" customWidth="1"/>
    <col min="7" max="7" width="20.2" customWidth="1"/>
    <col min="8" max="8" width="19.7" customWidth="1"/>
    <col min="9" max="9" width="26.2" customWidth="1"/>
    <col min="11" max="11" width="24.2" customWidth="1"/>
    <col min="12" max="12" width="10" customWidth="1"/>
    <col min="13" max="13" width="22.7" customWidth="1"/>
    <col min="14" max="14" width="20.8" customWidth="1"/>
    <col min="15" max="15" width="11.2" customWidth="1"/>
    <col min="16" max="16" width="21" customWidth="1"/>
    <col min="17" max="17" width="21.7" customWidth="1"/>
    <col min="18" max="18" width="27.7" customWidth="1"/>
  </cols>
  <sheetData>
    <row r="1" spans="1:20">
      <c r="A1" s="4"/>
      <c r="B1" s="4"/>
      <c r="C1" s="4"/>
      <c r="D1" s="4"/>
      <c r="E1" s="4"/>
      <c r="F1" s="4"/>
      <c r="G1" s="4"/>
      <c r="H1" s="4"/>
      <c r="I1" s="4"/>
      <c r="J1" s="4"/>
      <c r="K1" s="4"/>
      <c r="L1" s="4"/>
      <c r="M1" s="4"/>
      <c r="N1" s="4"/>
      <c r="O1" s="4"/>
      <c r="P1" s="4"/>
      <c r="Q1" s="4"/>
      <c r="R1" s="4"/>
      <c r="S1" s="4"/>
      <c r="T1" s="4"/>
    </row>
    <row r="2" ht="21" spans="1:20">
      <c r="A2" s="4"/>
      <c r="B2" s="69" t="s">
        <v>250</v>
      </c>
      <c r="C2" s="70"/>
      <c r="D2" s="71"/>
      <c r="E2" s="4"/>
      <c r="F2" s="4"/>
      <c r="G2" s="4"/>
      <c r="H2" s="4"/>
      <c r="I2" s="4"/>
      <c r="J2" s="4"/>
      <c r="K2" s="4"/>
      <c r="L2" s="4"/>
      <c r="M2" s="4"/>
      <c r="N2" s="4"/>
      <c r="O2" s="4"/>
      <c r="P2" s="4"/>
      <c r="Q2" s="4"/>
      <c r="R2" s="4"/>
      <c r="S2" s="4"/>
      <c r="T2" s="4"/>
    </row>
    <row r="3" spans="1:20">
      <c r="A3" s="4"/>
      <c r="B3" s="4"/>
      <c r="C3" s="4"/>
      <c r="D3" s="4"/>
      <c r="E3" s="4"/>
      <c r="F3" s="4"/>
      <c r="G3" s="4"/>
      <c r="H3" s="4"/>
      <c r="I3" s="4"/>
      <c r="J3" s="4"/>
      <c r="K3" s="4"/>
      <c r="L3" s="4"/>
      <c r="M3" s="4"/>
      <c r="N3" s="4"/>
      <c r="O3" s="4"/>
      <c r="P3" s="4"/>
      <c r="Q3" s="4"/>
      <c r="R3" s="4"/>
      <c r="S3" s="4"/>
      <c r="T3" s="4"/>
    </row>
    <row r="4" ht="21" spans="1:20">
      <c r="A4" s="4"/>
      <c r="B4" s="72" t="s">
        <v>40</v>
      </c>
      <c r="C4" s="4"/>
      <c r="D4" s="4"/>
      <c r="E4" s="4"/>
      <c r="F4" s="4"/>
      <c r="G4" s="4"/>
      <c r="H4" s="4"/>
      <c r="I4" s="4"/>
      <c r="J4" s="4"/>
      <c r="K4" s="73" t="s">
        <v>41</v>
      </c>
      <c r="L4" s="4"/>
      <c r="M4" s="4"/>
      <c r="N4" s="4"/>
      <c r="O4" s="4"/>
      <c r="P4" s="4"/>
      <c r="Q4" s="4"/>
      <c r="R4" s="4"/>
      <c r="S4" s="4"/>
      <c r="T4" s="4"/>
    </row>
    <row r="5" ht="21" spans="1:20">
      <c r="A5" s="4"/>
      <c r="B5" s="6" t="s">
        <v>42</v>
      </c>
      <c r="C5" s="6" t="s">
        <v>43</v>
      </c>
      <c r="D5" s="6" t="s">
        <v>44</v>
      </c>
      <c r="E5" s="6" t="s">
        <v>45</v>
      </c>
      <c r="F5" s="6" t="s">
        <v>46</v>
      </c>
      <c r="G5" s="6" t="s">
        <v>47</v>
      </c>
      <c r="H5" s="6" t="s">
        <v>48</v>
      </c>
      <c r="I5" s="6" t="s">
        <v>49</v>
      </c>
      <c r="J5" s="4"/>
      <c r="K5" s="6" t="s">
        <v>42</v>
      </c>
      <c r="L5" s="6" t="s">
        <v>43</v>
      </c>
      <c r="M5" s="6" t="s">
        <v>44</v>
      </c>
      <c r="N5" s="6" t="s">
        <v>45</v>
      </c>
      <c r="O5" s="6" t="s">
        <v>46</v>
      </c>
      <c r="P5" s="6" t="s">
        <v>47</v>
      </c>
      <c r="Q5" s="6" t="s">
        <v>48</v>
      </c>
      <c r="R5" s="6" t="s">
        <v>49</v>
      </c>
      <c r="S5" s="4"/>
      <c r="T5" s="4"/>
    </row>
    <row r="6" spans="1:20">
      <c r="A6" s="4"/>
      <c r="B6" s="7">
        <v>201</v>
      </c>
      <c r="C6" s="8">
        <v>25.9238319155459</v>
      </c>
      <c r="D6" s="8">
        <v>0.349942944679719</v>
      </c>
      <c r="E6" s="8">
        <v>0.239694315160449</v>
      </c>
      <c r="F6" s="9">
        <v>12180.5996890443</v>
      </c>
      <c r="G6" s="9">
        <v>-2057.28118218217</v>
      </c>
      <c r="H6" s="9">
        <v>-3696.31283752675</v>
      </c>
      <c r="I6" s="12">
        <v>1</v>
      </c>
      <c r="J6" s="4"/>
      <c r="K6" s="10">
        <f>B6</f>
        <v>201</v>
      </c>
      <c r="L6" s="13">
        <f>(C6-C$207)/C$209</f>
        <v>-1.0879073592883</v>
      </c>
      <c r="M6" s="13">
        <f>(D6-D$207)/D$209</f>
        <v>-1.2314763092646</v>
      </c>
      <c r="N6" s="13">
        <f t="shared" ref="N6:Q21" si="0">(E6-E$207)/E$209</f>
        <v>-0.976306487164605</v>
      </c>
      <c r="O6" s="13">
        <f t="shared" si="0"/>
        <v>-0.938605208494469</v>
      </c>
      <c r="P6" s="13">
        <f t="shared" si="0"/>
        <v>0.216961586131406</v>
      </c>
      <c r="Q6" s="13">
        <f>(H6-H$207)/H$209</f>
        <v>0.347976677236373</v>
      </c>
      <c r="R6" s="12">
        <v>1</v>
      </c>
      <c r="S6" s="4"/>
      <c r="T6" s="4"/>
    </row>
    <row r="7" spans="1:20">
      <c r="A7" s="4"/>
      <c r="B7" s="10">
        <v>202</v>
      </c>
      <c r="C7" s="8">
        <v>27.7954714832346</v>
      </c>
      <c r="D7" s="8">
        <v>4.46562227326339</v>
      </c>
      <c r="E7" s="8">
        <v>0.36551559896246</v>
      </c>
      <c r="F7" s="9">
        <v>38536.2438638832</v>
      </c>
      <c r="G7" s="9">
        <v>-6970.26623312435</v>
      </c>
      <c r="H7" s="9">
        <v>-3018.06289985112</v>
      </c>
      <c r="I7" s="14">
        <v>1</v>
      </c>
      <c r="J7" s="4"/>
      <c r="K7" s="10">
        <f t="shared" ref="K7:K70" si="1">B7</f>
        <v>202</v>
      </c>
      <c r="L7" s="15">
        <f t="shared" ref="L7:Q59" si="2">(C7-C$207)/C$209</f>
        <v>-0.861507631004051</v>
      </c>
      <c r="M7" s="15">
        <f t="shared" si="2"/>
        <v>-0.638355764838257</v>
      </c>
      <c r="N7" s="15">
        <f t="shared" si="0"/>
        <v>-0.765494005328092</v>
      </c>
      <c r="O7" s="15">
        <f t="shared" si="0"/>
        <v>-0.221249422339812</v>
      </c>
      <c r="P7" s="15">
        <f t="shared" si="0"/>
        <v>-0.95322583125952</v>
      </c>
      <c r="Q7" s="15">
        <f t="shared" si="0"/>
        <v>0.440783979522591</v>
      </c>
      <c r="R7" s="14">
        <v>1</v>
      </c>
      <c r="S7" s="4"/>
      <c r="T7" s="4"/>
    </row>
    <row r="8" spans="1:20">
      <c r="A8" s="4"/>
      <c r="B8" s="10">
        <v>203</v>
      </c>
      <c r="C8" s="8">
        <v>37.3321102143682</v>
      </c>
      <c r="D8" s="8">
        <v>9.30089346733746</v>
      </c>
      <c r="E8" s="8">
        <v>0.0221722325394282</v>
      </c>
      <c r="F8" s="9">
        <v>30601.9495858578</v>
      </c>
      <c r="G8" s="9">
        <v>-2891.77016631465</v>
      </c>
      <c r="H8" s="9">
        <v>-1673.64452082743</v>
      </c>
      <c r="I8" s="14">
        <v>0</v>
      </c>
      <c r="J8" s="4"/>
      <c r="K8" s="10">
        <f t="shared" si="1"/>
        <v>203</v>
      </c>
      <c r="L8" s="15">
        <f t="shared" si="2"/>
        <v>0.292075812489862</v>
      </c>
      <c r="M8" s="15">
        <f t="shared" si="2"/>
        <v>0.0584669111074789</v>
      </c>
      <c r="N8" s="15">
        <f t="shared" si="0"/>
        <v>-1.34076287090126</v>
      </c>
      <c r="O8" s="15">
        <f t="shared" si="0"/>
        <v>-0.43720741113483</v>
      </c>
      <c r="P8" s="15">
        <f t="shared" si="0"/>
        <v>0.0182008532861291</v>
      </c>
      <c r="Q8" s="15">
        <f t="shared" si="0"/>
        <v>0.624745430855402</v>
      </c>
      <c r="R8" s="14">
        <v>0</v>
      </c>
      <c r="S8" s="4"/>
      <c r="T8" s="4"/>
    </row>
    <row r="9" spans="1:20">
      <c r="A9" s="4"/>
      <c r="B9" s="10">
        <v>204</v>
      </c>
      <c r="C9" s="8">
        <v>27.9964727208324</v>
      </c>
      <c r="D9" s="8">
        <v>8.42506948493889</v>
      </c>
      <c r="E9" s="8">
        <v>1.05954179034639</v>
      </c>
      <c r="F9" s="9">
        <v>15587.5127770836</v>
      </c>
      <c r="G9" s="9">
        <v>-38.1140356828193</v>
      </c>
      <c r="H9" s="9">
        <v>-1757.86819394456</v>
      </c>
      <c r="I9" s="14">
        <v>0</v>
      </c>
      <c r="J9" s="4"/>
      <c r="K9" s="10">
        <f t="shared" si="1"/>
        <v>204</v>
      </c>
      <c r="L9" s="15">
        <f t="shared" si="2"/>
        <v>-0.837193854803459</v>
      </c>
      <c r="M9" s="15">
        <f t="shared" si="2"/>
        <v>-0.0677502102445507</v>
      </c>
      <c r="N9" s="15">
        <f t="shared" si="0"/>
        <v>0.39734092564764</v>
      </c>
      <c r="O9" s="15">
        <f t="shared" si="0"/>
        <v>-0.845874831637877</v>
      </c>
      <c r="P9" s="15">
        <f t="shared" si="0"/>
        <v>0.697892011105844</v>
      </c>
      <c r="Q9" s="15">
        <f t="shared" si="0"/>
        <v>0.613220812191338</v>
      </c>
      <c r="R9" s="14">
        <v>0</v>
      </c>
      <c r="S9" s="4"/>
      <c r="T9" s="4"/>
    </row>
    <row r="10" spans="1:20">
      <c r="A10" s="4"/>
      <c r="B10" s="10">
        <v>205</v>
      </c>
      <c r="C10" s="8">
        <v>39.2431128383837</v>
      </c>
      <c r="D10" s="8">
        <v>5.396430044512</v>
      </c>
      <c r="E10" s="8">
        <v>0.739876138477498</v>
      </c>
      <c r="F10" s="9">
        <v>27598.7552502627</v>
      </c>
      <c r="G10" s="9">
        <v>-775.59124126531</v>
      </c>
      <c r="H10" s="9">
        <v>-4374.05302952724</v>
      </c>
      <c r="I10" s="14">
        <v>0</v>
      </c>
      <c r="J10" s="4"/>
      <c r="K10" s="10">
        <f t="shared" si="1"/>
        <v>205</v>
      </c>
      <c r="L10" s="15">
        <f t="shared" si="2"/>
        <v>0.523237026591513</v>
      </c>
      <c r="M10" s="15">
        <f t="shared" si="2"/>
        <v>-0.504214796127453</v>
      </c>
      <c r="N10" s="15">
        <f t="shared" si="0"/>
        <v>-0.138256132274695</v>
      </c>
      <c r="O10" s="15">
        <f t="shared" si="0"/>
        <v>-0.518949250541008</v>
      </c>
      <c r="P10" s="15">
        <f t="shared" si="0"/>
        <v>0.522237793224649</v>
      </c>
      <c r="Q10" s="15">
        <f t="shared" si="0"/>
        <v>0.255239125227058</v>
      </c>
      <c r="R10" s="14">
        <v>0</v>
      </c>
      <c r="S10" s="4"/>
      <c r="T10" s="4"/>
    </row>
    <row r="11" spans="1:20">
      <c r="A11" s="4"/>
      <c r="B11" s="10">
        <v>206</v>
      </c>
      <c r="C11" s="8">
        <v>30.67299006653</v>
      </c>
      <c r="D11" s="8">
        <v>7.81051997035499</v>
      </c>
      <c r="E11" s="8">
        <v>2.46675174699006</v>
      </c>
      <c r="F11" s="9">
        <v>16574.8438603681</v>
      </c>
      <c r="G11" s="9">
        <v>-832.81975287637</v>
      </c>
      <c r="H11" s="9">
        <v>-3200.14484227618</v>
      </c>
      <c r="I11" s="14">
        <v>0</v>
      </c>
      <c r="J11" s="4"/>
      <c r="K11" s="10">
        <f t="shared" si="1"/>
        <v>206</v>
      </c>
      <c r="L11" s="15">
        <f t="shared" si="2"/>
        <v>-0.513433441594011</v>
      </c>
      <c r="M11" s="15">
        <f t="shared" si="2"/>
        <v>-0.156314433442276</v>
      </c>
      <c r="N11" s="15">
        <f t="shared" si="0"/>
        <v>2.7551091383128</v>
      </c>
      <c r="O11" s="15">
        <f t="shared" si="0"/>
        <v>-0.8190013596504</v>
      </c>
      <c r="P11" s="15">
        <f t="shared" si="0"/>
        <v>0.508606959116894</v>
      </c>
      <c r="Q11" s="15">
        <f t="shared" si="0"/>
        <v>0.415869072888886</v>
      </c>
      <c r="R11" s="14">
        <v>0</v>
      </c>
      <c r="S11" s="4"/>
      <c r="T11" s="4"/>
    </row>
    <row r="12" spans="1:20">
      <c r="A12" s="4"/>
      <c r="B12" s="10">
        <v>207</v>
      </c>
      <c r="C12" s="8">
        <v>36.1280173939853</v>
      </c>
      <c r="D12" s="8">
        <v>0.200036722207037</v>
      </c>
      <c r="E12" s="8">
        <v>0.947445926985745</v>
      </c>
      <c r="F12" s="9">
        <v>30115.220710984</v>
      </c>
      <c r="G12" s="9">
        <v>-245.080719252223</v>
      </c>
      <c r="H12" s="9">
        <v>1215.02590956156</v>
      </c>
      <c r="I12" s="14">
        <v>1</v>
      </c>
      <c r="J12" s="4"/>
      <c r="K12" s="10">
        <f t="shared" si="1"/>
        <v>207</v>
      </c>
      <c r="L12" s="15">
        <f t="shared" si="2"/>
        <v>0.146424752280462</v>
      </c>
      <c r="M12" s="15">
        <f t="shared" si="2"/>
        <v>-1.25307965908546</v>
      </c>
      <c r="N12" s="15">
        <f t="shared" si="0"/>
        <v>0.209525268037201</v>
      </c>
      <c r="O12" s="15">
        <f t="shared" si="0"/>
        <v>-0.450455342862963</v>
      </c>
      <c r="P12" s="15">
        <f t="shared" si="0"/>
        <v>0.648596154020832</v>
      </c>
      <c r="Q12" s="15">
        <f t="shared" si="0"/>
        <v>1.02001227121386</v>
      </c>
      <c r="R12" s="14">
        <v>1</v>
      </c>
      <c r="S12" s="4"/>
      <c r="T12" s="4"/>
    </row>
    <row r="13" spans="1:20">
      <c r="A13" s="4"/>
      <c r="B13" s="10">
        <v>208</v>
      </c>
      <c r="C13" s="8">
        <v>28.8803365427564</v>
      </c>
      <c r="D13" s="8">
        <v>4.30317700372878</v>
      </c>
      <c r="E13" s="8">
        <v>0.213354943485516</v>
      </c>
      <c r="F13" s="9">
        <v>39699.028175213</v>
      </c>
      <c r="G13" s="9">
        <v>-503.944541075252</v>
      </c>
      <c r="H13" s="9">
        <v>-2298.18587403677</v>
      </c>
      <c r="I13" s="14">
        <v>1</v>
      </c>
      <c r="J13" s="4"/>
      <c r="K13" s="10">
        <f t="shared" si="1"/>
        <v>208</v>
      </c>
      <c r="L13" s="15">
        <f t="shared" si="2"/>
        <v>-0.730278756096181</v>
      </c>
      <c r="M13" s="15">
        <f t="shared" si="2"/>
        <v>-0.661766147186731</v>
      </c>
      <c r="N13" s="15">
        <f t="shared" si="0"/>
        <v>-1.0204378784922</v>
      </c>
      <c r="O13" s="15">
        <f t="shared" si="0"/>
        <v>-0.189600412046275</v>
      </c>
      <c r="P13" s="15">
        <f t="shared" si="0"/>
        <v>0.586939303048541</v>
      </c>
      <c r="Q13" s="15">
        <f t="shared" si="0"/>
        <v>0.539287261325481</v>
      </c>
      <c r="R13" s="14">
        <v>1</v>
      </c>
      <c r="S13" s="4"/>
      <c r="T13" s="4"/>
    </row>
    <row r="14" spans="1:20">
      <c r="A14" s="4"/>
      <c r="B14" s="10">
        <v>209</v>
      </c>
      <c r="C14" s="8">
        <v>35.0053152934647</v>
      </c>
      <c r="D14" s="8">
        <v>9.81789990199769</v>
      </c>
      <c r="E14" s="8">
        <v>1.66768010905342</v>
      </c>
      <c r="F14" s="9">
        <v>30621.4217836112</v>
      </c>
      <c r="G14" s="9">
        <v>-830.783710976025</v>
      </c>
      <c r="H14" s="9">
        <v>-2705.92092556329</v>
      </c>
      <c r="I14" s="14">
        <v>0</v>
      </c>
      <c r="J14" s="4"/>
      <c r="K14" s="10">
        <f t="shared" si="1"/>
        <v>209</v>
      </c>
      <c r="L14" s="15">
        <f t="shared" si="2"/>
        <v>0.0106189834294016</v>
      </c>
      <c r="M14" s="15">
        <f t="shared" si="2"/>
        <v>0.132973964139507</v>
      </c>
      <c r="N14" s="15">
        <f t="shared" si="0"/>
        <v>1.41627146261665</v>
      </c>
      <c r="O14" s="15">
        <f t="shared" si="0"/>
        <v>-0.436677411046996</v>
      </c>
      <c r="P14" s="15">
        <f t="shared" si="0"/>
        <v>0.509091908814147</v>
      </c>
      <c r="Q14" s="15">
        <f t="shared" si="0"/>
        <v>0.483495453501083</v>
      </c>
      <c r="R14" s="14">
        <v>0</v>
      </c>
      <c r="S14" s="4"/>
      <c r="T14" s="4"/>
    </row>
    <row r="15" spans="1:20">
      <c r="A15" s="4"/>
      <c r="B15" s="10">
        <v>210</v>
      </c>
      <c r="C15" s="8">
        <v>43.3849515747149</v>
      </c>
      <c r="D15" s="8">
        <v>10.2523150480764</v>
      </c>
      <c r="E15" s="8">
        <v>0.5678967029616</v>
      </c>
      <c r="F15" s="9">
        <v>54600.948350663</v>
      </c>
      <c r="G15" s="9">
        <v>-1861.25329438364</v>
      </c>
      <c r="H15" s="9">
        <v>-4448.76030481967</v>
      </c>
      <c r="I15" s="14">
        <v>0</v>
      </c>
      <c r="J15" s="4"/>
      <c r="K15" s="10">
        <f t="shared" si="1"/>
        <v>210</v>
      </c>
      <c r="L15" s="15">
        <f t="shared" si="2"/>
        <v>1.02424757407668</v>
      </c>
      <c r="M15" s="15">
        <f t="shared" si="2"/>
        <v>0.195578585971873</v>
      </c>
      <c r="N15" s="15">
        <f t="shared" si="0"/>
        <v>-0.42640620140767</v>
      </c>
      <c r="O15" s="15">
        <f t="shared" si="0"/>
        <v>0.216004497162481</v>
      </c>
      <c r="P15" s="15">
        <f t="shared" si="0"/>
        <v>0.26365201270121</v>
      </c>
      <c r="Q15" s="15">
        <f t="shared" si="0"/>
        <v>0.245016668436564</v>
      </c>
      <c r="R15" s="14">
        <v>0</v>
      </c>
      <c r="S15" s="4"/>
      <c r="T15" s="4"/>
    </row>
    <row r="16" spans="1:20">
      <c r="A16" s="4"/>
      <c r="B16" s="10">
        <v>211</v>
      </c>
      <c r="C16" s="8">
        <v>34.4098691189216</v>
      </c>
      <c r="D16" s="8">
        <v>10.4636492357888</v>
      </c>
      <c r="E16" s="8">
        <v>0.478332614608684</v>
      </c>
      <c r="F16" s="9">
        <v>32726.7547505196</v>
      </c>
      <c r="G16" s="9">
        <v>-2379.3877691304</v>
      </c>
      <c r="H16" s="9">
        <v>-6655.5043002597</v>
      </c>
      <c r="I16" s="14">
        <v>0</v>
      </c>
      <c r="J16" s="4"/>
      <c r="K16" s="10">
        <f t="shared" si="1"/>
        <v>211</v>
      </c>
      <c r="L16" s="15">
        <f t="shared" si="2"/>
        <v>-0.061408160285518</v>
      </c>
      <c r="M16" s="15">
        <f t="shared" si="2"/>
        <v>0.226034469062982</v>
      </c>
      <c r="N16" s="15">
        <f t="shared" si="0"/>
        <v>-0.576470063248516</v>
      </c>
      <c r="O16" s="15">
        <f t="shared" si="0"/>
        <v>-0.379373830243774</v>
      </c>
      <c r="P16" s="15">
        <f t="shared" si="0"/>
        <v>0.140241410678548</v>
      </c>
      <c r="Q16" s="15">
        <f t="shared" si="0"/>
        <v>-0.0569398017032732</v>
      </c>
      <c r="R16" s="14">
        <v>0</v>
      </c>
      <c r="S16" s="4"/>
      <c r="T16" s="4"/>
    </row>
    <row r="17" spans="1:20">
      <c r="A17" s="4"/>
      <c r="B17" s="10">
        <v>212</v>
      </c>
      <c r="C17" s="8">
        <v>32.4537396398701</v>
      </c>
      <c r="D17" s="8">
        <v>1.1360688560426</v>
      </c>
      <c r="E17" s="8">
        <v>0.828419357012052</v>
      </c>
      <c r="F17" s="9">
        <v>20581.3421409232</v>
      </c>
      <c r="G17" s="9">
        <v>-119.684725455906</v>
      </c>
      <c r="H17" s="9">
        <v>-3642.30100213947</v>
      </c>
      <c r="I17" s="14">
        <v>0</v>
      </c>
      <c r="J17" s="4"/>
      <c r="K17" s="10">
        <f t="shared" si="1"/>
        <v>212</v>
      </c>
      <c r="L17" s="15">
        <f t="shared" si="2"/>
        <v>-0.298028068408635</v>
      </c>
      <c r="M17" s="15">
        <f t="shared" si="2"/>
        <v>-1.11818579479304</v>
      </c>
      <c r="N17" s="15">
        <f t="shared" si="0"/>
        <v>0.0100972709415253</v>
      </c>
      <c r="O17" s="15">
        <f t="shared" si="0"/>
        <v>-0.70995129414228</v>
      </c>
      <c r="P17" s="15">
        <f t="shared" si="0"/>
        <v>0.678463294386655</v>
      </c>
      <c r="Q17" s="15">
        <f t="shared" si="0"/>
        <v>0.355367304872845</v>
      </c>
      <c r="R17" s="14">
        <v>0</v>
      </c>
      <c r="S17" s="4"/>
      <c r="T17" s="4"/>
    </row>
    <row r="18" spans="1:20">
      <c r="A18" s="4"/>
      <c r="B18" s="10">
        <v>213</v>
      </c>
      <c r="C18" s="8">
        <v>38.7812505926004</v>
      </c>
      <c r="D18" s="8">
        <v>13.6309250015447</v>
      </c>
      <c r="E18" s="8">
        <v>0.953285267807795</v>
      </c>
      <c r="F18" s="9">
        <v>43637.3895393607</v>
      </c>
      <c r="G18" s="9">
        <v>-664.505119548597</v>
      </c>
      <c r="H18" s="9">
        <v>-216.669770198192</v>
      </c>
      <c r="I18" s="14">
        <v>0</v>
      </c>
      <c r="J18" s="4"/>
      <c r="K18" s="10">
        <f t="shared" si="1"/>
        <v>213</v>
      </c>
      <c r="L18" s="15">
        <f t="shared" si="2"/>
        <v>0.467368637850823</v>
      </c>
      <c r="M18" s="15">
        <f t="shared" si="2"/>
        <v>0.682478272516443</v>
      </c>
      <c r="N18" s="15">
        <f t="shared" si="0"/>
        <v>0.219309033500305</v>
      </c>
      <c r="O18" s="15">
        <f t="shared" si="0"/>
        <v>-0.0824049174570566</v>
      </c>
      <c r="P18" s="15">
        <f t="shared" si="0"/>
        <v>0.548696571448435</v>
      </c>
      <c r="Q18" s="15">
        <f t="shared" si="0"/>
        <v>0.824108362709737</v>
      </c>
      <c r="R18" s="14">
        <v>0</v>
      </c>
      <c r="S18" s="4"/>
      <c r="T18" s="4"/>
    </row>
    <row r="19" spans="1:20">
      <c r="A19" s="4"/>
      <c r="B19" s="10">
        <v>214</v>
      </c>
      <c r="C19" s="8">
        <v>29.1385583563976</v>
      </c>
      <c r="D19" s="8">
        <v>10.5823657988258</v>
      </c>
      <c r="E19" s="8">
        <v>0.700511828422905</v>
      </c>
      <c r="F19" s="9">
        <v>54916.5926631039</v>
      </c>
      <c r="G19" s="9">
        <v>-9303.6018357532</v>
      </c>
      <c r="H19" s="9">
        <v>-10578.5546725597</v>
      </c>
      <c r="I19" s="14">
        <v>0</v>
      </c>
      <c r="J19" s="4"/>
      <c r="K19" s="10">
        <f t="shared" si="1"/>
        <v>214</v>
      </c>
      <c r="L19" s="15">
        <f t="shared" si="2"/>
        <v>-0.699043389279475</v>
      </c>
      <c r="M19" s="15">
        <f t="shared" si="2"/>
        <v>0.243143001307442</v>
      </c>
      <c r="N19" s="15">
        <f t="shared" si="0"/>
        <v>-0.204210696142038</v>
      </c>
      <c r="O19" s="15">
        <f t="shared" si="0"/>
        <v>0.224595798228554</v>
      </c>
      <c r="P19" s="15">
        <f t="shared" si="0"/>
        <v>-1.5089857072687</v>
      </c>
      <c r="Q19" s="15">
        <f t="shared" si="0"/>
        <v>-0.593744453737352</v>
      </c>
      <c r="R19" s="14">
        <v>0</v>
      </c>
      <c r="S19" s="4"/>
      <c r="T19" s="4"/>
    </row>
    <row r="20" spans="1:20">
      <c r="A20" s="4"/>
      <c r="B20" s="10">
        <v>215</v>
      </c>
      <c r="C20" s="8">
        <v>42.0041249456528</v>
      </c>
      <c r="D20" s="8">
        <v>4.60198583443971</v>
      </c>
      <c r="E20" s="8">
        <v>0.530004723862134</v>
      </c>
      <c r="F20" s="9">
        <v>37702.3498534052</v>
      </c>
      <c r="G20" s="9">
        <v>-3196.33253662732</v>
      </c>
      <c r="H20" s="9">
        <v>-8647.05129799973</v>
      </c>
      <c r="I20" s="14">
        <v>1</v>
      </c>
      <c r="J20" s="4"/>
      <c r="K20" s="10">
        <f t="shared" si="1"/>
        <v>215</v>
      </c>
      <c r="L20" s="15">
        <f t="shared" si="2"/>
        <v>0.857218206337146</v>
      </c>
      <c r="M20" s="15">
        <f t="shared" si="2"/>
        <v>-0.618704080829958</v>
      </c>
      <c r="N20" s="15">
        <f t="shared" si="0"/>
        <v>-0.489893887387933</v>
      </c>
      <c r="O20" s="15">
        <f t="shared" si="0"/>
        <v>-0.243946598302874</v>
      </c>
      <c r="P20" s="15">
        <f t="shared" si="0"/>
        <v>-0.0543405955184625</v>
      </c>
      <c r="Q20" s="15">
        <f t="shared" si="0"/>
        <v>-0.329450116809062</v>
      </c>
      <c r="R20" s="14">
        <v>1</v>
      </c>
      <c r="S20" s="4"/>
      <c r="T20" s="4"/>
    </row>
    <row r="21" spans="1:20">
      <c r="A21" s="4"/>
      <c r="B21" s="10">
        <v>216</v>
      </c>
      <c r="C21" s="8">
        <v>36.864667081754</v>
      </c>
      <c r="D21" s="8">
        <v>15.1353678432674</v>
      </c>
      <c r="E21" s="8">
        <v>1.22770524998785</v>
      </c>
      <c r="F21" s="9">
        <v>41990.7321236054</v>
      </c>
      <c r="G21" s="9">
        <v>-466.458505490953</v>
      </c>
      <c r="H21" s="9">
        <v>-257.840821437718</v>
      </c>
      <c r="I21" s="14">
        <v>0</v>
      </c>
      <c r="J21" s="4"/>
      <c r="K21" s="10">
        <f t="shared" si="1"/>
        <v>216</v>
      </c>
      <c r="L21" s="15">
        <f t="shared" si="2"/>
        <v>0.235532341172421</v>
      </c>
      <c r="M21" s="15">
        <f t="shared" si="2"/>
        <v>0.899287184509097</v>
      </c>
      <c r="N21" s="15">
        <f t="shared" si="0"/>
        <v>0.67909735993275</v>
      </c>
      <c r="O21" s="15">
        <f t="shared" si="0"/>
        <v>-0.12722413026667</v>
      </c>
      <c r="P21" s="15">
        <f t="shared" si="0"/>
        <v>0.595867823431521</v>
      </c>
      <c r="Q21" s="15">
        <f t="shared" si="0"/>
        <v>0.818474784311009</v>
      </c>
      <c r="R21" s="14">
        <v>0</v>
      </c>
      <c r="S21" s="4"/>
      <c r="T21" s="4"/>
    </row>
    <row r="22" spans="1:20">
      <c r="A22" s="4"/>
      <c r="B22" s="10">
        <v>217</v>
      </c>
      <c r="C22" s="8">
        <v>38.3265589723314</v>
      </c>
      <c r="D22" s="8">
        <v>12.2228526787525</v>
      </c>
      <c r="E22" s="8">
        <v>1.18150202574929</v>
      </c>
      <c r="F22" s="9">
        <v>62888.707459001</v>
      </c>
      <c r="G22" s="9">
        <v>-3390.87264398496</v>
      </c>
      <c r="H22" s="9">
        <v>-4983.46418496817</v>
      </c>
      <c r="I22" s="14">
        <v>0</v>
      </c>
      <c r="J22" s="4"/>
      <c r="K22" s="10">
        <f t="shared" si="1"/>
        <v>217</v>
      </c>
      <c r="L22" s="15">
        <f t="shared" si="2"/>
        <v>0.412367631749446</v>
      </c>
      <c r="M22" s="15">
        <f t="shared" si="2"/>
        <v>0.479557550076787</v>
      </c>
      <c r="N22" s="15">
        <f t="shared" si="2"/>
        <v>0.601684254007798</v>
      </c>
      <c r="O22" s="15">
        <f t="shared" si="2"/>
        <v>0.441583197162463</v>
      </c>
      <c r="P22" s="15">
        <f t="shared" si="2"/>
        <v>-0.100676658715751</v>
      </c>
      <c r="Q22" s="15">
        <f t="shared" si="2"/>
        <v>0.171851273377895</v>
      </c>
      <c r="R22" s="14">
        <v>0</v>
      </c>
      <c r="S22" s="4"/>
      <c r="T22" s="4"/>
    </row>
    <row r="23" spans="1:20">
      <c r="A23" s="4"/>
      <c r="B23" s="10">
        <v>218</v>
      </c>
      <c r="C23" s="8">
        <v>27.5436260520919</v>
      </c>
      <c r="D23" s="8">
        <v>5.38368586137131</v>
      </c>
      <c r="E23" s="8">
        <v>0.134618359824325</v>
      </c>
      <c r="F23" s="9">
        <v>27477.1660189315</v>
      </c>
      <c r="G23" s="9">
        <v>-580.851117311508</v>
      </c>
      <c r="H23" s="9">
        <v>-4856.98316651077</v>
      </c>
      <c r="I23" s="14">
        <v>0</v>
      </c>
      <c r="J23" s="4"/>
      <c r="K23" s="10">
        <f t="shared" si="1"/>
        <v>218</v>
      </c>
      <c r="L23" s="15">
        <f t="shared" si="2"/>
        <v>-0.89197168945027</v>
      </c>
      <c r="M23" s="15">
        <f t="shared" si="2"/>
        <v>-0.506051391313617</v>
      </c>
      <c r="N23" s="15">
        <f t="shared" si="2"/>
        <v>-1.15236034908997</v>
      </c>
      <c r="O23" s="15">
        <f t="shared" si="2"/>
        <v>-0.522258702514592</v>
      </c>
      <c r="P23" s="15">
        <f t="shared" si="2"/>
        <v>0.568621496889325</v>
      </c>
      <c r="Q23" s="15">
        <f t="shared" si="2"/>
        <v>0.189158111847608</v>
      </c>
      <c r="R23" s="14">
        <v>0</v>
      </c>
      <c r="S23" s="4"/>
      <c r="T23" s="4"/>
    </row>
    <row r="24" spans="1:20">
      <c r="A24" s="4"/>
      <c r="B24" s="10">
        <v>219</v>
      </c>
      <c r="C24" s="8">
        <v>30.2172706539388</v>
      </c>
      <c r="D24" s="8">
        <v>1.35280142471987</v>
      </c>
      <c r="E24" s="8">
        <v>0.36882110341812</v>
      </c>
      <c r="F24" s="9">
        <v>25276.8367633552</v>
      </c>
      <c r="G24" s="9">
        <v>-1108.8749132759</v>
      </c>
      <c r="H24" s="9">
        <v>-3672.6795644201</v>
      </c>
      <c r="I24" s="14">
        <v>0</v>
      </c>
      <c r="J24" s="4"/>
      <c r="K24" s="10">
        <f t="shared" si="1"/>
        <v>219</v>
      </c>
      <c r="L24" s="15">
        <f t="shared" si="2"/>
        <v>-0.568558772862754</v>
      </c>
      <c r="M24" s="15">
        <f t="shared" si="2"/>
        <v>-1.0869519379092</v>
      </c>
      <c r="N24" s="15">
        <f t="shared" si="2"/>
        <v>-0.759955660964067</v>
      </c>
      <c r="O24" s="15">
        <f t="shared" si="2"/>
        <v>-0.582147920644193</v>
      </c>
      <c r="P24" s="15">
        <f t="shared" si="2"/>
        <v>0.442855430900169</v>
      </c>
      <c r="Q24" s="15">
        <f t="shared" si="2"/>
        <v>0.351210500344028</v>
      </c>
      <c r="R24" s="14">
        <v>0</v>
      </c>
      <c r="S24" s="4"/>
      <c r="T24" s="4"/>
    </row>
    <row r="25" spans="1:20">
      <c r="A25" s="4"/>
      <c r="B25" s="10">
        <v>220</v>
      </c>
      <c r="C25" s="8">
        <v>24.2369469368987</v>
      </c>
      <c r="D25" s="8">
        <v>5.91186850988862</v>
      </c>
      <c r="E25" s="8">
        <v>1.21473304083315</v>
      </c>
      <c r="F25" s="9">
        <v>44921.849846491</v>
      </c>
      <c r="G25" s="9">
        <v>-12089.4686757506</v>
      </c>
      <c r="H25" s="9">
        <v>-11256.0180518193</v>
      </c>
      <c r="I25" s="14">
        <v>1</v>
      </c>
      <c r="J25" s="4"/>
      <c r="K25" s="10">
        <f t="shared" si="1"/>
        <v>220</v>
      </c>
      <c r="L25" s="15">
        <f t="shared" si="2"/>
        <v>-1.29195855985367</v>
      </c>
      <c r="M25" s="15">
        <f t="shared" si="2"/>
        <v>-0.429933706957256</v>
      </c>
      <c r="N25" s="15">
        <f t="shared" si="2"/>
        <v>0.65736253475717</v>
      </c>
      <c r="O25" s="15">
        <f t="shared" si="2"/>
        <v>-0.0474440936087241</v>
      </c>
      <c r="P25" s="15">
        <f t="shared" si="2"/>
        <v>-2.17253063746676</v>
      </c>
      <c r="Q25" s="15">
        <f t="shared" si="2"/>
        <v>-0.686444128494794</v>
      </c>
      <c r="R25" s="14">
        <v>1</v>
      </c>
      <c r="S25" s="4"/>
      <c r="T25" s="4"/>
    </row>
    <row r="26" spans="1:20">
      <c r="A26" s="4"/>
      <c r="B26" s="10">
        <v>221</v>
      </c>
      <c r="C26" s="8">
        <v>42.367829485094</v>
      </c>
      <c r="D26" s="8">
        <v>19.7125140124215</v>
      </c>
      <c r="E26" s="8">
        <v>0.123353435126995</v>
      </c>
      <c r="F26" s="9">
        <v>65417.1465449791</v>
      </c>
      <c r="G26" s="9">
        <v>-3026.23543078186</v>
      </c>
      <c r="H26" s="9">
        <v>-6582.0084153752</v>
      </c>
      <c r="I26" s="14">
        <v>0</v>
      </c>
      <c r="J26" s="4"/>
      <c r="K26" s="10">
        <f t="shared" si="1"/>
        <v>221</v>
      </c>
      <c r="L26" s="15">
        <f t="shared" si="2"/>
        <v>0.901213113437189</v>
      </c>
      <c r="M26" s="15">
        <f t="shared" si="2"/>
        <v>1.55891083616563</v>
      </c>
      <c r="N26" s="15">
        <f t="shared" si="2"/>
        <v>-1.17123463380067</v>
      </c>
      <c r="O26" s="15">
        <f t="shared" si="2"/>
        <v>0.510403006544984</v>
      </c>
      <c r="P26" s="15">
        <f t="shared" si="2"/>
        <v>-0.0138264292975011</v>
      </c>
      <c r="Q26" s="15">
        <f t="shared" si="2"/>
        <v>-0.0468831036833014</v>
      </c>
      <c r="R26" s="14">
        <v>0</v>
      </c>
      <c r="S26" s="4"/>
      <c r="T26" s="4"/>
    </row>
    <row r="27" spans="1:20">
      <c r="A27" s="4"/>
      <c r="B27" s="10">
        <v>222</v>
      </c>
      <c r="C27" s="8">
        <v>30.4824478249364</v>
      </c>
      <c r="D27" s="8">
        <v>9.22659593664327</v>
      </c>
      <c r="E27" s="8">
        <v>1.12145797474389</v>
      </c>
      <c r="F27" s="9">
        <v>58409.1164688959</v>
      </c>
      <c r="G27" s="9">
        <v>-12005.6471054523</v>
      </c>
      <c r="H27" s="9">
        <v>-12116.2818552914</v>
      </c>
      <c r="I27" s="14">
        <v>1</v>
      </c>
      <c r="J27" s="4"/>
      <c r="K27" s="10">
        <f t="shared" si="1"/>
        <v>222</v>
      </c>
      <c r="L27" s="15">
        <f t="shared" si="2"/>
        <v>-0.536482062956913</v>
      </c>
      <c r="M27" s="15">
        <f t="shared" si="2"/>
        <v>0.0477597135012857</v>
      </c>
      <c r="N27" s="15">
        <f t="shared" si="2"/>
        <v>0.501080961548263</v>
      </c>
      <c r="O27" s="15">
        <f t="shared" si="2"/>
        <v>0.319656353142238</v>
      </c>
      <c r="P27" s="15">
        <f t="shared" si="2"/>
        <v>-2.152565800234</v>
      </c>
      <c r="Q27" s="15">
        <f t="shared" si="2"/>
        <v>-0.804157022252425</v>
      </c>
      <c r="R27" s="14">
        <v>1</v>
      </c>
      <c r="S27" s="4"/>
      <c r="T27" s="4"/>
    </row>
    <row r="28" spans="1:20">
      <c r="A28" s="4"/>
      <c r="B28" s="10">
        <v>223</v>
      </c>
      <c r="C28" s="8">
        <v>26.4690835753554</v>
      </c>
      <c r="D28" s="8">
        <v>2.27401190293138</v>
      </c>
      <c r="E28" s="8">
        <v>0.717579636555938</v>
      </c>
      <c r="F28" s="9">
        <v>19708.0164952303</v>
      </c>
      <c r="G28" s="9">
        <v>-576.941772185396</v>
      </c>
      <c r="H28" s="9">
        <v>-1626.73232895355</v>
      </c>
      <c r="I28" s="14">
        <v>1</v>
      </c>
      <c r="J28" s="4"/>
      <c r="K28" s="10">
        <f t="shared" si="1"/>
        <v>223</v>
      </c>
      <c r="L28" s="15">
        <f t="shared" si="2"/>
        <v>-1.02195191051573</v>
      </c>
      <c r="M28" s="15">
        <f t="shared" si="2"/>
        <v>-0.954194058408391</v>
      </c>
      <c r="N28" s="15">
        <f t="shared" si="2"/>
        <v>-0.175613730006355</v>
      </c>
      <c r="O28" s="15">
        <f t="shared" si="2"/>
        <v>-0.733721732116746</v>
      </c>
      <c r="P28" s="15">
        <f t="shared" si="2"/>
        <v>0.569552634767699</v>
      </c>
      <c r="Q28" s="15">
        <f t="shared" si="2"/>
        <v>0.631164589531728</v>
      </c>
      <c r="R28" s="14">
        <v>1</v>
      </c>
      <c r="S28" s="4"/>
      <c r="T28" s="4"/>
    </row>
    <row r="29" spans="1:20">
      <c r="A29" s="4"/>
      <c r="B29" s="10">
        <v>224</v>
      </c>
      <c r="C29" s="8">
        <v>30.1590912134991</v>
      </c>
      <c r="D29" s="8">
        <v>13.7872197188221</v>
      </c>
      <c r="E29" s="8">
        <v>1.04987760827836</v>
      </c>
      <c r="F29" s="9">
        <v>36701.7085056486</v>
      </c>
      <c r="G29" s="9">
        <v>-579.27253186936</v>
      </c>
      <c r="H29" s="9">
        <v>-1391.74680255892</v>
      </c>
      <c r="I29" s="14">
        <v>0</v>
      </c>
      <c r="J29" s="4"/>
      <c r="K29" s="10">
        <f t="shared" si="1"/>
        <v>224</v>
      </c>
      <c r="L29" s="15">
        <f t="shared" si="2"/>
        <v>-0.575596350895761</v>
      </c>
      <c r="M29" s="15">
        <f t="shared" si="2"/>
        <v>0.705002283840336</v>
      </c>
      <c r="N29" s="15">
        <f t="shared" si="2"/>
        <v>0.381148671482705</v>
      </c>
      <c r="O29" s="15">
        <f t="shared" si="2"/>
        <v>-0.271182353039769</v>
      </c>
      <c r="P29" s="15">
        <f t="shared" si="2"/>
        <v>0.568997488430623</v>
      </c>
      <c r="Q29" s="15">
        <f t="shared" si="2"/>
        <v>0.663318477898794</v>
      </c>
      <c r="R29" s="14">
        <v>0</v>
      </c>
      <c r="S29" s="4"/>
      <c r="T29" s="4"/>
    </row>
    <row r="30" spans="1:20">
      <c r="A30" s="4"/>
      <c r="B30" s="10">
        <v>225</v>
      </c>
      <c r="C30" s="8">
        <v>16.6688254852467</v>
      </c>
      <c r="D30" s="8">
        <v>0.023889836004141</v>
      </c>
      <c r="E30" s="8">
        <v>0.662484344526668</v>
      </c>
      <c r="F30" s="9">
        <v>19835.6106381717</v>
      </c>
      <c r="G30" s="9">
        <v>-168.065312549649</v>
      </c>
      <c r="H30" s="9">
        <v>-2317.22460418386</v>
      </c>
      <c r="I30" s="14">
        <v>0</v>
      </c>
      <c r="J30" s="4"/>
      <c r="K30" s="10">
        <f t="shared" si="1"/>
        <v>225</v>
      </c>
      <c r="L30" s="15">
        <f t="shared" si="2"/>
        <v>-2.20742362580768</v>
      </c>
      <c r="M30" s="15">
        <f t="shared" si="2"/>
        <v>-1.27846461469123</v>
      </c>
      <c r="N30" s="15">
        <f t="shared" si="2"/>
        <v>-0.267925419247061</v>
      </c>
      <c r="O30" s="15">
        <f t="shared" si="2"/>
        <v>-0.730248836667434</v>
      </c>
      <c r="P30" s="15">
        <f t="shared" si="2"/>
        <v>0.666939881700466</v>
      </c>
      <c r="Q30" s="15">
        <f t="shared" si="2"/>
        <v>0.536682125540342</v>
      </c>
      <c r="R30" s="14">
        <v>0</v>
      </c>
      <c r="S30" s="4"/>
      <c r="T30" s="4"/>
    </row>
    <row r="31" spans="1:20">
      <c r="A31" s="4"/>
      <c r="B31" s="10">
        <v>226</v>
      </c>
      <c r="C31" s="8">
        <v>41.8888136622304</v>
      </c>
      <c r="D31" s="8">
        <v>6.60736228752808</v>
      </c>
      <c r="E31" s="8">
        <v>1.14909625124083</v>
      </c>
      <c r="F31" s="9">
        <v>18651.1956521202</v>
      </c>
      <c r="G31" s="9">
        <v>-820.382891055076</v>
      </c>
      <c r="H31" s="9">
        <v>-4042.12899989512</v>
      </c>
      <c r="I31" s="14">
        <v>0</v>
      </c>
      <c r="J31" s="4"/>
      <c r="K31" s="10">
        <f t="shared" si="1"/>
        <v>226</v>
      </c>
      <c r="L31" s="15">
        <f t="shared" si="2"/>
        <v>0.84326977113325</v>
      </c>
      <c r="M31" s="15">
        <f t="shared" si="2"/>
        <v>-0.329704409408799</v>
      </c>
      <c r="N31" s="15">
        <f t="shared" si="2"/>
        <v>0.547388656764386</v>
      </c>
      <c r="O31" s="15">
        <f t="shared" si="2"/>
        <v>-0.76248659711889</v>
      </c>
      <c r="P31" s="15">
        <f t="shared" si="2"/>
        <v>0.511569202857553</v>
      </c>
      <c r="Q31" s="15">
        <f t="shared" si="2"/>
        <v>0.300657446767487</v>
      </c>
      <c r="R31" s="14">
        <v>0</v>
      </c>
      <c r="S31" s="4"/>
      <c r="T31" s="4"/>
    </row>
    <row r="32" spans="1:20">
      <c r="A32" s="4"/>
      <c r="B32" s="10">
        <v>227</v>
      </c>
      <c r="C32" s="8">
        <v>41.8826043595221</v>
      </c>
      <c r="D32" s="8">
        <v>22.2498929862362</v>
      </c>
      <c r="E32" s="8">
        <v>2.17846029828778</v>
      </c>
      <c r="F32" s="9">
        <v>122141.66398579</v>
      </c>
      <c r="G32" s="9">
        <v>-2689.7012191662</v>
      </c>
      <c r="H32" s="9">
        <v>-3534.56694345895</v>
      </c>
      <c r="I32" s="14">
        <v>0</v>
      </c>
      <c r="J32" s="4"/>
      <c r="K32" s="10">
        <f t="shared" si="1"/>
        <v>227</v>
      </c>
      <c r="L32" s="15">
        <f t="shared" si="2"/>
        <v>0.842518673288214</v>
      </c>
      <c r="M32" s="15">
        <f t="shared" si="2"/>
        <v>1.9245786830051</v>
      </c>
      <c r="N32" s="15">
        <f t="shared" si="2"/>
        <v>2.27207928869844</v>
      </c>
      <c r="O32" s="15">
        <f t="shared" si="2"/>
        <v>2.0543478455728</v>
      </c>
      <c r="P32" s="15">
        <f t="shared" si="2"/>
        <v>0.0663301549116646</v>
      </c>
      <c r="Q32" s="15">
        <f t="shared" si="2"/>
        <v>0.370108931513828</v>
      </c>
      <c r="R32" s="14">
        <v>0</v>
      </c>
      <c r="S32" s="4"/>
      <c r="T32" s="4"/>
    </row>
    <row r="33" spans="1:20">
      <c r="A33" s="4"/>
      <c r="B33" s="10">
        <v>228</v>
      </c>
      <c r="C33" s="8">
        <v>42.3494590775194</v>
      </c>
      <c r="D33" s="8">
        <v>12.1355958715356</v>
      </c>
      <c r="E33" s="8">
        <v>0.954873864928844</v>
      </c>
      <c r="F33" s="9">
        <v>81970.3596421592</v>
      </c>
      <c r="G33" s="9">
        <v>-2519.83550509603</v>
      </c>
      <c r="H33" s="9">
        <v>-2697.58339581228</v>
      </c>
      <c r="I33" s="14">
        <v>0</v>
      </c>
      <c r="J33" s="4"/>
      <c r="K33" s="10">
        <f t="shared" si="1"/>
        <v>228</v>
      </c>
      <c r="L33" s="15">
        <f t="shared" si="2"/>
        <v>0.898990968022468</v>
      </c>
      <c r="M33" s="15">
        <f t="shared" si="2"/>
        <v>0.466982759654709</v>
      </c>
      <c r="N33" s="15">
        <f t="shared" si="2"/>
        <v>0.221970714351167</v>
      </c>
      <c r="O33" s="15">
        <f t="shared" si="2"/>
        <v>0.960953299147946</v>
      </c>
      <c r="P33" s="15">
        <f t="shared" si="2"/>
        <v>0.106789207644365</v>
      </c>
      <c r="Q33" s="15">
        <f t="shared" si="2"/>
        <v>0.484636306748448</v>
      </c>
      <c r="R33" s="14">
        <v>0</v>
      </c>
      <c r="S33" s="4"/>
      <c r="T33" s="4"/>
    </row>
    <row r="34" spans="1:20">
      <c r="A34" s="4"/>
      <c r="B34" s="10">
        <v>229</v>
      </c>
      <c r="C34" s="8">
        <v>40.4921625100673</v>
      </c>
      <c r="D34" s="8">
        <v>17.7803160162762</v>
      </c>
      <c r="E34" s="8">
        <v>0.866667462062025</v>
      </c>
      <c r="F34" s="9">
        <v>177437.189411615</v>
      </c>
      <c r="G34" s="9">
        <v>-22721.7017434277</v>
      </c>
      <c r="H34" s="9">
        <v>-10576.4561321966</v>
      </c>
      <c r="I34" s="14">
        <v>1</v>
      </c>
      <c r="J34" s="4"/>
      <c r="K34" s="10">
        <f t="shared" si="1"/>
        <v>229</v>
      </c>
      <c r="L34" s="15">
        <f t="shared" si="2"/>
        <v>0.67432621660684</v>
      </c>
      <c r="M34" s="15">
        <f t="shared" si="2"/>
        <v>1.28045708991431</v>
      </c>
      <c r="N34" s="15">
        <f t="shared" si="2"/>
        <v>0.0741816428973573</v>
      </c>
      <c r="O34" s="15">
        <f t="shared" si="2"/>
        <v>3.55939795360796</v>
      </c>
      <c r="P34" s="15">
        <f t="shared" si="2"/>
        <v>-4.70494325943831</v>
      </c>
      <c r="Q34" s="15">
        <f t="shared" si="2"/>
        <v>-0.593457303147261</v>
      </c>
      <c r="R34" s="14">
        <v>1</v>
      </c>
      <c r="S34" s="4"/>
      <c r="T34" s="4"/>
    </row>
    <row r="35" spans="1:20">
      <c r="A35" s="4"/>
      <c r="B35" s="10">
        <v>230</v>
      </c>
      <c r="C35" s="8">
        <v>24.0323848506596</v>
      </c>
      <c r="D35" s="8">
        <v>2.3008727528893</v>
      </c>
      <c r="E35" s="8">
        <v>0.525789651294989</v>
      </c>
      <c r="F35" s="9">
        <v>26688.0481539527</v>
      </c>
      <c r="G35" s="9">
        <v>-1800.35714691394</v>
      </c>
      <c r="H35" s="9">
        <v>-1898.43990819265</v>
      </c>
      <c r="I35" s="14">
        <v>1</v>
      </c>
      <c r="J35" s="4"/>
      <c r="K35" s="10">
        <f t="shared" si="1"/>
        <v>230</v>
      </c>
      <c r="L35" s="15">
        <f t="shared" si="2"/>
        <v>-1.31670306811334</v>
      </c>
      <c r="M35" s="15">
        <f t="shared" si="2"/>
        <v>-0.950323076079873</v>
      </c>
      <c r="N35" s="15">
        <f t="shared" si="2"/>
        <v>-0.496956205321353</v>
      </c>
      <c r="O35" s="15">
        <f t="shared" si="2"/>
        <v>-0.543737147990836</v>
      </c>
      <c r="P35" s="15">
        <f t="shared" si="2"/>
        <v>0.27815641375225</v>
      </c>
      <c r="Q35" s="15">
        <f t="shared" si="2"/>
        <v>0.59398589471855</v>
      </c>
      <c r="R35" s="14">
        <v>1</v>
      </c>
      <c r="S35" s="4"/>
      <c r="T35" s="4"/>
    </row>
    <row r="36" spans="1:20">
      <c r="A36" s="4"/>
      <c r="B36" s="10">
        <v>231</v>
      </c>
      <c r="C36" s="8">
        <v>49.2765748971872</v>
      </c>
      <c r="D36" s="8">
        <v>30.4984533177077</v>
      </c>
      <c r="E36" s="8">
        <v>0.545212956214644</v>
      </c>
      <c r="F36" s="9">
        <v>100877.058573648</v>
      </c>
      <c r="G36" s="9">
        <v>-3766.07031284311</v>
      </c>
      <c r="H36" s="9">
        <v>-10455.9076039434</v>
      </c>
      <c r="I36" s="14">
        <v>0</v>
      </c>
      <c r="J36" s="4"/>
      <c r="K36" s="10">
        <f t="shared" si="1"/>
        <v>231</v>
      </c>
      <c r="L36" s="15">
        <f t="shared" si="2"/>
        <v>1.7369178672187</v>
      </c>
      <c r="M36" s="15">
        <f t="shared" si="2"/>
        <v>3.11329874692211</v>
      </c>
      <c r="N36" s="15">
        <f t="shared" si="2"/>
        <v>-0.464412624522868</v>
      </c>
      <c r="O36" s="15">
        <f t="shared" si="2"/>
        <v>1.47556147133353</v>
      </c>
      <c r="P36" s="15">
        <f t="shared" si="2"/>
        <v>-0.190042204627196</v>
      </c>
      <c r="Q36" s="15">
        <f t="shared" si="2"/>
        <v>-0.576962227983524</v>
      </c>
      <c r="R36" s="14">
        <v>0</v>
      </c>
      <c r="S36" s="4"/>
      <c r="T36" s="4"/>
    </row>
    <row r="37" spans="1:20">
      <c r="A37" s="4"/>
      <c r="B37" s="10">
        <v>232</v>
      </c>
      <c r="C37" s="8">
        <v>34.3627126931209</v>
      </c>
      <c r="D37" s="8">
        <v>6.57835053672216</v>
      </c>
      <c r="E37" s="8">
        <v>3.07216883877617</v>
      </c>
      <c r="F37" s="9">
        <v>31822.4897826107</v>
      </c>
      <c r="G37" s="9">
        <v>-240.662528145245</v>
      </c>
      <c r="H37" s="9">
        <v>-8407.35537194526</v>
      </c>
      <c r="I37" s="14">
        <v>0</v>
      </c>
      <c r="J37" s="4"/>
      <c r="K37" s="10">
        <f t="shared" si="1"/>
        <v>232</v>
      </c>
      <c r="L37" s="15">
        <f t="shared" si="2"/>
        <v>-0.0671123579165392</v>
      </c>
      <c r="M37" s="15">
        <f t="shared" si="2"/>
        <v>-0.333885363282746</v>
      </c>
      <c r="N37" s="15">
        <f t="shared" si="2"/>
        <v>3.76948028291588</v>
      </c>
      <c r="O37" s="15">
        <f t="shared" si="2"/>
        <v>-0.403986383920822</v>
      </c>
      <c r="P37" s="15">
        <f t="shared" si="2"/>
        <v>0.649648490143862</v>
      </c>
      <c r="Q37" s="15">
        <f t="shared" si="2"/>
        <v>-0.296651688043484</v>
      </c>
      <c r="R37" s="14">
        <v>0</v>
      </c>
      <c r="S37" s="4"/>
      <c r="T37" s="4"/>
    </row>
    <row r="38" spans="1:20">
      <c r="A38" s="4"/>
      <c r="B38" s="10">
        <v>233</v>
      </c>
      <c r="C38" s="8">
        <v>48.5947077804492</v>
      </c>
      <c r="D38" s="8">
        <v>22.9578745370608</v>
      </c>
      <c r="E38" s="8">
        <v>1.16427436929248</v>
      </c>
      <c r="F38" s="9">
        <v>81548.5253904382</v>
      </c>
      <c r="G38" s="9">
        <v>-585.680890959024</v>
      </c>
      <c r="H38" s="9">
        <v>-11415.5615037295</v>
      </c>
      <c r="I38" s="14">
        <v>0</v>
      </c>
      <c r="J38" s="4"/>
      <c r="K38" s="10">
        <f t="shared" si="1"/>
        <v>233</v>
      </c>
      <c r="L38" s="15">
        <f t="shared" si="2"/>
        <v>1.65443695977235</v>
      </c>
      <c r="M38" s="15">
        <f t="shared" si="2"/>
        <v>2.02660762387825</v>
      </c>
      <c r="N38" s="15">
        <f t="shared" si="2"/>
        <v>0.572819463376645</v>
      </c>
      <c r="O38" s="15">
        <f t="shared" si="2"/>
        <v>0.949471688633595</v>
      </c>
      <c r="P38" s="15">
        <f t="shared" si="2"/>
        <v>0.567471128978052</v>
      </c>
      <c r="Q38" s="15">
        <f t="shared" si="2"/>
        <v>-0.708275014937574</v>
      </c>
      <c r="R38" s="14">
        <v>0</v>
      </c>
      <c r="S38" s="4"/>
      <c r="T38" s="4"/>
    </row>
    <row r="39" spans="1:20">
      <c r="A39" s="4"/>
      <c r="B39" s="10">
        <v>234</v>
      </c>
      <c r="C39" s="8">
        <v>44.6673658642986</v>
      </c>
      <c r="D39" s="8">
        <v>13.9233194234496</v>
      </c>
      <c r="E39" s="8">
        <v>0.412600198887084</v>
      </c>
      <c r="F39" s="9">
        <v>55271.3767648801</v>
      </c>
      <c r="G39" s="9">
        <v>-3110.30938846164</v>
      </c>
      <c r="H39" s="9">
        <v>-14359.7239202894</v>
      </c>
      <c r="I39" s="14">
        <v>0</v>
      </c>
      <c r="J39" s="4"/>
      <c r="K39" s="10">
        <f t="shared" si="1"/>
        <v>234</v>
      </c>
      <c r="L39" s="15">
        <f t="shared" si="2"/>
        <v>1.17937265890705</v>
      </c>
      <c r="M39" s="15">
        <f t="shared" si="2"/>
        <v>0.724615942840513</v>
      </c>
      <c r="N39" s="15">
        <f t="shared" si="2"/>
        <v>-0.686604162000722</v>
      </c>
      <c r="O39" s="15">
        <f t="shared" si="2"/>
        <v>0.234252417757809</v>
      </c>
      <c r="P39" s="15">
        <f t="shared" si="2"/>
        <v>-0.0338513808060085</v>
      </c>
      <c r="Q39" s="15">
        <f t="shared" si="2"/>
        <v>-1.11113501712171</v>
      </c>
      <c r="R39" s="14">
        <v>0</v>
      </c>
      <c r="S39" s="4"/>
      <c r="T39" s="4"/>
    </row>
    <row r="40" spans="1:20">
      <c r="A40" s="4"/>
      <c r="B40" s="10">
        <v>235</v>
      </c>
      <c r="C40" s="8">
        <v>44.5083412194396</v>
      </c>
      <c r="D40" s="8">
        <v>19.2658549104159</v>
      </c>
      <c r="E40" s="8">
        <v>0.389416118098504</v>
      </c>
      <c r="F40" s="9">
        <v>94642.1494902608</v>
      </c>
      <c r="G40" s="9">
        <v>-4416.53469300877</v>
      </c>
      <c r="H40" s="9">
        <v>-9770.15460488819</v>
      </c>
      <c r="I40" s="14">
        <v>0</v>
      </c>
      <c r="J40" s="4"/>
      <c r="K40" s="10">
        <f t="shared" si="1"/>
        <v>235</v>
      </c>
      <c r="L40" s="15">
        <f t="shared" si="2"/>
        <v>1.16013651055449</v>
      </c>
      <c r="M40" s="15">
        <f t="shared" si="2"/>
        <v>1.49454170810585</v>
      </c>
      <c r="N40" s="15">
        <f t="shared" si="2"/>
        <v>-0.725448890511277</v>
      </c>
      <c r="O40" s="15">
        <f t="shared" si="2"/>
        <v>1.30585785576469</v>
      </c>
      <c r="P40" s="15">
        <f t="shared" si="2"/>
        <v>-0.344971483922452</v>
      </c>
      <c r="Q40" s="15">
        <f t="shared" si="2"/>
        <v>-0.483128255664854</v>
      </c>
      <c r="R40" s="14">
        <v>0</v>
      </c>
      <c r="S40" s="4"/>
      <c r="T40" s="4"/>
    </row>
    <row r="41" spans="1:20">
      <c r="A41" s="4"/>
      <c r="B41" s="10">
        <v>236</v>
      </c>
      <c r="C41" s="8">
        <v>39.8096094571899</v>
      </c>
      <c r="D41" s="8">
        <v>3.48138538458455</v>
      </c>
      <c r="E41" s="8">
        <v>0.484293792361302</v>
      </c>
      <c r="F41" s="9">
        <v>23456.2992870013</v>
      </c>
      <c r="G41" s="9">
        <v>-1415.29548925391</v>
      </c>
      <c r="H41" s="9">
        <v>-3745.89874332931</v>
      </c>
      <c r="I41" s="14">
        <v>0</v>
      </c>
      <c r="J41" s="4"/>
      <c r="K41" s="10">
        <f t="shared" si="1"/>
        <v>236</v>
      </c>
      <c r="L41" s="15">
        <f t="shared" si="2"/>
        <v>0.591762336050561</v>
      </c>
      <c r="M41" s="15">
        <f t="shared" si="2"/>
        <v>-0.780196533433457</v>
      </c>
      <c r="N41" s="15">
        <f t="shared" si="2"/>
        <v>-0.566482161053245</v>
      </c>
      <c r="O41" s="15">
        <f t="shared" si="2"/>
        <v>-0.631699852818956</v>
      </c>
      <c r="P41" s="15">
        <f t="shared" si="2"/>
        <v>0.369871389890238</v>
      </c>
      <c r="Q41" s="15">
        <f t="shared" si="2"/>
        <v>0.341191664966819</v>
      </c>
      <c r="R41" s="14">
        <v>0</v>
      </c>
      <c r="S41" s="4"/>
      <c r="T41" s="4"/>
    </row>
    <row r="42" spans="1:20">
      <c r="A42" s="4"/>
      <c r="B42" s="10">
        <v>237</v>
      </c>
      <c r="C42" s="8">
        <v>18.1905205155801</v>
      </c>
      <c r="D42" s="8">
        <v>0.214588001461245</v>
      </c>
      <c r="E42" s="8">
        <v>0.428558639392554</v>
      </c>
      <c r="F42" s="9">
        <v>16185.9747859832</v>
      </c>
      <c r="G42" s="9">
        <v>-1715.69108155612</v>
      </c>
      <c r="H42" s="9">
        <v>-4127.859789742</v>
      </c>
      <c r="I42" s="14">
        <v>0</v>
      </c>
      <c r="J42" s="4"/>
      <c r="K42" s="10">
        <f t="shared" si="1"/>
        <v>237</v>
      </c>
      <c r="L42" s="15">
        <f t="shared" si="2"/>
        <v>-2.02335434914433</v>
      </c>
      <c r="M42" s="15">
        <f t="shared" si="2"/>
        <v>-1.25098263888921</v>
      </c>
      <c r="N42" s="15">
        <f t="shared" si="2"/>
        <v>-0.659865931809934</v>
      </c>
      <c r="O42" s="15">
        <f t="shared" si="2"/>
        <v>-0.829585714133107</v>
      </c>
      <c r="P42" s="15">
        <f t="shared" si="2"/>
        <v>0.298322394990624</v>
      </c>
      <c r="Q42" s="15">
        <f t="shared" si="2"/>
        <v>0.288926604069848</v>
      </c>
      <c r="R42" s="14">
        <v>0</v>
      </c>
      <c r="S42" s="4"/>
      <c r="T42" s="4"/>
    </row>
    <row r="43" spans="1:20">
      <c r="A43" s="4"/>
      <c r="B43" s="10">
        <v>238</v>
      </c>
      <c r="C43" s="8">
        <v>34.4448180919759</v>
      </c>
      <c r="D43" s="8">
        <v>9.43041773956774</v>
      </c>
      <c r="E43" s="8">
        <v>0.738051299767546</v>
      </c>
      <c r="F43" s="9">
        <v>42971.2086801539</v>
      </c>
      <c r="G43" s="9">
        <v>-1770.804455659</v>
      </c>
      <c r="H43" s="9">
        <v>-8394.31694035225</v>
      </c>
      <c r="I43" s="14">
        <v>0</v>
      </c>
      <c r="J43" s="4"/>
      <c r="K43" s="10">
        <f t="shared" si="1"/>
        <v>238</v>
      </c>
      <c r="L43" s="15">
        <f t="shared" si="2"/>
        <v>-0.0571806166174484</v>
      </c>
      <c r="M43" s="15">
        <f t="shared" si="2"/>
        <v>0.0771329685741306</v>
      </c>
      <c r="N43" s="15">
        <f t="shared" si="2"/>
        <v>-0.141313633881511</v>
      </c>
      <c r="O43" s="15">
        <f t="shared" si="2"/>
        <v>-0.100537226832887</v>
      </c>
      <c r="P43" s="15">
        <f t="shared" si="2"/>
        <v>0.285195349775458</v>
      </c>
      <c r="Q43" s="15">
        <f t="shared" si="2"/>
        <v>-0.294867594017118</v>
      </c>
      <c r="R43" s="14">
        <v>0</v>
      </c>
      <c r="S43" s="4"/>
      <c r="T43" s="4"/>
    </row>
    <row r="44" spans="1:20">
      <c r="A44" s="4"/>
      <c r="B44" s="10">
        <v>239</v>
      </c>
      <c r="C44" s="8">
        <v>27.0410067765953</v>
      </c>
      <c r="D44" s="8">
        <v>2.23762161946366</v>
      </c>
      <c r="E44" s="8">
        <v>0.156520909627169</v>
      </c>
      <c r="F44" s="9">
        <v>10966.2965249887</v>
      </c>
      <c r="G44" s="9">
        <v>-1662.39505729397</v>
      </c>
      <c r="H44" s="9">
        <v>-2910.21971725137</v>
      </c>
      <c r="I44" s="14">
        <v>1</v>
      </c>
      <c r="J44" s="4"/>
      <c r="K44" s="10">
        <f t="shared" si="1"/>
        <v>239</v>
      </c>
      <c r="L44" s="15">
        <f t="shared" si="2"/>
        <v>-0.952770183651474</v>
      </c>
      <c r="M44" s="15">
        <f t="shared" si="2"/>
        <v>-0.95943835054561</v>
      </c>
      <c r="N44" s="15">
        <f t="shared" si="2"/>
        <v>-1.11566281475427</v>
      </c>
      <c r="O44" s="15">
        <f t="shared" si="2"/>
        <v>-0.971656474291752</v>
      </c>
      <c r="P44" s="15">
        <f t="shared" si="2"/>
        <v>0.31101657914585</v>
      </c>
      <c r="Q44" s="15">
        <f t="shared" si="2"/>
        <v>0.455540537969676</v>
      </c>
      <c r="R44" s="14">
        <v>1</v>
      </c>
      <c r="S44" s="4"/>
      <c r="T44" s="4"/>
    </row>
    <row r="45" spans="1:20">
      <c r="A45" s="4"/>
      <c r="B45" s="10">
        <v>240</v>
      </c>
      <c r="C45" s="8">
        <v>31.8723937561004</v>
      </c>
      <c r="D45" s="8">
        <v>14.5282940952743</v>
      </c>
      <c r="E45" s="8">
        <v>0.178972842203115</v>
      </c>
      <c r="F45" s="9">
        <v>38345.653479377</v>
      </c>
      <c r="G45" s="9">
        <v>-313.69459175829</v>
      </c>
      <c r="H45" s="9">
        <v>-3389.51419243949</v>
      </c>
      <c r="I45" s="14">
        <v>0</v>
      </c>
      <c r="J45" s="4"/>
      <c r="K45" s="10">
        <f t="shared" si="1"/>
        <v>240</v>
      </c>
      <c r="L45" s="15">
        <f t="shared" si="2"/>
        <v>-0.368349594196403</v>
      </c>
      <c r="M45" s="15">
        <f t="shared" si="2"/>
        <v>0.811800312192322</v>
      </c>
      <c r="N45" s="15">
        <f t="shared" si="2"/>
        <v>-1.07804479429432</v>
      </c>
      <c r="O45" s="15">
        <f t="shared" si="2"/>
        <v>-0.226436968286479</v>
      </c>
      <c r="P45" s="15">
        <f t="shared" si="2"/>
        <v>0.632253525367877</v>
      </c>
      <c r="Q45" s="15">
        <f t="shared" si="2"/>
        <v>0.389957004861899</v>
      </c>
      <c r="R45" s="14">
        <v>0</v>
      </c>
      <c r="S45" s="4"/>
      <c r="T45" s="4"/>
    </row>
    <row r="46" spans="1:20">
      <c r="A46" s="4"/>
      <c r="B46" s="10">
        <v>241</v>
      </c>
      <c r="C46" s="8">
        <v>48.068721991884</v>
      </c>
      <c r="D46" s="8">
        <v>22.8979827699398</v>
      </c>
      <c r="E46" s="8">
        <v>1.3869583614775</v>
      </c>
      <c r="F46" s="9">
        <v>140039.392854787</v>
      </c>
      <c r="G46" s="9">
        <v>-6668.75861109794</v>
      </c>
      <c r="H46" s="9">
        <v>-26621.6875589121</v>
      </c>
      <c r="I46" s="14">
        <v>0</v>
      </c>
      <c r="J46" s="4"/>
      <c r="K46" s="10">
        <f t="shared" si="1"/>
        <v>241</v>
      </c>
      <c r="L46" s="15">
        <f t="shared" si="2"/>
        <v>1.59081197466926</v>
      </c>
      <c r="M46" s="15">
        <f t="shared" si="2"/>
        <v>2.01797647585009</v>
      </c>
      <c r="N46" s="15">
        <f t="shared" si="2"/>
        <v>0.945924582313908</v>
      </c>
      <c r="O46" s="15">
        <f t="shared" si="2"/>
        <v>2.54149356957905</v>
      </c>
      <c r="P46" s="15">
        <f t="shared" si="2"/>
        <v>-0.881411970259657</v>
      </c>
      <c r="Q46" s="15">
        <f t="shared" si="2"/>
        <v>-2.78898222774173</v>
      </c>
      <c r="R46" s="14">
        <v>0</v>
      </c>
      <c r="S46" s="4"/>
      <c r="T46" s="4"/>
    </row>
    <row r="47" spans="1:20">
      <c r="A47" s="4"/>
      <c r="B47" s="10">
        <v>242</v>
      </c>
      <c r="C47" s="8">
        <v>30.1264786354644</v>
      </c>
      <c r="D47" s="8">
        <v>5.35746505101641</v>
      </c>
      <c r="E47" s="8">
        <v>0.280729425759335</v>
      </c>
      <c r="F47" s="9">
        <v>23221.5816453858</v>
      </c>
      <c r="G47" s="9">
        <v>-207.182041131328</v>
      </c>
      <c r="H47" s="9">
        <v>-962.30687843664</v>
      </c>
      <c r="I47" s="14">
        <v>0</v>
      </c>
      <c r="J47" s="4"/>
      <c r="K47" s="10">
        <f t="shared" si="1"/>
        <v>242</v>
      </c>
      <c r="L47" s="15">
        <f t="shared" si="2"/>
        <v>-0.579541276475002</v>
      </c>
      <c r="M47" s="15">
        <f t="shared" si="2"/>
        <v>-0.509830135980382</v>
      </c>
      <c r="N47" s="15">
        <f t="shared" si="2"/>
        <v>-0.907552511315817</v>
      </c>
      <c r="O47" s="15">
        <f t="shared" si="2"/>
        <v>-0.638088467614653</v>
      </c>
      <c r="P47" s="15">
        <f t="shared" si="2"/>
        <v>0.657622958664643</v>
      </c>
      <c r="Q47" s="15">
        <f t="shared" si="2"/>
        <v>0.722080239069567</v>
      </c>
      <c r="R47" s="14">
        <v>0</v>
      </c>
      <c r="S47" s="4"/>
      <c r="T47" s="4"/>
    </row>
    <row r="48" spans="1:20">
      <c r="A48" s="4"/>
      <c r="B48" s="10">
        <v>243</v>
      </c>
      <c r="C48" s="8">
        <v>39.7633722145983</v>
      </c>
      <c r="D48" s="8">
        <v>8.2250617182362</v>
      </c>
      <c r="E48" s="8">
        <v>1.75261594597438</v>
      </c>
      <c r="F48" s="9">
        <v>33101.7405591768</v>
      </c>
      <c r="G48" s="9">
        <v>-1211.58455084173</v>
      </c>
      <c r="H48" s="9">
        <v>589.248987850687</v>
      </c>
      <c r="I48" s="14">
        <v>0</v>
      </c>
      <c r="J48" s="4"/>
      <c r="K48" s="10">
        <f t="shared" si="1"/>
        <v>243</v>
      </c>
      <c r="L48" s="15">
        <f t="shared" si="2"/>
        <v>0.586169325868441</v>
      </c>
      <c r="M48" s="15">
        <f t="shared" si="2"/>
        <v>-0.0965738152937376</v>
      </c>
      <c r="N48" s="15">
        <f t="shared" si="2"/>
        <v>1.55858072887993</v>
      </c>
      <c r="O48" s="15">
        <f t="shared" si="2"/>
        <v>-0.369167354629608</v>
      </c>
      <c r="P48" s="15">
        <f t="shared" si="2"/>
        <v>0.418391785218759</v>
      </c>
      <c r="Q48" s="15">
        <f t="shared" si="2"/>
        <v>0.934385034540625</v>
      </c>
      <c r="R48" s="14">
        <v>0</v>
      </c>
      <c r="S48" s="4"/>
      <c r="T48" s="4"/>
    </row>
    <row r="49" spans="1:20">
      <c r="A49" s="4"/>
      <c r="B49" s="10">
        <v>244</v>
      </c>
      <c r="C49" s="8">
        <v>49.033556691186</v>
      </c>
      <c r="D49" s="8">
        <v>15.3824722368856</v>
      </c>
      <c r="E49" s="8">
        <v>0.44637628251995</v>
      </c>
      <c r="F49" s="9">
        <v>225132.328663911</v>
      </c>
      <c r="G49" s="9">
        <v>-31438.855049652</v>
      </c>
      <c r="H49" s="9">
        <v>-47020.5331525164</v>
      </c>
      <c r="I49" s="14">
        <v>1</v>
      </c>
      <c r="J49" s="4"/>
      <c r="K49" s="10">
        <f t="shared" si="1"/>
        <v>244</v>
      </c>
      <c r="L49" s="15">
        <f t="shared" si="2"/>
        <v>1.70752157919582</v>
      </c>
      <c r="M49" s="15">
        <f t="shared" si="2"/>
        <v>0.934897998853914</v>
      </c>
      <c r="N49" s="15">
        <f t="shared" si="2"/>
        <v>-0.630012623572561</v>
      </c>
      <c r="O49" s="15">
        <f t="shared" si="2"/>
        <v>4.85757848325523</v>
      </c>
      <c r="P49" s="15">
        <f t="shared" si="2"/>
        <v>-6.78121725755584</v>
      </c>
      <c r="Q49" s="15">
        <f t="shared" si="2"/>
        <v>-5.58022734865305</v>
      </c>
      <c r="R49" s="14">
        <v>1</v>
      </c>
      <c r="S49" s="4"/>
      <c r="T49" s="4"/>
    </row>
    <row r="50" spans="1:20">
      <c r="A50" s="4"/>
      <c r="B50" s="10">
        <v>245</v>
      </c>
      <c r="C50" s="8">
        <v>47.2920048853099</v>
      </c>
      <c r="D50" s="8">
        <v>6.74514563396349</v>
      </c>
      <c r="E50" s="8">
        <v>1.28968958637692</v>
      </c>
      <c r="F50" s="9">
        <v>32693.3956084277</v>
      </c>
      <c r="G50" s="9">
        <v>-3879.8439834883</v>
      </c>
      <c r="H50" s="9">
        <v>-3486.59784930669</v>
      </c>
      <c r="I50" s="14">
        <v>0</v>
      </c>
      <c r="J50" s="4"/>
      <c r="K50" s="10">
        <f t="shared" si="1"/>
        <v>245</v>
      </c>
      <c r="L50" s="15">
        <f t="shared" si="2"/>
        <v>1.49685769793891</v>
      </c>
      <c r="M50" s="15">
        <f t="shared" si="2"/>
        <v>-0.309848116698361</v>
      </c>
      <c r="N50" s="15">
        <f t="shared" si="2"/>
        <v>0.782951583910726</v>
      </c>
      <c r="O50" s="15">
        <f t="shared" si="2"/>
        <v>-0.380281809325674</v>
      </c>
      <c r="P50" s="15">
        <f t="shared" si="2"/>
        <v>-0.217141110168106</v>
      </c>
      <c r="Q50" s="15">
        <f t="shared" si="2"/>
        <v>0.376672709811606</v>
      </c>
      <c r="R50" s="14">
        <v>0</v>
      </c>
      <c r="S50" s="4"/>
      <c r="T50" s="4"/>
    </row>
    <row r="51" spans="1:20">
      <c r="A51" s="4"/>
      <c r="B51" s="10">
        <v>246</v>
      </c>
      <c r="C51" s="8">
        <v>26.9489594825569</v>
      </c>
      <c r="D51" s="8">
        <v>3.04885059862935</v>
      </c>
      <c r="E51" s="8">
        <v>1.94020150233021</v>
      </c>
      <c r="F51" s="9">
        <v>42342.3268981645</v>
      </c>
      <c r="G51" s="9">
        <v>-11770.5005932891</v>
      </c>
      <c r="H51" s="9">
        <v>-8483.15960492778</v>
      </c>
      <c r="I51" s="14">
        <v>1</v>
      </c>
      <c r="J51" s="4"/>
      <c r="K51" s="10">
        <f t="shared" si="1"/>
        <v>246</v>
      </c>
      <c r="L51" s="15">
        <f t="shared" si="2"/>
        <v>-0.96390452955833</v>
      </c>
      <c r="M51" s="15">
        <f t="shared" si="2"/>
        <v>-0.842530172001301</v>
      </c>
      <c r="N51" s="15">
        <f t="shared" si="2"/>
        <v>1.87287871962594</v>
      </c>
      <c r="O51" s="15">
        <f t="shared" si="2"/>
        <v>-0.117654318797123</v>
      </c>
      <c r="P51" s="15">
        <f t="shared" si="2"/>
        <v>-2.09655799908592</v>
      </c>
      <c r="Q51" s="15">
        <f t="shared" si="2"/>
        <v>-0.307024245376985</v>
      </c>
      <c r="R51" s="14">
        <v>1</v>
      </c>
      <c r="S51" s="4"/>
      <c r="T51" s="4"/>
    </row>
    <row r="52" spans="1:20">
      <c r="A52" s="4"/>
      <c r="B52" s="10">
        <v>247</v>
      </c>
      <c r="C52" s="8">
        <v>24.9117173542522</v>
      </c>
      <c r="D52" s="8">
        <v>7.40878849326944</v>
      </c>
      <c r="E52" s="8">
        <v>0.551045422533936</v>
      </c>
      <c r="F52" s="9">
        <v>19123.7188978037</v>
      </c>
      <c r="G52" s="9">
        <v>-740.075219250807</v>
      </c>
      <c r="H52" s="9">
        <v>-2415.05249346924</v>
      </c>
      <c r="I52" s="14">
        <v>0</v>
      </c>
      <c r="J52" s="4"/>
      <c r="K52" s="10">
        <f t="shared" si="1"/>
        <v>247</v>
      </c>
      <c r="L52" s="15">
        <f t="shared" si="2"/>
        <v>-1.21033609269685</v>
      </c>
      <c r="M52" s="15">
        <f t="shared" si="2"/>
        <v>-0.214208932352175</v>
      </c>
      <c r="N52" s="15">
        <f t="shared" si="2"/>
        <v>-0.454640377230171</v>
      </c>
      <c r="O52" s="15">
        <f t="shared" si="2"/>
        <v>-0.749625318444199</v>
      </c>
      <c r="P52" s="15">
        <f t="shared" si="2"/>
        <v>0.530697090707994</v>
      </c>
      <c r="Q52" s="15">
        <f t="shared" si="2"/>
        <v>0.523295994575045</v>
      </c>
      <c r="R52" s="14">
        <v>0</v>
      </c>
      <c r="S52" s="4"/>
      <c r="T52" s="4"/>
    </row>
    <row r="53" spans="1:20">
      <c r="A53" s="4"/>
      <c r="B53" s="10">
        <v>248</v>
      </c>
      <c r="C53" s="8">
        <v>33.1474676383546</v>
      </c>
      <c r="D53" s="8">
        <v>2.61983408990999</v>
      </c>
      <c r="E53" s="8">
        <v>0.868640474472771</v>
      </c>
      <c r="F53" s="9">
        <v>26732.9877693265</v>
      </c>
      <c r="G53" s="9">
        <v>-3684.73691385471</v>
      </c>
      <c r="H53" s="9">
        <v>-3300.90141285638</v>
      </c>
      <c r="I53" s="14">
        <v>0</v>
      </c>
      <c r="J53" s="4"/>
      <c r="K53" s="10">
        <f t="shared" si="1"/>
        <v>248</v>
      </c>
      <c r="L53" s="15">
        <f t="shared" si="2"/>
        <v>-0.214112429376686</v>
      </c>
      <c r="M53" s="15">
        <f t="shared" si="2"/>
        <v>-0.904356783091306</v>
      </c>
      <c r="N53" s="15">
        <f t="shared" si="2"/>
        <v>0.077487408268962</v>
      </c>
      <c r="O53" s="15">
        <f t="shared" si="2"/>
        <v>-0.542513968132202</v>
      </c>
      <c r="P53" s="15">
        <f t="shared" si="2"/>
        <v>-0.170670006437501</v>
      </c>
      <c r="Q53" s="15">
        <f t="shared" si="2"/>
        <v>0.402082200257234</v>
      </c>
      <c r="R53" s="14">
        <v>0</v>
      </c>
      <c r="S53" s="4"/>
      <c r="T53" s="4"/>
    </row>
    <row r="54" spans="1:20">
      <c r="A54" s="4"/>
      <c r="B54" s="10">
        <v>249</v>
      </c>
      <c r="C54" s="8">
        <v>22.7363606506153</v>
      </c>
      <c r="D54" s="8">
        <v>2.95119721320871</v>
      </c>
      <c r="E54" s="8">
        <v>0.152508175757326</v>
      </c>
      <c r="F54" s="9">
        <v>34396.1866065097</v>
      </c>
      <c r="G54" s="9">
        <v>-666.259376694185</v>
      </c>
      <c r="H54" s="9">
        <v>-11682.5973786192</v>
      </c>
      <c r="I54" s="14">
        <v>0</v>
      </c>
      <c r="J54" s="4"/>
      <c r="K54" s="10">
        <f t="shared" si="1"/>
        <v>249</v>
      </c>
      <c r="L54" s="15">
        <f t="shared" si="2"/>
        <v>-1.47347445284218</v>
      </c>
      <c r="M54" s="15">
        <f t="shared" si="2"/>
        <v>-0.856603238560084</v>
      </c>
      <c r="N54" s="15">
        <f t="shared" si="2"/>
        <v>-1.12238611593583</v>
      </c>
      <c r="O54" s="15">
        <f t="shared" si="2"/>
        <v>-0.33393473592527</v>
      </c>
      <c r="P54" s="15">
        <f t="shared" si="2"/>
        <v>0.548278737968921</v>
      </c>
      <c r="Q54" s="15">
        <f t="shared" si="2"/>
        <v>-0.744814464166401</v>
      </c>
      <c r="R54" s="14">
        <v>0</v>
      </c>
      <c r="S54" s="4"/>
      <c r="T54" s="4"/>
    </row>
    <row r="55" spans="1:20">
      <c r="A55" s="4"/>
      <c r="B55" s="10">
        <v>250</v>
      </c>
      <c r="C55" s="8">
        <v>33.1157506415041</v>
      </c>
      <c r="D55" s="8">
        <v>0.837477414442714</v>
      </c>
      <c r="E55" s="8">
        <v>0.325215233787916</v>
      </c>
      <c r="F55" s="9">
        <v>28569.911688047</v>
      </c>
      <c r="G55" s="9">
        <v>-3394.93854764082</v>
      </c>
      <c r="H55" s="9">
        <v>-3841.61114219118</v>
      </c>
      <c r="I55" s="14">
        <v>1</v>
      </c>
      <c r="J55" s="4"/>
      <c r="K55" s="10">
        <f t="shared" si="1"/>
        <v>250</v>
      </c>
      <c r="L55" s="15">
        <f t="shared" si="2"/>
        <v>-0.217949022486241</v>
      </c>
      <c r="M55" s="15">
        <f t="shared" si="2"/>
        <v>-1.16121653267701</v>
      </c>
      <c r="N55" s="15">
        <f t="shared" si="2"/>
        <v>-0.833016921520333</v>
      </c>
      <c r="O55" s="15">
        <f t="shared" si="2"/>
        <v>-0.492516024880335</v>
      </c>
      <c r="P55" s="15">
        <f t="shared" si="2"/>
        <v>-0.101645086107464</v>
      </c>
      <c r="Q55" s="15">
        <f t="shared" si="2"/>
        <v>0.328095003927446</v>
      </c>
      <c r="R55" s="14">
        <v>1</v>
      </c>
      <c r="S55" s="4"/>
      <c r="T55" s="4"/>
    </row>
    <row r="56" spans="1:20">
      <c r="A56" s="4"/>
      <c r="B56" s="10">
        <v>251</v>
      </c>
      <c r="C56" s="8">
        <v>19.9781510742765</v>
      </c>
      <c r="D56" s="8">
        <v>1.4671784111609</v>
      </c>
      <c r="E56" s="8">
        <v>0.677115521538695</v>
      </c>
      <c r="F56" s="9">
        <v>15303.783949722</v>
      </c>
      <c r="G56" s="9">
        <v>-139.996167354037</v>
      </c>
      <c r="H56" s="9">
        <v>-2862.26693318134</v>
      </c>
      <c r="I56" s="14">
        <v>0</v>
      </c>
      <c r="J56" s="4"/>
      <c r="K56" s="10">
        <f t="shared" si="1"/>
        <v>251</v>
      </c>
      <c r="L56" s="15">
        <f t="shared" si="2"/>
        <v>-1.80711662915355</v>
      </c>
      <c r="M56" s="15">
        <f t="shared" si="2"/>
        <v>-1.07046879258818</v>
      </c>
      <c r="N56" s="15">
        <f t="shared" si="2"/>
        <v>-0.24341100765555</v>
      </c>
      <c r="O56" s="15">
        <f t="shared" si="2"/>
        <v>-0.853597447509322</v>
      </c>
      <c r="P56" s="15">
        <f t="shared" si="2"/>
        <v>0.673625462907053</v>
      </c>
      <c r="Q56" s="15">
        <f t="shared" si="2"/>
        <v>0.462102084502072</v>
      </c>
      <c r="R56" s="14">
        <v>0</v>
      </c>
      <c r="S56" s="4"/>
      <c r="T56" s="4"/>
    </row>
    <row r="57" spans="1:20">
      <c r="A57" s="4"/>
      <c r="B57" s="10">
        <v>252</v>
      </c>
      <c r="C57" s="8">
        <v>25.5454001929201</v>
      </c>
      <c r="D57" s="8">
        <v>2.11790439529769</v>
      </c>
      <c r="E57" s="8">
        <v>0.955911939831079</v>
      </c>
      <c r="F57" s="9">
        <v>12669.885576896</v>
      </c>
      <c r="G57" s="9">
        <v>-1331.44938539979</v>
      </c>
      <c r="H57" s="9">
        <v>-1439.33167793022</v>
      </c>
      <c r="I57" s="14">
        <v>1</v>
      </c>
      <c r="J57" s="4"/>
      <c r="K57" s="10">
        <f t="shared" si="1"/>
        <v>252</v>
      </c>
      <c r="L57" s="15">
        <f t="shared" si="2"/>
        <v>-1.13368371530028</v>
      </c>
      <c r="M57" s="15">
        <f t="shared" si="2"/>
        <v>-0.976691090495826</v>
      </c>
      <c r="N57" s="15">
        <f t="shared" si="2"/>
        <v>0.223709999946256</v>
      </c>
      <c r="O57" s="15">
        <f t="shared" si="2"/>
        <v>-0.925287679224237</v>
      </c>
      <c r="P57" s="15">
        <f t="shared" si="2"/>
        <v>0.389842070588427</v>
      </c>
      <c r="Q57" s="15">
        <f t="shared" si="2"/>
        <v>0.656807273595598</v>
      </c>
      <c r="R57" s="14">
        <v>1</v>
      </c>
      <c r="S57" s="4"/>
      <c r="T57" s="4"/>
    </row>
    <row r="58" spans="1:20">
      <c r="A58" s="4"/>
      <c r="B58" s="10">
        <v>253</v>
      </c>
      <c r="C58" s="8">
        <v>41.4744497834418</v>
      </c>
      <c r="D58" s="8">
        <v>18.0740758193017</v>
      </c>
      <c r="E58" s="8">
        <v>2.24532542730726</v>
      </c>
      <c r="F58" s="9">
        <v>72444.3075411533</v>
      </c>
      <c r="G58" s="9">
        <v>-13028.6222255206</v>
      </c>
      <c r="H58" s="9">
        <v>-9879.694058615</v>
      </c>
      <c r="I58" s="14">
        <v>1</v>
      </c>
      <c r="J58" s="4"/>
      <c r="K58" s="10">
        <f t="shared" si="1"/>
        <v>253</v>
      </c>
      <c r="L58" s="15">
        <f t="shared" si="2"/>
        <v>0.793146942364248</v>
      </c>
      <c r="M58" s="15">
        <f t="shared" si="2"/>
        <v>1.32279152862799</v>
      </c>
      <c r="N58" s="15">
        <f t="shared" si="2"/>
        <v>2.38411123886592</v>
      </c>
      <c r="O58" s="15">
        <f t="shared" si="2"/>
        <v>0.701670371038331</v>
      </c>
      <c r="P58" s="15">
        <f t="shared" si="2"/>
        <v>-2.39622064579035</v>
      </c>
      <c r="Q58" s="15">
        <f t="shared" si="2"/>
        <v>-0.498116920800792</v>
      </c>
      <c r="R58" s="14">
        <v>1</v>
      </c>
      <c r="S58" s="4"/>
      <c r="T58" s="4"/>
    </row>
    <row r="59" spans="1:20">
      <c r="A59" s="4"/>
      <c r="B59" s="10">
        <v>254</v>
      </c>
      <c r="C59" s="8">
        <v>28.8627579747879</v>
      </c>
      <c r="D59" s="8">
        <v>0.659987713613806</v>
      </c>
      <c r="E59" s="8">
        <v>1.0299135585024</v>
      </c>
      <c r="F59" s="9">
        <v>17438.3699709781</v>
      </c>
      <c r="G59" s="9">
        <v>-672.668885169743</v>
      </c>
      <c r="H59" s="9">
        <v>-609.107371691042</v>
      </c>
      <c r="I59" s="14">
        <v>1</v>
      </c>
      <c r="J59" s="4"/>
      <c r="K59" s="10">
        <f t="shared" si="1"/>
        <v>254</v>
      </c>
      <c r="L59" s="15">
        <f t="shared" si="2"/>
        <v>-0.732405117966493</v>
      </c>
      <c r="M59" s="15">
        <f t="shared" si="2"/>
        <v>-1.18679500456004</v>
      </c>
      <c r="N59" s="15">
        <f t="shared" si="2"/>
        <v>0.347699077315457</v>
      </c>
      <c r="O59" s="15">
        <f t="shared" ref="M59:Q110" si="3">(F59-F$207)/F$209</f>
        <v>-0.795497648345439</v>
      </c>
      <c r="P59" s="15">
        <f t="shared" si="3"/>
        <v>0.54675210475266</v>
      </c>
      <c r="Q59" s="15">
        <f t="shared" si="3"/>
        <v>0.770409758276333</v>
      </c>
      <c r="R59" s="14">
        <v>1</v>
      </c>
      <c r="S59" s="4"/>
      <c r="T59" s="4"/>
    </row>
    <row r="60" spans="1:20">
      <c r="A60" s="4"/>
      <c r="B60" s="10">
        <v>255</v>
      </c>
      <c r="C60" s="8">
        <v>34.9930709154593</v>
      </c>
      <c r="D60" s="8">
        <v>0.69182627630258</v>
      </c>
      <c r="E60" s="8">
        <v>0.706480440510718</v>
      </c>
      <c r="F60" s="9">
        <v>31936.8005129669</v>
      </c>
      <c r="G60" s="9">
        <v>-2755.82667961866</v>
      </c>
      <c r="H60" s="9">
        <v>-4145.88597433519</v>
      </c>
      <c r="I60" s="14">
        <v>1</v>
      </c>
      <c r="J60" s="4"/>
      <c r="K60" s="10">
        <f t="shared" si="1"/>
        <v>255</v>
      </c>
      <c r="L60" s="15">
        <f t="shared" ref="L60:L123" si="4">(C60-C$207)/C$209</f>
        <v>0.00913786286469844</v>
      </c>
      <c r="M60" s="15">
        <f t="shared" si="3"/>
        <v>-1.18220667195974</v>
      </c>
      <c r="N60" s="15">
        <f t="shared" si="3"/>
        <v>-0.194210337781911</v>
      </c>
      <c r="O60" s="15">
        <f t="shared" si="3"/>
        <v>-0.400875040358259</v>
      </c>
      <c r="P60" s="15">
        <f t="shared" si="3"/>
        <v>0.0505802226427262</v>
      </c>
      <c r="Q60" s="15">
        <f t="shared" si="3"/>
        <v>0.286460018420994</v>
      </c>
      <c r="R60" s="14">
        <v>1</v>
      </c>
      <c r="S60" s="4"/>
      <c r="T60" s="4"/>
    </row>
    <row r="61" spans="1:20">
      <c r="A61" s="4"/>
      <c r="B61" s="10">
        <v>256</v>
      </c>
      <c r="C61" s="8">
        <v>30.3349479758923</v>
      </c>
      <c r="D61" s="8">
        <v>5.49839411525559</v>
      </c>
      <c r="E61" s="8">
        <v>1.3933046803516</v>
      </c>
      <c r="F61" s="9">
        <v>23034.2729595282</v>
      </c>
      <c r="G61" s="9">
        <v>-482.581364056818</v>
      </c>
      <c r="H61" s="9">
        <v>-1782.07506809929</v>
      </c>
      <c r="I61" s="14">
        <v>0</v>
      </c>
      <c r="J61" s="4"/>
      <c r="K61" s="10">
        <f t="shared" si="1"/>
        <v>256</v>
      </c>
      <c r="L61" s="15">
        <f t="shared" si="4"/>
        <v>-0.554324133792589</v>
      </c>
      <c r="M61" s="15">
        <f t="shared" si="3"/>
        <v>-0.489520506236755</v>
      </c>
      <c r="N61" s="15">
        <f t="shared" si="3"/>
        <v>0.956557785154845</v>
      </c>
      <c r="O61" s="15">
        <f t="shared" si="3"/>
        <v>-0.643186691308432</v>
      </c>
      <c r="P61" s="15">
        <f t="shared" si="3"/>
        <v>0.592027639504536</v>
      </c>
      <c r="Q61" s="15">
        <f t="shared" si="3"/>
        <v>0.6099085012536</v>
      </c>
      <c r="R61" s="14">
        <v>0</v>
      </c>
      <c r="S61" s="4"/>
      <c r="T61" s="4"/>
    </row>
    <row r="62" spans="1:20">
      <c r="A62" s="4"/>
      <c r="B62" s="10">
        <v>257</v>
      </c>
      <c r="C62" s="8">
        <v>39.733773474872</v>
      </c>
      <c r="D62" s="8">
        <v>9.61524850225707</v>
      </c>
      <c r="E62" s="8">
        <v>0.225917400802017</v>
      </c>
      <c r="F62" s="9">
        <v>37849.1496366887</v>
      </c>
      <c r="G62" s="9">
        <v>-5312.35872303229</v>
      </c>
      <c r="H62" s="9">
        <v>-4687.31202251279</v>
      </c>
      <c r="I62" s="14">
        <v>0</v>
      </c>
      <c r="J62" s="4"/>
      <c r="K62" s="10">
        <f t="shared" si="1"/>
        <v>257</v>
      </c>
      <c r="L62" s="15">
        <f t="shared" si="4"/>
        <v>0.582588964164571</v>
      </c>
      <c r="M62" s="15">
        <f t="shared" si="3"/>
        <v>0.103769378712225</v>
      </c>
      <c r="N62" s="15">
        <f t="shared" si="3"/>
        <v>-0.999389589007059</v>
      </c>
      <c r="O62" s="15">
        <f t="shared" si="3"/>
        <v>-0.239950958004876</v>
      </c>
      <c r="P62" s="15">
        <f t="shared" si="3"/>
        <v>-0.558341155773769</v>
      </c>
      <c r="Q62" s="15">
        <f t="shared" si="3"/>
        <v>0.212374805687983</v>
      </c>
      <c r="R62" s="14">
        <v>0</v>
      </c>
      <c r="S62" s="4"/>
      <c r="T62" s="4"/>
    </row>
    <row r="63" spans="1:20">
      <c r="A63" s="4"/>
      <c r="B63" s="10">
        <v>258</v>
      </c>
      <c r="C63" s="8">
        <v>20.9275466082056</v>
      </c>
      <c r="D63" s="8">
        <v>3.05078301243438</v>
      </c>
      <c r="E63" s="8">
        <v>1.20817484135318</v>
      </c>
      <c r="F63" s="9">
        <v>22988.5979252521</v>
      </c>
      <c r="G63" s="9">
        <v>-658.755363921034</v>
      </c>
      <c r="H63" s="9">
        <v>-531.756944447405</v>
      </c>
      <c r="I63" s="14">
        <v>1</v>
      </c>
      <c r="J63" s="4"/>
      <c r="K63" s="10">
        <f t="shared" si="1"/>
        <v>258</v>
      </c>
      <c r="L63" s="15">
        <f t="shared" si="4"/>
        <v>-1.6922745972653</v>
      </c>
      <c r="M63" s="15">
        <f t="shared" si="3"/>
        <v>-0.842251687154307</v>
      </c>
      <c r="N63" s="15">
        <f t="shared" si="3"/>
        <v>0.646374327778396</v>
      </c>
      <c r="O63" s="15">
        <f t="shared" si="3"/>
        <v>-0.644429888018154</v>
      </c>
      <c r="P63" s="15">
        <f t="shared" si="3"/>
        <v>0.550066063034239</v>
      </c>
      <c r="Q63" s="15">
        <f t="shared" si="3"/>
        <v>0.780993886758186</v>
      </c>
      <c r="R63" s="14">
        <v>1</v>
      </c>
      <c r="S63" s="4"/>
      <c r="T63" s="4"/>
    </row>
    <row r="64" spans="1:20">
      <c r="A64" s="4"/>
      <c r="B64" s="10">
        <v>259</v>
      </c>
      <c r="C64" s="8">
        <v>35.7231425700508</v>
      </c>
      <c r="D64" s="8">
        <v>2.51003134131234</v>
      </c>
      <c r="E64" s="8">
        <v>1.13326238242852</v>
      </c>
      <c r="F64" s="9">
        <v>30095.113368054</v>
      </c>
      <c r="G64" s="9">
        <v>-623.672444886975</v>
      </c>
      <c r="H64" s="9">
        <v>-5566.48630984775</v>
      </c>
      <c r="I64" s="14">
        <v>0</v>
      </c>
      <c r="J64" s="4"/>
      <c r="K64" s="10">
        <f t="shared" si="1"/>
        <v>259</v>
      </c>
      <c r="L64" s="15">
        <f t="shared" si="4"/>
        <v>0.0974497510514088</v>
      </c>
      <c r="M64" s="15">
        <f t="shared" si="3"/>
        <v>-0.920180723886557</v>
      </c>
      <c r="N64" s="15">
        <f t="shared" si="3"/>
        <v>0.520859145377032</v>
      </c>
      <c r="O64" s="15">
        <f t="shared" si="3"/>
        <v>-0.451002630521705</v>
      </c>
      <c r="P64" s="15">
        <f t="shared" si="3"/>
        <v>0.558422202935606</v>
      </c>
      <c r="Q64" s="15">
        <f t="shared" si="3"/>
        <v>0.0920743245311566</v>
      </c>
      <c r="R64" s="14">
        <v>0</v>
      </c>
      <c r="S64" s="4"/>
      <c r="T64" s="4"/>
    </row>
    <row r="65" spans="1:20">
      <c r="A65" s="4"/>
      <c r="B65" s="10">
        <v>260</v>
      </c>
      <c r="C65" s="8">
        <v>32.4693578262326</v>
      </c>
      <c r="D65" s="8">
        <v>14.76250902906</v>
      </c>
      <c r="E65" s="8">
        <v>6.32260256960189e-7</v>
      </c>
      <c r="F65" s="9">
        <v>29222.0672262562</v>
      </c>
      <c r="G65" s="9">
        <v>-982.53665339374</v>
      </c>
      <c r="H65" s="9">
        <v>-2054.51907088257</v>
      </c>
      <c r="I65" s="14">
        <v>0</v>
      </c>
      <c r="J65" s="4"/>
      <c r="K65" s="10">
        <f t="shared" si="1"/>
        <v>260</v>
      </c>
      <c r="L65" s="15">
        <f t="shared" si="4"/>
        <v>-0.296138840797831</v>
      </c>
      <c r="M65" s="15">
        <f t="shared" si="3"/>
        <v>0.845553595174054</v>
      </c>
      <c r="N65" s="15">
        <f t="shared" si="3"/>
        <v>-1.37791119700239</v>
      </c>
      <c r="O65" s="15">
        <f t="shared" si="3"/>
        <v>-0.474765460875764</v>
      </c>
      <c r="P65" s="15">
        <f t="shared" si="3"/>
        <v>0.472947002626166</v>
      </c>
      <c r="Q65" s="15">
        <f t="shared" si="3"/>
        <v>0.572629039040856</v>
      </c>
      <c r="R65" s="14">
        <v>0</v>
      </c>
      <c r="S65" s="4"/>
      <c r="T65" s="4"/>
    </row>
    <row r="66" spans="1:20">
      <c r="A66" s="4"/>
      <c r="B66" s="10">
        <v>261</v>
      </c>
      <c r="C66" s="8">
        <v>31.4870178343886</v>
      </c>
      <c r="D66" s="8">
        <v>13.8741037129216</v>
      </c>
      <c r="E66" s="8">
        <v>0.253849892772194</v>
      </c>
      <c r="F66" s="9">
        <v>53945.8330289859</v>
      </c>
      <c r="G66" s="9">
        <v>-5357.14465170866</v>
      </c>
      <c r="H66" s="9">
        <v>-18443.5853681821</v>
      </c>
      <c r="I66" s="14">
        <v>1</v>
      </c>
      <c r="J66" s="4"/>
      <c r="K66" s="10">
        <f t="shared" si="1"/>
        <v>261</v>
      </c>
      <c r="L66" s="15">
        <f t="shared" si="4"/>
        <v>-0.414965943556122</v>
      </c>
      <c r="M66" s="15">
        <f t="shared" si="3"/>
        <v>0.717523347258559</v>
      </c>
      <c r="N66" s="15">
        <f t="shared" si="3"/>
        <v>-0.952588938289034</v>
      </c>
      <c r="O66" s="15">
        <f t="shared" si="3"/>
        <v>0.198173372888453</v>
      </c>
      <c r="P66" s="15">
        <f t="shared" si="3"/>
        <v>-0.569008383471358</v>
      </c>
      <c r="Q66" s="15">
        <f t="shared" si="3"/>
        <v>-1.66994400896399</v>
      </c>
      <c r="R66" s="14">
        <v>1</v>
      </c>
      <c r="S66" s="4"/>
      <c r="T66" s="4"/>
    </row>
    <row r="67" spans="1:20">
      <c r="A67" s="4"/>
      <c r="B67" s="10">
        <v>262</v>
      </c>
      <c r="C67" s="8">
        <v>47.1355147592854</v>
      </c>
      <c r="D67" s="8">
        <v>2.42511748975594</v>
      </c>
      <c r="E67" s="8">
        <v>2.52286592366023</v>
      </c>
      <c r="F67" s="9">
        <v>31927.9919182414</v>
      </c>
      <c r="G67" s="9">
        <v>-5593.61574824658</v>
      </c>
      <c r="H67" s="9">
        <v>-8241.94436782388</v>
      </c>
      <c r="I67" s="14">
        <v>0</v>
      </c>
      <c r="J67" s="4"/>
      <c r="K67" s="10">
        <f t="shared" si="1"/>
        <v>262</v>
      </c>
      <c r="L67" s="15">
        <f t="shared" si="4"/>
        <v>1.4779281333888</v>
      </c>
      <c r="M67" s="15">
        <f t="shared" si="3"/>
        <v>-0.932417865277696</v>
      </c>
      <c r="N67" s="15">
        <f t="shared" si="3"/>
        <v>2.84912796003034</v>
      </c>
      <c r="O67" s="15">
        <f t="shared" si="3"/>
        <v>-0.401114795317474</v>
      </c>
      <c r="P67" s="15">
        <f t="shared" si="3"/>
        <v>-0.625331677533131</v>
      </c>
      <c r="Q67" s="15">
        <f t="shared" si="3"/>
        <v>-0.274017923986581</v>
      </c>
      <c r="R67" s="14">
        <v>0</v>
      </c>
      <c r="S67" s="4"/>
      <c r="T67" s="4"/>
    </row>
    <row r="68" spans="1:20">
      <c r="A68" s="4"/>
      <c r="B68" s="10">
        <v>263</v>
      </c>
      <c r="C68" s="8">
        <v>28.9355050095205</v>
      </c>
      <c r="D68" s="8">
        <v>4.64933779886074</v>
      </c>
      <c r="E68" s="8">
        <v>0.548253704704001</v>
      </c>
      <c r="F68" s="9">
        <v>37254.5094279159</v>
      </c>
      <c r="G68" s="9">
        <v>-6297.04555191663</v>
      </c>
      <c r="H68" s="9">
        <v>-11865.3594936039</v>
      </c>
      <c r="I68" s="14">
        <v>0</v>
      </c>
      <c r="J68" s="4"/>
      <c r="K68" s="10">
        <f t="shared" si="1"/>
        <v>263</v>
      </c>
      <c r="L68" s="15">
        <f t="shared" si="4"/>
        <v>-0.723605395423075</v>
      </c>
      <c r="M68" s="15">
        <f t="shared" si="3"/>
        <v>-0.611880074226236</v>
      </c>
      <c r="N68" s="15">
        <f t="shared" si="3"/>
        <v>-0.459317876509561</v>
      </c>
      <c r="O68" s="15">
        <f t="shared" si="3"/>
        <v>-0.25613605261359</v>
      </c>
      <c r="P68" s="15">
        <f t="shared" si="3"/>
        <v>-0.792876397644706</v>
      </c>
      <c r="Q68" s="15">
        <f t="shared" si="3"/>
        <v>-0.769822441181456</v>
      </c>
      <c r="R68" s="14">
        <v>0</v>
      </c>
      <c r="S68" s="4"/>
      <c r="T68" s="4"/>
    </row>
    <row r="69" spans="1:20">
      <c r="A69" s="4"/>
      <c r="B69" s="10">
        <v>264</v>
      </c>
      <c r="C69" s="8">
        <v>34.5634702831822</v>
      </c>
      <c r="D69" s="8">
        <v>13.8895395806244</v>
      </c>
      <c r="E69" s="8">
        <v>0.971403981970028</v>
      </c>
      <c r="F69" s="9">
        <v>77485.8808019186</v>
      </c>
      <c r="G69" s="9">
        <v>-3489.14683784039</v>
      </c>
      <c r="H69" s="9">
        <v>-8333.00523595593</v>
      </c>
      <c r="I69" s="14">
        <v>0</v>
      </c>
      <c r="J69" s="4"/>
      <c r="K69" s="10">
        <f t="shared" si="1"/>
        <v>264</v>
      </c>
      <c r="L69" s="15">
        <f t="shared" si="4"/>
        <v>-0.0428280541298902</v>
      </c>
      <c r="M69" s="15">
        <f t="shared" si="3"/>
        <v>0.719747847644676</v>
      </c>
      <c r="N69" s="15">
        <f t="shared" si="3"/>
        <v>0.249666783674251</v>
      </c>
      <c r="O69" s="15">
        <f t="shared" si="3"/>
        <v>0.838893416164479</v>
      </c>
      <c r="P69" s="15">
        <f t="shared" si="3"/>
        <v>-0.124083859004668</v>
      </c>
      <c r="Q69" s="15">
        <f t="shared" si="3"/>
        <v>-0.28647809986826</v>
      </c>
      <c r="R69" s="14">
        <v>0</v>
      </c>
      <c r="S69" s="4"/>
      <c r="T69" s="4"/>
    </row>
    <row r="70" spans="1:20">
      <c r="A70" s="4"/>
      <c r="B70" s="10">
        <v>265</v>
      </c>
      <c r="C70" s="8">
        <v>39.9225505503456</v>
      </c>
      <c r="D70" s="8">
        <v>13.1857923763601</v>
      </c>
      <c r="E70" s="8">
        <v>0.243905050535901</v>
      </c>
      <c r="F70" s="9">
        <v>101665.48142564</v>
      </c>
      <c r="G70" s="9">
        <v>-12450.2733899401</v>
      </c>
      <c r="H70" s="9">
        <v>-25526.0788445747</v>
      </c>
      <c r="I70" s="14">
        <v>1</v>
      </c>
      <c r="J70" s="4"/>
      <c r="K70" s="10">
        <f t="shared" si="1"/>
        <v>265</v>
      </c>
      <c r="L70" s="15">
        <f t="shared" si="4"/>
        <v>0.60542406518047</v>
      </c>
      <c r="M70" s="15">
        <f t="shared" si="3"/>
        <v>0.618329128738941</v>
      </c>
      <c r="N70" s="15">
        <f t="shared" si="3"/>
        <v>-0.969251436158668</v>
      </c>
      <c r="O70" s="15">
        <f t="shared" si="3"/>
        <v>1.49702099973896</v>
      </c>
      <c r="P70" s="15">
        <f t="shared" si="3"/>
        <v>-2.25846803241139</v>
      </c>
      <c r="Q70" s="15">
        <f t="shared" si="3"/>
        <v>-2.63906626978768</v>
      </c>
      <c r="R70" s="14">
        <v>1</v>
      </c>
      <c r="S70" s="4"/>
      <c r="T70" s="4"/>
    </row>
    <row r="71" spans="1:20">
      <c r="A71" s="4"/>
      <c r="B71" s="10">
        <v>266</v>
      </c>
      <c r="C71" s="8">
        <v>34.7015155250263</v>
      </c>
      <c r="D71" s="8">
        <v>16.6582007709418</v>
      </c>
      <c r="E71" s="8">
        <v>1.80471360378435</v>
      </c>
      <c r="F71" s="9">
        <v>54845.4897158591</v>
      </c>
      <c r="G71" s="9">
        <v>-1609.50401865674</v>
      </c>
      <c r="H71" s="9">
        <v>-4500.39181947384</v>
      </c>
      <c r="I71" s="14">
        <v>0</v>
      </c>
      <c r="J71" s="4"/>
      <c r="K71" s="10">
        <f t="shared" ref="K71:K134" si="5">B71</f>
        <v>266</v>
      </c>
      <c r="L71" s="15">
        <f t="shared" si="4"/>
        <v>-0.0261296439316866</v>
      </c>
      <c r="M71" s="15">
        <f t="shared" si="3"/>
        <v>1.11874633645509</v>
      </c>
      <c r="N71" s="15">
        <f t="shared" si="3"/>
        <v>1.64586990769703</v>
      </c>
      <c r="O71" s="15">
        <f t="shared" si="3"/>
        <v>0.222660496997427</v>
      </c>
      <c r="P71" s="15">
        <f t="shared" si="3"/>
        <v>0.323614302783165</v>
      </c>
      <c r="Q71" s="15">
        <f t="shared" si="3"/>
        <v>0.237951748380063</v>
      </c>
      <c r="R71" s="14">
        <v>0</v>
      </c>
      <c r="S71" s="4"/>
      <c r="T71" s="4"/>
    </row>
    <row r="72" spans="1:20">
      <c r="A72" s="4"/>
      <c r="B72" s="10">
        <v>267</v>
      </c>
      <c r="C72" s="8">
        <v>33.8304739974091</v>
      </c>
      <c r="D72" s="8">
        <v>9.69121165884235</v>
      </c>
      <c r="E72" s="8">
        <v>0.258901875191633</v>
      </c>
      <c r="F72" s="9">
        <v>58631.7349997719</v>
      </c>
      <c r="G72" s="9">
        <v>-6352.86797428044</v>
      </c>
      <c r="H72" s="9">
        <v>-11290.7306551941</v>
      </c>
      <c r="I72" s="14">
        <v>1</v>
      </c>
      <c r="J72" s="4"/>
      <c r="K72" s="10">
        <f t="shared" si="5"/>
        <v>267</v>
      </c>
      <c r="L72" s="15">
        <f t="shared" si="4"/>
        <v>-0.131493715402117</v>
      </c>
      <c r="M72" s="15">
        <f t="shared" si="3"/>
        <v>0.114716613711145</v>
      </c>
      <c r="N72" s="15">
        <f t="shared" si="3"/>
        <v>-0.944124385076302</v>
      </c>
      <c r="O72" s="15">
        <f t="shared" si="3"/>
        <v>0.325715650732148</v>
      </c>
      <c r="P72" s="15">
        <f t="shared" si="3"/>
        <v>-0.806172325798586</v>
      </c>
      <c r="Q72" s="15">
        <f t="shared" si="3"/>
        <v>-0.691193974968186</v>
      </c>
      <c r="R72" s="14">
        <v>1</v>
      </c>
      <c r="S72" s="4"/>
      <c r="T72" s="4"/>
    </row>
    <row r="73" spans="1:20">
      <c r="A73" s="4"/>
      <c r="B73" s="10">
        <v>268</v>
      </c>
      <c r="C73" s="8">
        <v>35.0664178675446</v>
      </c>
      <c r="D73" s="8">
        <v>7.83719804074279</v>
      </c>
      <c r="E73" s="8">
        <v>0.932858621139052</v>
      </c>
      <c r="F73" s="9">
        <v>26496.9062554324</v>
      </c>
      <c r="G73" s="9">
        <v>-964.146102828874</v>
      </c>
      <c r="H73" s="9">
        <v>-1309.43929716969</v>
      </c>
      <c r="I73" s="14">
        <v>0</v>
      </c>
      <c r="J73" s="4"/>
      <c r="K73" s="10">
        <f t="shared" si="5"/>
        <v>268</v>
      </c>
      <c r="L73" s="15">
        <f t="shared" si="4"/>
        <v>0.0180101534003629</v>
      </c>
      <c r="M73" s="15">
        <f t="shared" si="3"/>
        <v>-0.152469791921552</v>
      </c>
      <c r="N73" s="15">
        <f t="shared" si="3"/>
        <v>0.185084362206923</v>
      </c>
      <c r="O73" s="15">
        <f t="shared" si="3"/>
        <v>-0.548939705210477</v>
      </c>
      <c r="P73" s="15">
        <f t="shared" si="3"/>
        <v>0.477327311266789</v>
      </c>
      <c r="Q73" s="15">
        <f t="shared" si="3"/>
        <v>0.674580900655899</v>
      </c>
      <c r="R73" s="14">
        <v>0</v>
      </c>
      <c r="S73" s="4"/>
      <c r="T73" s="4"/>
    </row>
    <row r="74" spans="1:20">
      <c r="A74" s="4"/>
      <c r="B74" s="10">
        <v>269</v>
      </c>
      <c r="C74" s="8">
        <v>32.3805877122143</v>
      </c>
      <c r="D74" s="8">
        <v>1.6776142454032</v>
      </c>
      <c r="E74" s="8">
        <v>0.125580218063084</v>
      </c>
      <c r="F74" s="9">
        <v>38102.1501979406</v>
      </c>
      <c r="G74" s="9">
        <v>-1225.84363062157</v>
      </c>
      <c r="H74" s="9">
        <v>-1648.50871430975</v>
      </c>
      <c r="I74" s="14">
        <v>0</v>
      </c>
      <c r="J74" s="4"/>
      <c r="K74" s="10">
        <f t="shared" si="5"/>
        <v>269</v>
      </c>
      <c r="L74" s="15">
        <f t="shared" si="4"/>
        <v>-0.306876768142637</v>
      </c>
      <c r="M74" s="15">
        <f t="shared" si="3"/>
        <v>-1.04014237339761</v>
      </c>
      <c r="N74" s="15">
        <f t="shared" si="3"/>
        <v>-1.16750367809045</v>
      </c>
      <c r="O74" s="15">
        <f t="shared" si="3"/>
        <v>-0.233064713247947</v>
      </c>
      <c r="P74" s="15">
        <f t="shared" si="3"/>
        <v>0.414995520917337</v>
      </c>
      <c r="Q74" s="15">
        <f t="shared" si="3"/>
        <v>0.628184850845161</v>
      </c>
      <c r="R74" s="14">
        <v>0</v>
      </c>
      <c r="S74" s="4"/>
      <c r="T74" s="4"/>
    </row>
    <row r="75" spans="1:20">
      <c r="A75" s="4"/>
      <c r="B75" s="10">
        <v>270</v>
      </c>
      <c r="C75" s="8">
        <v>45.6351688857397</v>
      </c>
      <c r="D75" s="8">
        <v>16.9288149593899</v>
      </c>
      <c r="E75" s="8">
        <v>0.294413772967516</v>
      </c>
      <c r="F75" s="9">
        <v>77522.8807299368</v>
      </c>
      <c r="G75" s="9">
        <v>-8983.68753946333</v>
      </c>
      <c r="H75" s="9">
        <v>-10935.1399324468</v>
      </c>
      <c r="I75" s="14">
        <v>0</v>
      </c>
      <c r="J75" s="4"/>
      <c r="K75" s="10">
        <f t="shared" si="5"/>
        <v>270</v>
      </c>
      <c r="L75" s="15">
        <f t="shared" si="4"/>
        <v>1.29644132152222</v>
      </c>
      <c r="M75" s="15">
        <f t="shared" si="3"/>
        <v>1.15774520443469</v>
      </c>
      <c r="N75" s="15">
        <f t="shared" si="3"/>
        <v>-0.884624504939657</v>
      </c>
      <c r="O75" s="15">
        <f t="shared" si="3"/>
        <v>0.839900491243923</v>
      </c>
      <c r="P75" s="15">
        <f t="shared" si="3"/>
        <v>-1.4327876972442</v>
      </c>
      <c r="Q75" s="15">
        <f t="shared" si="3"/>
        <v>-0.642537257343887</v>
      </c>
      <c r="R75" s="14">
        <v>0</v>
      </c>
      <c r="S75" s="4"/>
      <c r="T75" s="4"/>
    </row>
    <row r="76" spans="1:20">
      <c r="A76" s="4"/>
      <c r="B76" s="10">
        <v>271</v>
      </c>
      <c r="C76" s="8">
        <v>23.6405467599371</v>
      </c>
      <c r="D76" s="8">
        <v>3.667021832157</v>
      </c>
      <c r="E76" s="8">
        <v>0.790576815135693</v>
      </c>
      <c r="F76" s="9">
        <v>19566.6478634722</v>
      </c>
      <c r="G76" s="9">
        <v>-681.129132681465</v>
      </c>
      <c r="H76" s="9">
        <v>-3837.86787452706</v>
      </c>
      <c r="I76" s="14">
        <v>1</v>
      </c>
      <c r="J76" s="4"/>
      <c r="K76" s="10">
        <f t="shared" si="5"/>
        <v>271</v>
      </c>
      <c r="L76" s="15">
        <f t="shared" si="4"/>
        <v>-1.36410110286452</v>
      </c>
      <c r="M76" s="15">
        <f t="shared" si="3"/>
        <v>-0.753444014089966</v>
      </c>
      <c r="N76" s="15">
        <f t="shared" si="3"/>
        <v>-0.0533075833954478</v>
      </c>
      <c r="O76" s="15">
        <f t="shared" si="3"/>
        <v>-0.737569545712181</v>
      </c>
      <c r="P76" s="15">
        <f t="shared" si="3"/>
        <v>0.544737021237531</v>
      </c>
      <c r="Q76" s="15">
        <f t="shared" si="3"/>
        <v>0.32860720828508</v>
      </c>
      <c r="R76" s="14">
        <v>1</v>
      </c>
      <c r="S76" s="4"/>
      <c r="T76" s="4"/>
    </row>
    <row r="77" spans="1:20">
      <c r="A77" s="4"/>
      <c r="B77" s="10">
        <v>272</v>
      </c>
      <c r="C77" s="8">
        <v>28.7556584556194</v>
      </c>
      <c r="D77" s="8">
        <v>7.64109329296119</v>
      </c>
      <c r="E77" s="8">
        <v>0.462109314028158</v>
      </c>
      <c r="F77" s="9">
        <v>24632.8608726797</v>
      </c>
      <c r="G77" s="9">
        <v>-1015.74812338505</v>
      </c>
      <c r="H77" s="9">
        <v>-3726.91638323079</v>
      </c>
      <c r="I77" s="14">
        <v>0</v>
      </c>
      <c r="J77" s="4"/>
      <c r="K77" s="10">
        <f t="shared" si="5"/>
        <v>272</v>
      </c>
      <c r="L77" s="15">
        <f t="shared" si="4"/>
        <v>-0.745360230936818</v>
      </c>
      <c r="M77" s="15">
        <f t="shared" si="3"/>
        <v>-0.180730923434158</v>
      </c>
      <c r="N77" s="15">
        <f t="shared" si="3"/>
        <v>-0.603652064223344</v>
      </c>
      <c r="O77" s="15">
        <f t="shared" si="3"/>
        <v>-0.599675848561854</v>
      </c>
      <c r="P77" s="15">
        <f t="shared" si="3"/>
        <v>0.465036609271837</v>
      </c>
      <c r="Q77" s="15">
        <f t="shared" si="3"/>
        <v>0.343789087441793</v>
      </c>
      <c r="R77" s="14">
        <v>0</v>
      </c>
      <c r="S77" s="4"/>
      <c r="T77" s="4"/>
    </row>
    <row r="78" spans="1:20">
      <c r="A78" s="4"/>
      <c r="B78" s="10">
        <v>273</v>
      </c>
      <c r="C78" s="8">
        <v>25.4670309048933</v>
      </c>
      <c r="D78" s="8">
        <v>3.08050068543299</v>
      </c>
      <c r="E78" s="8">
        <v>0.245661718469389</v>
      </c>
      <c r="F78" s="9">
        <v>16515.1253641585</v>
      </c>
      <c r="G78" s="9">
        <v>-2573.04304262953</v>
      </c>
      <c r="H78" s="9">
        <v>-6718.54489763907</v>
      </c>
      <c r="I78" s="14">
        <v>1</v>
      </c>
      <c r="J78" s="4"/>
      <c r="K78" s="10">
        <f t="shared" si="5"/>
        <v>273</v>
      </c>
      <c r="L78" s="15">
        <f t="shared" si="4"/>
        <v>-1.14316352424502</v>
      </c>
      <c r="M78" s="15">
        <f t="shared" si="3"/>
        <v>-0.837969001118588</v>
      </c>
      <c r="N78" s="15">
        <f t="shared" si="3"/>
        <v>-0.966308154103114</v>
      </c>
      <c r="O78" s="15">
        <f t="shared" si="3"/>
        <v>-0.820626795496787</v>
      </c>
      <c r="P78" s="15">
        <f t="shared" si="3"/>
        <v>0.094116099485789</v>
      </c>
      <c r="Q78" s="15">
        <f t="shared" si="3"/>
        <v>-0.0655658663032075</v>
      </c>
      <c r="R78" s="14">
        <v>1</v>
      </c>
      <c r="S78" s="4"/>
      <c r="T78" s="4"/>
    </row>
    <row r="79" spans="1:20">
      <c r="A79" s="4"/>
      <c r="B79" s="10">
        <v>274</v>
      </c>
      <c r="C79" s="8">
        <v>29.8784110106366</v>
      </c>
      <c r="D79" s="8">
        <v>2.4294948045681</v>
      </c>
      <c r="E79" s="8">
        <v>0.898537044346119</v>
      </c>
      <c r="F79" s="9">
        <v>16495.2443897273</v>
      </c>
      <c r="G79" s="9">
        <v>-265.958712343892</v>
      </c>
      <c r="H79" s="9">
        <v>1126.94322829701</v>
      </c>
      <c r="I79" s="14">
        <v>0</v>
      </c>
      <c r="J79" s="4"/>
      <c r="K79" s="10">
        <f t="shared" si="5"/>
        <v>274</v>
      </c>
      <c r="L79" s="15">
        <f t="shared" si="4"/>
        <v>-0.609548358942548</v>
      </c>
      <c r="M79" s="15">
        <f t="shared" si="3"/>
        <v>-0.931787039808257</v>
      </c>
      <c r="N79" s="15">
        <f t="shared" si="3"/>
        <v>0.127578854667783</v>
      </c>
      <c r="O79" s="15">
        <f t="shared" si="3"/>
        <v>-0.821167921790192</v>
      </c>
      <c r="P79" s="15">
        <f t="shared" si="3"/>
        <v>0.643623379920581</v>
      </c>
      <c r="Q79" s="15">
        <f t="shared" si="3"/>
        <v>1.00795961101854</v>
      </c>
      <c r="R79" s="14">
        <v>0</v>
      </c>
      <c r="S79" s="4"/>
      <c r="T79" s="4"/>
    </row>
    <row r="80" spans="1:20">
      <c r="A80" s="4"/>
      <c r="B80" s="10">
        <v>275</v>
      </c>
      <c r="C80" s="8">
        <v>23.6814413839215</v>
      </c>
      <c r="D80" s="8">
        <v>3.32020519403431</v>
      </c>
      <c r="E80" s="8">
        <v>0.582158084487244</v>
      </c>
      <c r="F80" s="9">
        <v>35399.1425740706</v>
      </c>
      <c r="G80" s="9">
        <v>-334.375178571669</v>
      </c>
      <c r="H80" s="9">
        <v>-2881.35793405044</v>
      </c>
      <c r="I80" s="14">
        <v>0</v>
      </c>
      <c r="J80" s="4"/>
      <c r="K80" s="10">
        <f t="shared" si="5"/>
        <v>275</v>
      </c>
      <c r="L80" s="15">
        <f t="shared" si="4"/>
        <v>-1.35915435354473</v>
      </c>
      <c r="M80" s="15">
        <f t="shared" si="3"/>
        <v>-0.8034246021768</v>
      </c>
      <c r="N80" s="15">
        <f t="shared" si="3"/>
        <v>-0.402511378981844</v>
      </c>
      <c r="O80" s="15">
        <f t="shared" si="3"/>
        <v>-0.306635981175994</v>
      </c>
      <c r="P80" s="15">
        <f t="shared" si="3"/>
        <v>0.627327770002789</v>
      </c>
      <c r="Q80" s="15">
        <f t="shared" si="3"/>
        <v>0.459489796331907</v>
      </c>
      <c r="R80" s="14">
        <v>0</v>
      </c>
      <c r="S80" s="4"/>
      <c r="T80" s="4"/>
    </row>
    <row r="81" spans="1:20">
      <c r="A81" s="4"/>
      <c r="B81" s="10">
        <v>276</v>
      </c>
      <c r="C81" s="8">
        <v>28.0067586499337</v>
      </c>
      <c r="D81" s="8">
        <v>7.16962350315192</v>
      </c>
      <c r="E81" s="8">
        <v>0.547313147305158</v>
      </c>
      <c r="F81" s="9">
        <v>21383.3939897605</v>
      </c>
      <c r="G81" s="9">
        <v>-1387.76855690157</v>
      </c>
      <c r="H81" s="9">
        <v>-3139.10053371638</v>
      </c>
      <c r="I81" s="14">
        <v>0</v>
      </c>
      <c r="J81" s="4"/>
      <c r="K81" s="10">
        <f t="shared" si="5"/>
        <v>276</v>
      </c>
      <c r="L81" s="15">
        <f t="shared" si="4"/>
        <v>-0.835949634712217</v>
      </c>
      <c r="M81" s="15">
        <f t="shared" si="3"/>
        <v>-0.24867557997485</v>
      </c>
      <c r="N81" s="15">
        <f t="shared" si="3"/>
        <v>-0.460893772364127</v>
      </c>
      <c r="O81" s="15">
        <f t="shared" si="3"/>
        <v>-0.68812080763462</v>
      </c>
      <c r="P81" s="15">
        <f t="shared" si="3"/>
        <v>0.376427825447049</v>
      </c>
      <c r="Q81" s="15">
        <f t="shared" si="3"/>
        <v>0.424221978333711</v>
      </c>
      <c r="R81" s="14">
        <v>0</v>
      </c>
      <c r="S81" s="4"/>
      <c r="T81" s="4"/>
    </row>
    <row r="82" spans="1:20">
      <c r="A82" s="4"/>
      <c r="B82" s="10">
        <v>277</v>
      </c>
      <c r="C82" s="8">
        <v>41.8699171400367</v>
      </c>
      <c r="D82" s="8">
        <v>7.49594843410133</v>
      </c>
      <c r="E82" s="8">
        <v>0.547214486269254</v>
      </c>
      <c r="F82" s="9">
        <v>43723.4533161946</v>
      </c>
      <c r="G82" s="9">
        <v>-1306.08259696609</v>
      </c>
      <c r="H82" s="9">
        <v>-1129.34018154185</v>
      </c>
      <c r="I82" s="14">
        <v>0</v>
      </c>
      <c r="J82" s="4"/>
      <c r="K82" s="10">
        <f t="shared" si="5"/>
        <v>277</v>
      </c>
      <c r="L82" s="15">
        <f t="shared" si="4"/>
        <v>0.840983985149652</v>
      </c>
      <c r="M82" s="15">
        <f t="shared" si="3"/>
        <v>-0.201648101580121</v>
      </c>
      <c r="N82" s="15">
        <f t="shared" si="3"/>
        <v>-0.461059078083565</v>
      </c>
      <c r="O82" s="15">
        <f t="shared" si="3"/>
        <v>-0.0800624079027275</v>
      </c>
      <c r="P82" s="15">
        <f t="shared" si="3"/>
        <v>0.395883997510033</v>
      </c>
      <c r="Q82" s="15">
        <f t="shared" si="3"/>
        <v>0.69922449018992</v>
      </c>
      <c r="R82" s="14">
        <v>0</v>
      </c>
      <c r="S82" s="4"/>
      <c r="T82" s="4"/>
    </row>
    <row r="83" spans="1:20">
      <c r="A83" s="4"/>
      <c r="B83" s="10">
        <v>278</v>
      </c>
      <c r="C83" s="8">
        <v>49.4797310891357</v>
      </c>
      <c r="D83" s="8">
        <v>8.70680176575539</v>
      </c>
      <c r="E83" s="8">
        <v>0.265980525030327</v>
      </c>
      <c r="F83" s="9">
        <v>68045.4773602262</v>
      </c>
      <c r="G83" s="9">
        <v>-2565.90520923702</v>
      </c>
      <c r="H83" s="9">
        <v>-11141.3507685949</v>
      </c>
      <c r="I83" s="14">
        <v>1</v>
      </c>
      <c r="J83" s="4"/>
      <c r="K83" s="10">
        <f t="shared" si="5"/>
        <v>278</v>
      </c>
      <c r="L83" s="15">
        <f t="shared" si="4"/>
        <v>1.76149231384317</v>
      </c>
      <c r="M83" s="15">
        <f t="shared" si="3"/>
        <v>-0.027149086969511</v>
      </c>
      <c r="N83" s="15">
        <f t="shared" si="3"/>
        <v>-0.932264167985409</v>
      </c>
      <c r="O83" s="15">
        <f t="shared" si="3"/>
        <v>0.58194169881668</v>
      </c>
      <c r="P83" s="15">
        <f t="shared" si="3"/>
        <v>0.0958162070042815</v>
      </c>
      <c r="Q83" s="15">
        <f t="shared" si="3"/>
        <v>-0.670753804581152</v>
      </c>
      <c r="R83" s="14">
        <v>1</v>
      </c>
      <c r="S83" s="4"/>
      <c r="T83" s="4"/>
    </row>
    <row r="84" spans="1:20">
      <c r="A84" s="4"/>
      <c r="B84" s="10">
        <v>279</v>
      </c>
      <c r="C84" s="8">
        <v>32.1900728180351</v>
      </c>
      <c r="D84" s="8">
        <v>3.4551143817064</v>
      </c>
      <c r="E84" s="8">
        <v>1.56306404286501</v>
      </c>
      <c r="F84" s="9">
        <v>54010.3268656818</v>
      </c>
      <c r="G84" s="9">
        <v>-393.85901682599</v>
      </c>
      <c r="H84" s="9">
        <v>-1573.43160454962</v>
      </c>
      <c r="I84" s="14">
        <v>1</v>
      </c>
      <c r="J84" s="4"/>
      <c r="K84" s="10">
        <f t="shared" si="5"/>
        <v>279</v>
      </c>
      <c r="L84" s="15">
        <f t="shared" si="4"/>
        <v>-0.329922081471598</v>
      </c>
      <c r="M84" s="15">
        <f t="shared" si="3"/>
        <v>-0.783982511466657</v>
      </c>
      <c r="N84" s="15">
        <f t="shared" si="3"/>
        <v>1.2409881410138</v>
      </c>
      <c r="O84" s="15">
        <f t="shared" si="3"/>
        <v>0.199928785376882</v>
      </c>
      <c r="P84" s="15">
        <f t="shared" si="3"/>
        <v>0.613159756393634</v>
      </c>
      <c r="Q84" s="15">
        <f t="shared" si="3"/>
        <v>0.638457913374532</v>
      </c>
      <c r="R84" s="14">
        <v>1</v>
      </c>
      <c r="S84" s="4"/>
      <c r="T84" s="4"/>
    </row>
    <row r="85" spans="1:20">
      <c r="A85" s="4"/>
      <c r="B85" s="10">
        <v>280</v>
      </c>
      <c r="C85" s="8">
        <v>36.4106137674415</v>
      </c>
      <c r="D85" s="8">
        <v>0.867947817884961</v>
      </c>
      <c r="E85" s="8">
        <v>0.696118928292582</v>
      </c>
      <c r="F85" s="9">
        <v>24452.6586424071</v>
      </c>
      <c r="G85" s="9">
        <v>-737.81662576675</v>
      </c>
      <c r="H85" s="9">
        <v>-2564.86041937193</v>
      </c>
      <c r="I85" s="14">
        <v>0</v>
      </c>
      <c r="J85" s="4"/>
      <c r="K85" s="10">
        <f t="shared" si="5"/>
        <v>280</v>
      </c>
      <c r="L85" s="15">
        <f t="shared" si="4"/>
        <v>0.180608546676095</v>
      </c>
      <c r="M85" s="15">
        <f t="shared" si="3"/>
        <v>-1.15682536882879</v>
      </c>
      <c r="N85" s="15">
        <f t="shared" si="3"/>
        <v>-0.211570962632328</v>
      </c>
      <c r="O85" s="15">
        <f t="shared" si="3"/>
        <v>-0.604580646627365</v>
      </c>
      <c r="P85" s="15">
        <f t="shared" si="3"/>
        <v>0.531235048313939</v>
      </c>
      <c r="Q85" s="15">
        <f t="shared" si="3"/>
        <v>0.50279725407863</v>
      </c>
      <c r="R85" s="14">
        <v>0</v>
      </c>
      <c r="S85" s="4"/>
      <c r="T85" s="4"/>
    </row>
    <row r="86" spans="1:20">
      <c r="A86" s="4"/>
      <c r="B86" s="10">
        <v>281</v>
      </c>
      <c r="C86" s="8">
        <v>45.1890974778495</v>
      </c>
      <c r="D86" s="8">
        <v>8.42938583837657</v>
      </c>
      <c r="E86" s="8">
        <v>0.253322003723572</v>
      </c>
      <c r="F86" s="9">
        <v>69448.2309406476</v>
      </c>
      <c r="G86" s="9">
        <v>-1557.39501317432</v>
      </c>
      <c r="H86" s="9">
        <v>-7387.95843942734</v>
      </c>
      <c r="I86" s="14">
        <v>0</v>
      </c>
      <c r="J86" s="4"/>
      <c r="K86" s="10">
        <f t="shared" si="5"/>
        <v>281</v>
      </c>
      <c r="L86" s="15">
        <f t="shared" si="4"/>
        <v>1.24248304489398</v>
      </c>
      <c r="M86" s="15">
        <f t="shared" si="3"/>
        <v>-0.0671281700668541</v>
      </c>
      <c r="N86" s="15">
        <f t="shared" si="3"/>
        <v>-0.953473411862276</v>
      </c>
      <c r="O86" s="15">
        <f t="shared" si="3"/>
        <v>0.620122264269341</v>
      </c>
      <c r="P86" s="15">
        <f t="shared" si="3"/>
        <v>0.336025759751996</v>
      </c>
      <c r="Q86" s="15">
        <f t="shared" si="3"/>
        <v>-0.157164053750359</v>
      </c>
      <c r="R86" s="14">
        <v>0</v>
      </c>
      <c r="S86" s="4"/>
      <c r="T86" s="4"/>
    </row>
    <row r="87" spans="1:20">
      <c r="A87" s="4"/>
      <c r="B87" s="10">
        <v>282</v>
      </c>
      <c r="C87" s="8">
        <v>34.8111434829536</v>
      </c>
      <c r="D87" s="8">
        <v>17.9878669388121</v>
      </c>
      <c r="E87" s="8">
        <v>0.128690837411314</v>
      </c>
      <c r="F87" s="9">
        <v>52717.024303784</v>
      </c>
      <c r="G87" s="9">
        <v>-1726.73109240081</v>
      </c>
      <c r="H87" s="9">
        <v>-10154.4492996455</v>
      </c>
      <c r="I87" s="14">
        <v>0</v>
      </c>
      <c r="J87" s="4"/>
      <c r="K87" s="10">
        <f t="shared" si="5"/>
        <v>282</v>
      </c>
      <c r="L87" s="15">
        <f t="shared" si="4"/>
        <v>-0.0128686826250494</v>
      </c>
      <c r="M87" s="15">
        <f t="shared" si="3"/>
        <v>1.31036775747185</v>
      </c>
      <c r="N87" s="15">
        <f t="shared" si="3"/>
        <v>-1.16229186205239</v>
      </c>
      <c r="O87" s="15">
        <f t="shared" si="3"/>
        <v>0.164727290400268</v>
      </c>
      <c r="P87" s="15">
        <f t="shared" si="3"/>
        <v>0.295692856808773</v>
      </c>
      <c r="Q87" s="15">
        <f t="shared" si="3"/>
        <v>-0.535712637796248</v>
      </c>
      <c r="R87" s="14">
        <v>0</v>
      </c>
      <c r="S87" s="4"/>
      <c r="T87" s="4"/>
    </row>
    <row r="88" spans="1:20">
      <c r="A88" s="4"/>
      <c r="B88" s="10">
        <v>283</v>
      </c>
      <c r="C88" s="8">
        <v>44.973538460834</v>
      </c>
      <c r="D88" s="8">
        <v>17.0722286337039</v>
      </c>
      <c r="E88" s="8">
        <v>1.3603447155426</v>
      </c>
      <c r="F88" s="9">
        <v>30033.4173338013</v>
      </c>
      <c r="G88" s="9">
        <v>-4352.40834795152</v>
      </c>
      <c r="H88" s="9">
        <v>-9668.93791491214</v>
      </c>
      <c r="I88" s="14">
        <v>0</v>
      </c>
      <c r="J88" s="4"/>
      <c r="K88" s="10">
        <f t="shared" si="5"/>
        <v>283</v>
      </c>
      <c r="L88" s="15">
        <f t="shared" si="4"/>
        <v>1.21640831142283</v>
      </c>
      <c r="M88" s="15">
        <f t="shared" si="3"/>
        <v>1.17841289737096</v>
      </c>
      <c r="N88" s="15">
        <f t="shared" si="3"/>
        <v>0.901333646816181</v>
      </c>
      <c r="O88" s="15">
        <f t="shared" si="3"/>
        <v>-0.452681891588533</v>
      </c>
      <c r="P88" s="15">
        <f t="shared" si="3"/>
        <v>-0.329697706100787</v>
      </c>
      <c r="Q88" s="15">
        <f t="shared" si="3"/>
        <v>-0.469278423293015</v>
      </c>
      <c r="R88" s="14">
        <v>0</v>
      </c>
      <c r="S88" s="4"/>
      <c r="T88" s="4"/>
    </row>
    <row r="89" spans="1:20">
      <c r="A89" s="4"/>
      <c r="B89" s="10">
        <v>284</v>
      </c>
      <c r="C89" s="8">
        <v>31.7649640470093</v>
      </c>
      <c r="D89" s="8">
        <v>14.6880582335964</v>
      </c>
      <c r="E89" s="8">
        <v>1.18004978108639</v>
      </c>
      <c r="F89" s="9">
        <v>27608.8668888697</v>
      </c>
      <c r="G89" s="9">
        <v>-386.673146593585</v>
      </c>
      <c r="H89" s="9">
        <v>-1070.53484649129</v>
      </c>
      <c r="I89" s="14">
        <v>0</v>
      </c>
      <c r="J89" s="4"/>
      <c r="K89" s="10">
        <f t="shared" si="5"/>
        <v>284</v>
      </c>
      <c r="L89" s="15">
        <f t="shared" si="4"/>
        <v>-0.381344648034645</v>
      </c>
      <c r="M89" s="15">
        <f t="shared" si="3"/>
        <v>0.834824310209679</v>
      </c>
      <c r="N89" s="15">
        <f t="shared" si="3"/>
        <v>0.599251030531057</v>
      </c>
      <c r="O89" s="15">
        <f t="shared" si="3"/>
        <v>-0.518674028944672</v>
      </c>
      <c r="P89" s="15">
        <f t="shared" si="3"/>
        <v>0.614871305450221</v>
      </c>
      <c r="Q89" s="15">
        <f t="shared" si="3"/>
        <v>0.707271029087929</v>
      </c>
      <c r="R89" s="14">
        <v>0</v>
      </c>
      <c r="S89" s="4"/>
      <c r="T89" s="4"/>
    </row>
    <row r="90" spans="1:20">
      <c r="A90" s="4"/>
      <c r="B90" s="10">
        <v>285</v>
      </c>
      <c r="C90" s="8">
        <v>34.6921441337681</v>
      </c>
      <c r="D90" s="8">
        <v>5.51343929136523</v>
      </c>
      <c r="E90" s="8">
        <v>0.599020960321513</v>
      </c>
      <c r="F90" s="9">
        <v>29259.0444941545</v>
      </c>
      <c r="G90" s="9">
        <v>-2330.29086895195</v>
      </c>
      <c r="H90" s="9">
        <v>-5088.5912202473</v>
      </c>
      <c r="I90" s="14">
        <v>0</v>
      </c>
      <c r="J90" s="4"/>
      <c r="K90" s="10">
        <f t="shared" si="5"/>
        <v>285</v>
      </c>
      <c r="L90" s="15">
        <f t="shared" si="4"/>
        <v>-0.0272632384929148</v>
      </c>
      <c r="M90" s="15">
        <f t="shared" si="3"/>
        <v>-0.487352309365058</v>
      </c>
      <c r="N90" s="15">
        <f t="shared" si="3"/>
        <v>-0.374257775155029</v>
      </c>
      <c r="O90" s="15">
        <f t="shared" si="3"/>
        <v>-0.473759002566224</v>
      </c>
      <c r="P90" s="15">
        <f t="shared" si="3"/>
        <v>0.151935436657866</v>
      </c>
      <c r="Q90" s="15">
        <f t="shared" si="3"/>
        <v>0.157466374832914</v>
      </c>
      <c r="R90" s="14">
        <v>0</v>
      </c>
      <c r="S90" s="4"/>
      <c r="T90" s="4"/>
    </row>
    <row r="91" spans="1:20">
      <c r="A91" s="4"/>
      <c r="B91" s="10">
        <v>286</v>
      </c>
      <c r="C91" s="8">
        <v>28.4852147664706</v>
      </c>
      <c r="D91" s="8">
        <v>9.16993781803347</v>
      </c>
      <c r="E91" s="8">
        <v>1.02744965893937</v>
      </c>
      <c r="F91" s="9">
        <v>31945.5061954201</v>
      </c>
      <c r="G91" s="9">
        <v>-1896.63222864021</v>
      </c>
      <c r="H91" s="9">
        <v>-2349.3821120703</v>
      </c>
      <c r="I91" s="14">
        <v>0</v>
      </c>
      <c r="J91" s="4"/>
      <c r="K91" s="10">
        <f t="shared" si="5"/>
        <v>286</v>
      </c>
      <c r="L91" s="15">
        <f t="shared" si="4"/>
        <v>-0.778073996341495</v>
      </c>
      <c r="M91" s="15">
        <f t="shared" si="3"/>
        <v>0.0395945744141303</v>
      </c>
      <c r="N91" s="15">
        <f t="shared" si="3"/>
        <v>0.343570834730567</v>
      </c>
      <c r="O91" s="15">
        <f t="shared" si="3"/>
        <v>-0.400638086495973</v>
      </c>
      <c r="P91" s="15">
        <f t="shared" si="3"/>
        <v>0.255225367132687</v>
      </c>
      <c r="Q91" s="15">
        <f t="shared" si="3"/>
        <v>0.532281901685674</v>
      </c>
      <c r="R91" s="14">
        <v>0</v>
      </c>
      <c r="S91" s="4"/>
      <c r="T91" s="4"/>
    </row>
    <row r="92" spans="1:20">
      <c r="A92" s="4"/>
      <c r="B92" s="10">
        <v>287</v>
      </c>
      <c r="C92" s="8">
        <v>25.620189034208</v>
      </c>
      <c r="D92" s="8">
        <v>2.76893678927174</v>
      </c>
      <c r="E92" s="8">
        <v>0.0923969422244987</v>
      </c>
      <c r="F92" s="9">
        <v>38752.8398266937</v>
      </c>
      <c r="G92" s="9">
        <v>-1646.8269039384</v>
      </c>
      <c r="H92" s="9">
        <v>-2679.37784355926</v>
      </c>
      <c r="I92" s="14">
        <v>0</v>
      </c>
      <c r="J92" s="4"/>
      <c r="K92" s="10">
        <f t="shared" si="5"/>
        <v>287</v>
      </c>
      <c r="L92" s="15">
        <f t="shared" si="4"/>
        <v>-1.1246370090655</v>
      </c>
      <c r="M92" s="15">
        <f t="shared" si="3"/>
        <v>-0.882869230937599</v>
      </c>
      <c r="N92" s="15">
        <f t="shared" si="3"/>
        <v>-1.22310197214383</v>
      </c>
      <c r="O92" s="15">
        <f t="shared" si="3"/>
        <v>-0.215354048804297</v>
      </c>
      <c r="P92" s="15">
        <f t="shared" si="3"/>
        <v>0.314724641958948</v>
      </c>
      <c r="Q92" s="15">
        <f t="shared" si="3"/>
        <v>0.487127435899192</v>
      </c>
      <c r="R92" s="14">
        <v>0</v>
      </c>
      <c r="S92" s="4"/>
      <c r="T92" s="4"/>
    </row>
    <row r="93" spans="1:20">
      <c r="A93" s="4"/>
      <c r="B93" s="10">
        <v>288</v>
      </c>
      <c r="C93" s="8">
        <v>34.3267483532734</v>
      </c>
      <c r="D93" s="8">
        <v>9.28254822037915</v>
      </c>
      <c r="E93" s="8">
        <v>1.84085360886739</v>
      </c>
      <c r="F93" s="9">
        <v>33107.8768081448</v>
      </c>
      <c r="G93" s="9">
        <v>-112.411915002652</v>
      </c>
      <c r="H93" s="9">
        <v>-1512.75256591035</v>
      </c>
      <c r="I93" s="14">
        <v>0</v>
      </c>
      <c r="J93" s="4"/>
      <c r="K93" s="10">
        <f t="shared" si="5"/>
        <v>288</v>
      </c>
      <c r="L93" s="15">
        <f t="shared" si="4"/>
        <v>-0.0714627237187811</v>
      </c>
      <c r="M93" s="15">
        <f t="shared" si="3"/>
        <v>0.0558231330103914</v>
      </c>
      <c r="N93" s="15">
        <f t="shared" si="3"/>
        <v>1.70642217623951</v>
      </c>
      <c r="O93" s="15">
        <f t="shared" si="3"/>
        <v>-0.369000336374494</v>
      </c>
      <c r="P93" s="15">
        <f t="shared" si="3"/>
        <v>0.680195551088685</v>
      </c>
      <c r="Q93" s="15">
        <f t="shared" si="3"/>
        <v>0.646760837663373</v>
      </c>
      <c r="R93" s="14">
        <v>0</v>
      </c>
      <c r="S93" s="4"/>
      <c r="T93" s="4"/>
    </row>
    <row r="94" spans="1:20">
      <c r="A94" s="4"/>
      <c r="B94" s="10">
        <v>289</v>
      </c>
      <c r="C94" s="8">
        <v>37.7991456985317</v>
      </c>
      <c r="D94" s="8">
        <v>0.141637271183693</v>
      </c>
      <c r="E94" s="8">
        <v>1.21418510547536</v>
      </c>
      <c r="F94" s="9">
        <v>26062.0348655295</v>
      </c>
      <c r="G94" s="9">
        <v>-472.042206468181</v>
      </c>
      <c r="H94" s="9">
        <v>-3531.83645805682</v>
      </c>
      <c r="I94" s="14">
        <v>0</v>
      </c>
      <c r="J94" s="4"/>
      <c r="K94" s="10">
        <f t="shared" si="5"/>
        <v>289</v>
      </c>
      <c r="L94" s="15">
        <f t="shared" si="4"/>
        <v>0.348569973298981</v>
      </c>
      <c r="M94" s="15">
        <f t="shared" si="3"/>
        <v>-1.26149574581618</v>
      </c>
      <c r="N94" s="15">
        <f t="shared" si="3"/>
        <v>0.656444473764856</v>
      </c>
      <c r="O94" s="15">
        <f t="shared" si="3"/>
        <v>-0.560776164441391</v>
      </c>
      <c r="P94" s="15">
        <f t="shared" si="3"/>
        <v>0.594537883169486</v>
      </c>
      <c r="Q94" s="15">
        <f t="shared" si="3"/>
        <v>0.370482553345585</v>
      </c>
      <c r="R94" s="14">
        <v>0</v>
      </c>
      <c r="S94" s="4"/>
      <c r="T94" s="4"/>
    </row>
    <row r="95" spans="1:20">
      <c r="A95" s="4"/>
      <c r="B95" s="10">
        <v>290</v>
      </c>
      <c r="C95" s="8">
        <v>27.850834301334</v>
      </c>
      <c r="D95" s="8">
        <v>5.72436476977381</v>
      </c>
      <c r="E95" s="8">
        <v>0.487447052720221</v>
      </c>
      <c r="F95" s="9">
        <v>59483.9659173791</v>
      </c>
      <c r="G95" s="9">
        <v>-4055.22475107847</v>
      </c>
      <c r="H95" s="9">
        <v>-18060.9605629987</v>
      </c>
      <c r="I95" s="14">
        <v>0</v>
      </c>
      <c r="J95" s="4"/>
      <c r="K95" s="10">
        <f t="shared" si="5"/>
        <v>290</v>
      </c>
      <c r="L95" s="15">
        <f t="shared" si="4"/>
        <v>-0.854810760948963</v>
      </c>
      <c r="M95" s="15">
        <f t="shared" si="3"/>
        <v>-0.456955326364408</v>
      </c>
      <c r="N95" s="15">
        <f t="shared" si="3"/>
        <v>-0.561198900367505</v>
      </c>
      <c r="O95" s="15">
        <f t="shared" si="3"/>
        <v>0.348911926104126</v>
      </c>
      <c r="P95" s="15">
        <f t="shared" si="3"/>
        <v>-0.258913752534891</v>
      </c>
      <c r="Q95" s="15">
        <f t="shared" si="3"/>
        <v>-1.6175881236416</v>
      </c>
      <c r="R95" s="14">
        <v>0</v>
      </c>
      <c r="S95" s="4"/>
      <c r="T95" s="4"/>
    </row>
    <row r="96" spans="1:20">
      <c r="A96" s="4"/>
      <c r="B96" s="10">
        <v>291</v>
      </c>
      <c r="C96" s="8">
        <v>17.0134794001494</v>
      </c>
      <c r="D96" s="8">
        <v>0.670595383427073</v>
      </c>
      <c r="E96" s="8">
        <v>0.724896637196497</v>
      </c>
      <c r="F96" s="9">
        <v>18195.4228145782</v>
      </c>
      <c r="G96" s="9">
        <v>-1001.42467872054</v>
      </c>
      <c r="H96" s="9">
        <v>-2136.1915732733</v>
      </c>
      <c r="I96" s="14">
        <v>1</v>
      </c>
      <c r="J96" s="4"/>
      <c r="K96" s="10">
        <f t="shared" si="5"/>
        <v>291</v>
      </c>
      <c r="L96" s="15">
        <f t="shared" si="4"/>
        <v>-2.16573314542185</v>
      </c>
      <c r="M96" s="15">
        <f t="shared" si="3"/>
        <v>-1.18526630749877</v>
      </c>
      <c r="N96" s="15">
        <f t="shared" si="3"/>
        <v>-0.163354158191282</v>
      </c>
      <c r="O96" s="15">
        <f t="shared" si="3"/>
        <v>-0.774891958187433</v>
      </c>
      <c r="P96" s="15">
        <f t="shared" si="3"/>
        <v>0.468448204167062</v>
      </c>
      <c r="Q96" s="15">
        <f t="shared" si="3"/>
        <v>0.561453505956659</v>
      </c>
      <c r="R96" s="14">
        <v>1</v>
      </c>
      <c r="S96" s="4"/>
      <c r="T96" s="4"/>
    </row>
    <row r="97" spans="1:20">
      <c r="A97" s="4"/>
      <c r="B97" s="10">
        <v>292</v>
      </c>
      <c r="C97" s="8">
        <v>39.6825712557949</v>
      </c>
      <c r="D97" s="8">
        <v>20.8849067839133</v>
      </c>
      <c r="E97" s="8">
        <v>1.30318547171418</v>
      </c>
      <c r="F97" s="9">
        <v>75202.1664093836</v>
      </c>
      <c r="G97" s="9">
        <v>-13973.7019737799</v>
      </c>
      <c r="H97" s="9">
        <v>-17536.5486451797</v>
      </c>
      <c r="I97" s="14">
        <v>0</v>
      </c>
      <c r="J97" s="4"/>
      <c r="K97" s="10">
        <f t="shared" si="5"/>
        <v>292</v>
      </c>
      <c r="L97" s="15">
        <f t="shared" si="4"/>
        <v>0.576395373963383</v>
      </c>
      <c r="M97" s="15">
        <f t="shared" si="3"/>
        <v>1.72786720603616</v>
      </c>
      <c r="N97" s="15">
        <f t="shared" si="3"/>
        <v>0.805563824038594</v>
      </c>
      <c r="O97" s="15">
        <f t="shared" si="3"/>
        <v>0.776734596499822</v>
      </c>
      <c r="P97" s="15">
        <f t="shared" si="3"/>
        <v>-2.62132217131441</v>
      </c>
      <c r="Q97" s="15">
        <f t="shared" si="3"/>
        <v>-1.5458310136501</v>
      </c>
      <c r="R97" s="14">
        <v>0</v>
      </c>
      <c r="S97" s="4"/>
      <c r="T97" s="4"/>
    </row>
    <row r="98" spans="1:20">
      <c r="A98" s="4"/>
      <c r="B98" s="10">
        <v>293</v>
      </c>
      <c r="C98" s="8">
        <v>34.7528271111246</v>
      </c>
      <c r="D98" s="8">
        <v>8.69001218778553</v>
      </c>
      <c r="E98" s="8">
        <v>1.78030652860638</v>
      </c>
      <c r="F98" s="9">
        <v>45687.9453113927</v>
      </c>
      <c r="G98" s="9">
        <v>-2364.25578725866</v>
      </c>
      <c r="H98" s="9">
        <v>-5004.30736670631</v>
      </c>
      <c r="I98" s="14">
        <v>0</v>
      </c>
      <c r="J98" s="4"/>
      <c r="K98" s="10">
        <f t="shared" si="5"/>
        <v>293</v>
      </c>
      <c r="L98" s="15">
        <f t="shared" si="4"/>
        <v>-0.0199228243329622</v>
      </c>
      <c r="M98" s="15">
        <f t="shared" si="3"/>
        <v>-0.0295686738301816</v>
      </c>
      <c r="N98" s="15">
        <f t="shared" si="3"/>
        <v>1.6049760625767</v>
      </c>
      <c r="O98" s="15">
        <f t="shared" si="3"/>
        <v>-0.0265922786863338</v>
      </c>
      <c r="P98" s="15">
        <f t="shared" si="3"/>
        <v>0.143845585045636</v>
      </c>
      <c r="Q98" s="15">
        <f t="shared" si="3"/>
        <v>0.168999228194069</v>
      </c>
      <c r="R98" s="14">
        <v>0</v>
      </c>
      <c r="S98" s="4"/>
      <c r="T98" s="4"/>
    </row>
    <row r="99" spans="1:20">
      <c r="A99" s="4"/>
      <c r="B99" s="10">
        <v>294</v>
      </c>
      <c r="C99" s="8">
        <v>26.0844900588073</v>
      </c>
      <c r="D99" s="8">
        <v>2.38020206117988</v>
      </c>
      <c r="E99" s="8">
        <v>0.95212372891454</v>
      </c>
      <c r="F99" s="9">
        <v>22707.2912744195</v>
      </c>
      <c r="G99" s="9">
        <v>-1540.84678475895</v>
      </c>
      <c r="H99" s="9">
        <v>361.046313328809</v>
      </c>
      <c r="I99" s="14">
        <v>0</v>
      </c>
      <c r="J99" s="4"/>
      <c r="K99" s="10">
        <f t="shared" si="5"/>
        <v>294</v>
      </c>
      <c r="L99" s="15">
        <f t="shared" si="4"/>
        <v>-1.06847361755247</v>
      </c>
      <c r="M99" s="15">
        <f t="shared" si="3"/>
        <v>-0.938890736782811</v>
      </c>
      <c r="N99" s="15">
        <f t="shared" si="3"/>
        <v>0.217362885047217</v>
      </c>
      <c r="O99" s="15">
        <f t="shared" si="3"/>
        <v>-0.652086576366191</v>
      </c>
      <c r="P99" s="15">
        <f t="shared" si="3"/>
        <v>0.33996725936394</v>
      </c>
      <c r="Q99" s="15">
        <f t="shared" si="3"/>
        <v>0.903159267429675</v>
      </c>
      <c r="R99" s="14">
        <v>0</v>
      </c>
      <c r="S99" s="4"/>
      <c r="T99" s="4"/>
    </row>
    <row r="100" spans="1:20">
      <c r="A100" s="4"/>
      <c r="B100" s="10">
        <v>295</v>
      </c>
      <c r="C100" s="8">
        <v>42.0396201441888</v>
      </c>
      <c r="D100" s="8">
        <v>7.53080903054555</v>
      </c>
      <c r="E100" s="8">
        <v>0.451715565842797</v>
      </c>
      <c r="F100" s="9">
        <v>22080.0090722802</v>
      </c>
      <c r="G100" s="9">
        <v>-400.915066845169</v>
      </c>
      <c r="H100" s="9">
        <v>-1754.08299365669</v>
      </c>
      <c r="I100" s="14">
        <v>0</v>
      </c>
      <c r="J100" s="4"/>
      <c r="K100" s="10">
        <f t="shared" si="5"/>
        <v>295</v>
      </c>
      <c r="L100" s="15">
        <f t="shared" si="4"/>
        <v>0.861511823250716</v>
      </c>
      <c r="M100" s="15">
        <f t="shared" si="3"/>
        <v>-0.196624256355246</v>
      </c>
      <c r="N100" s="15">
        <f t="shared" si="3"/>
        <v>-0.621066700160358</v>
      </c>
      <c r="O100" s="15">
        <f t="shared" si="3"/>
        <v>-0.669160130488844</v>
      </c>
      <c r="P100" s="15">
        <f t="shared" si="3"/>
        <v>0.611479128249378</v>
      </c>
      <c r="Q100" s="15">
        <f t="shared" si="3"/>
        <v>0.61373875433599</v>
      </c>
      <c r="R100" s="14">
        <v>0</v>
      </c>
      <c r="S100" s="4"/>
      <c r="T100" s="4"/>
    </row>
    <row r="101" spans="1:20">
      <c r="A101" s="4"/>
      <c r="B101" s="10">
        <v>296</v>
      </c>
      <c r="C101" s="8">
        <v>36.8593629404357</v>
      </c>
      <c r="D101" s="8">
        <v>15.0173843914894</v>
      </c>
      <c r="E101" s="8">
        <v>0.70254984138284</v>
      </c>
      <c r="F101" s="9">
        <v>40213.3060752907</v>
      </c>
      <c r="G101" s="9">
        <v>-5712.05537585741</v>
      </c>
      <c r="H101" s="9">
        <v>-8996.95897126259</v>
      </c>
      <c r="I101" s="14">
        <v>0</v>
      </c>
      <c r="J101" s="4"/>
      <c r="K101" s="10">
        <f t="shared" si="5"/>
        <v>296</v>
      </c>
      <c r="L101" s="15">
        <f t="shared" si="4"/>
        <v>0.234890734650538</v>
      </c>
      <c r="M101" s="15">
        <f t="shared" si="3"/>
        <v>0.882284302708792</v>
      </c>
      <c r="N101" s="15">
        <f t="shared" si="3"/>
        <v>-0.200796022907778</v>
      </c>
      <c r="O101" s="15">
        <f t="shared" si="3"/>
        <v>-0.175602642731101</v>
      </c>
      <c r="P101" s="15">
        <f t="shared" si="3"/>
        <v>-0.65354193270663</v>
      </c>
      <c r="Q101" s="15">
        <f t="shared" si="3"/>
        <v>-0.377329202970223</v>
      </c>
      <c r="R101" s="14">
        <v>0</v>
      </c>
      <c r="S101" s="4"/>
      <c r="T101" s="4"/>
    </row>
    <row r="102" spans="1:20">
      <c r="A102" s="4"/>
      <c r="B102" s="10">
        <v>297</v>
      </c>
      <c r="C102" s="8">
        <v>37.6472276940327</v>
      </c>
      <c r="D102" s="8">
        <v>15.0148320568126</v>
      </c>
      <c r="E102" s="8">
        <v>0.629043221885568</v>
      </c>
      <c r="F102" s="9">
        <v>35803.3853493575</v>
      </c>
      <c r="G102" s="9">
        <v>-899.613071702069</v>
      </c>
      <c r="H102" s="9">
        <v>-3194.21613952795</v>
      </c>
      <c r="I102" s="14">
        <v>0</v>
      </c>
      <c r="J102" s="4"/>
      <c r="K102" s="10">
        <f t="shared" si="5"/>
        <v>297</v>
      </c>
      <c r="L102" s="15">
        <f t="shared" si="4"/>
        <v>0.330193467729308</v>
      </c>
      <c r="M102" s="15">
        <f t="shared" si="3"/>
        <v>0.881916479559266</v>
      </c>
      <c r="N102" s="15">
        <f t="shared" si="3"/>
        <v>-0.323955733406492</v>
      </c>
      <c r="O102" s="15">
        <f t="shared" si="3"/>
        <v>-0.29563318071551</v>
      </c>
      <c r="P102" s="15">
        <f t="shared" si="3"/>
        <v>0.492697954622645</v>
      </c>
      <c r="Q102" s="15">
        <f t="shared" si="3"/>
        <v>0.416680317944073</v>
      </c>
      <c r="R102" s="14">
        <v>0</v>
      </c>
      <c r="S102" s="4"/>
      <c r="T102" s="4"/>
    </row>
    <row r="103" spans="1:20">
      <c r="A103" s="4"/>
      <c r="B103" s="10">
        <v>298</v>
      </c>
      <c r="C103" s="8">
        <v>32.6804015143546</v>
      </c>
      <c r="D103" s="8">
        <v>12.3173313343041</v>
      </c>
      <c r="E103" s="8">
        <v>0.256237073831845</v>
      </c>
      <c r="F103" s="9">
        <v>39620.7412396387</v>
      </c>
      <c r="G103" s="9">
        <v>-335.017556747974</v>
      </c>
      <c r="H103" s="9">
        <v>-1878.19169408498</v>
      </c>
      <c r="I103" s="14">
        <v>0</v>
      </c>
      <c r="J103" s="4"/>
      <c r="K103" s="10">
        <f t="shared" si="5"/>
        <v>298</v>
      </c>
      <c r="L103" s="15">
        <f t="shared" si="4"/>
        <v>-0.270610296482035</v>
      </c>
      <c r="M103" s="15">
        <f t="shared" si="3"/>
        <v>0.493173098603178</v>
      </c>
      <c r="N103" s="15">
        <f t="shared" si="3"/>
        <v>-0.948589236898529</v>
      </c>
      <c r="O103" s="15">
        <f t="shared" si="3"/>
        <v>-0.191731249215042</v>
      </c>
      <c r="P103" s="15">
        <f t="shared" si="3"/>
        <v>0.62717476671633</v>
      </c>
      <c r="Q103" s="15">
        <f t="shared" si="3"/>
        <v>0.596756528408376</v>
      </c>
      <c r="R103" s="14">
        <v>0</v>
      </c>
      <c r="S103" s="4"/>
      <c r="T103" s="4"/>
    </row>
    <row r="104" spans="1:20">
      <c r="A104" s="4"/>
      <c r="B104" s="10">
        <v>299</v>
      </c>
      <c r="C104" s="8">
        <v>37.3301234451753</v>
      </c>
      <c r="D104" s="8">
        <v>23.02901749837</v>
      </c>
      <c r="E104" s="8">
        <v>0.699047279787836</v>
      </c>
      <c r="F104" s="9">
        <v>94114.4696697368</v>
      </c>
      <c r="G104" s="9">
        <v>-1187.00082232763</v>
      </c>
      <c r="H104" s="9">
        <v>-24603.2036350116</v>
      </c>
      <c r="I104" s="14">
        <v>0</v>
      </c>
      <c r="J104" s="4"/>
      <c r="K104" s="10">
        <f t="shared" si="5"/>
        <v>299</v>
      </c>
      <c r="L104" s="15">
        <f t="shared" si="4"/>
        <v>0.291835486300355</v>
      </c>
      <c r="M104" s="15">
        <f t="shared" si="3"/>
        <v>2.03686020882838</v>
      </c>
      <c r="N104" s="15">
        <f t="shared" si="3"/>
        <v>-0.206664534818608</v>
      </c>
      <c r="O104" s="15">
        <f t="shared" si="3"/>
        <v>1.29149530898045</v>
      </c>
      <c r="P104" s="15">
        <f t="shared" si="3"/>
        <v>0.424247200914404</v>
      </c>
      <c r="Q104" s="15">
        <f t="shared" si="3"/>
        <v>-2.5127860391696</v>
      </c>
      <c r="R104" s="14">
        <v>0</v>
      </c>
      <c r="S104" s="4"/>
      <c r="T104" s="4"/>
    </row>
    <row r="105" spans="1:20">
      <c r="A105" s="4"/>
      <c r="B105" s="10">
        <v>300</v>
      </c>
      <c r="C105" s="8">
        <v>32.1785083389516</v>
      </c>
      <c r="D105" s="8">
        <v>5.4502119561979</v>
      </c>
      <c r="E105" s="8">
        <v>2.00786473094095</v>
      </c>
      <c r="F105" s="9">
        <v>55883.1557920869</v>
      </c>
      <c r="G105" s="9">
        <v>-884.026111409448</v>
      </c>
      <c r="H105" s="9">
        <v>-2477.2900007046</v>
      </c>
      <c r="I105" s="14">
        <v>0</v>
      </c>
      <c r="J105" s="4"/>
      <c r="K105" s="10">
        <f t="shared" si="5"/>
        <v>300</v>
      </c>
      <c r="L105" s="15">
        <f t="shared" si="4"/>
        <v>-0.331320959208238</v>
      </c>
      <c r="M105" s="15">
        <f t="shared" si="3"/>
        <v>-0.496464154205987</v>
      </c>
      <c r="N105" s="15">
        <f t="shared" si="3"/>
        <v>1.98624787881326</v>
      </c>
      <c r="O105" s="15">
        <f t="shared" si="3"/>
        <v>0.250904001839894</v>
      </c>
      <c r="P105" s="15">
        <f t="shared" si="3"/>
        <v>0.496410496920387</v>
      </c>
      <c r="Q105" s="15">
        <f t="shared" si="3"/>
        <v>0.514779819597827</v>
      </c>
      <c r="R105" s="14">
        <v>0</v>
      </c>
      <c r="S105" s="4"/>
      <c r="T105" s="4"/>
    </row>
    <row r="106" spans="1:20">
      <c r="A106" s="4"/>
      <c r="B106" s="10">
        <v>301</v>
      </c>
      <c r="C106" s="8">
        <v>47.4912481858207</v>
      </c>
      <c r="D106" s="8">
        <v>1.56184656872009</v>
      </c>
      <c r="E106" s="8">
        <v>0.158968374646037</v>
      </c>
      <c r="F106" s="9">
        <v>31968.8038237209</v>
      </c>
      <c r="G106" s="9">
        <v>-943.977038601839</v>
      </c>
      <c r="H106" s="9">
        <v>-986.751579387446</v>
      </c>
      <c r="I106" s="14">
        <v>0</v>
      </c>
      <c r="J106" s="4"/>
      <c r="K106" s="10">
        <f t="shared" si="5"/>
        <v>301</v>
      </c>
      <c r="L106" s="15">
        <f t="shared" si="4"/>
        <v>1.5209588282403</v>
      </c>
      <c r="M106" s="15">
        <f t="shared" si="3"/>
        <v>-1.05682593446719</v>
      </c>
      <c r="N106" s="15">
        <f t="shared" si="3"/>
        <v>-1.11156210810716</v>
      </c>
      <c r="O106" s="15">
        <f t="shared" si="3"/>
        <v>-0.400003964698215</v>
      </c>
      <c r="P106" s="15">
        <f t="shared" si="3"/>
        <v>0.482131230866443</v>
      </c>
      <c r="Q106" s="15">
        <f t="shared" si="3"/>
        <v>0.718735385462633</v>
      </c>
      <c r="R106" s="14">
        <v>0</v>
      </c>
      <c r="S106" s="4"/>
      <c r="T106" s="4"/>
    </row>
    <row r="107" spans="1:20">
      <c r="A107" s="4"/>
      <c r="B107" s="10">
        <v>302</v>
      </c>
      <c r="C107" s="8">
        <v>26.6382432993106</v>
      </c>
      <c r="D107" s="8">
        <v>2.61744526224491</v>
      </c>
      <c r="E107" s="8">
        <v>2.30056092497084</v>
      </c>
      <c r="F107" s="9">
        <v>24191.978666368</v>
      </c>
      <c r="G107" s="9">
        <v>-757.590963043436</v>
      </c>
      <c r="H107" s="9">
        <v>-1264.93069111007</v>
      </c>
      <c r="I107" s="14">
        <v>0</v>
      </c>
      <c r="J107" s="4"/>
      <c r="K107" s="10">
        <f t="shared" si="5"/>
        <v>302</v>
      </c>
      <c r="L107" s="15">
        <f t="shared" si="4"/>
        <v>-1.00148978938875</v>
      </c>
      <c r="M107" s="15">
        <f t="shared" si="3"/>
        <v>-0.904701042848234</v>
      </c>
      <c r="N107" s="15">
        <f t="shared" si="3"/>
        <v>2.47665784144437</v>
      </c>
      <c r="O107" s="15">
        <f t="shared" si="3"/>
        <v>-0.611675911987065</v>
      </c>
      <c r="P107" s="15">
        <f t="shared" si="3"/>
        <v>0.526525145794698</v>
      </c>
      <c r="Q107" s="15">
        <f t="shared" si="3"/>
        <v>0.680671168310135</v>
      </c>
      <c r="R107" s="14">
        <v>0</v>
      </c>
      <c r="S107" s="4"/>
      <c r="T107" s="4"/>
    </row>
    <row r="108" spans="1:20">
      <c r="A108" s="4"/>
      <c r="B108" s="10">
        <v>303</v>
      </c>
      <c r="C108" s="8">
        <v>23.3551081203458</v>
      </c>
      <c r="D108" s="8">
        <v>1.49685354919609</v>
      </c>
      <c r="E108" s="8">
        <v>0.511666795624291</v>
      </c>
      <c r="F108" s="9">
        <v>45733.1456936488</v>
      </c>
      <c r="G108" s="9">
        <v>-1897.00313713346</v>
      </c>
      <c r="H108" s="9">
        <v>-1582.62212609344</v>
      </c>
      <c r="I108" s="14">
        <v>0</v>
      </c>
      <c r="J108" s="4"/>
      <c r="K108" s="10">
        <f t="shared" si="5"/>
        <v>303</v>
      </c>
      <c r="L108" s="15">
        <f t="shared" si="4"/>
        <v>-1.39862870719653</v>
      </c>
      <c r="M108" s="15">
        <f t="shared" si="3"/>
        <v>-1.06619223636935</v>
      </c>
      <c r="N108" s="15">
        <f t="shared" si="3"/>
        <v>-0.520618928865357</v>
      </c>
      <c r="O108" s="15">
        <f t="shared" si="3"/>
        <v>-0.0253620011969006</v>
      </c>
      <c r="P108" s="15">
        <f t="shared" si="3"/>
        <v>0.255137023193656</v>
      </c>
      <c r="Q108" s="15">
        <f t="shared" si="3"/>
        <v>0.637200342287967</v>
      </c>
      <c r="R108" s="14">
        <v>0</v>
      </c>
      <c r="S108" s="4"/>
      <c r="T108" s="4"/>
    </row>
    <row r="109" spans="1:20">
      <c r="A109" s="4"/>
      <c r="B109" s="10">
        <v>304</v>
      </c>
      <c r="C109" s="8">
        <v>43.926280205001</v>
      </c>
      <c r="D109" s="8">
        <v>6.97751624902582</v>
      </c>
      <c r="E109" s="8">
        <v>0.448898325499144</v>
      </c>
      <c r="F109" s="9">
        <v>29016.8816892864</v>
      </c>
      <c r="G109" s="9">
        <v>-2067.91139405589</v>
      </c>
      <c r="H109" s="9">
        <v>-7051.08516469087</v>
      </c>
      <c r="I109" s="14">
        <v>0</v>
      </c>
      <c r="J109" s="4"/>
      <c r="K109" s="10">
        <f t="shared" si="5"/>
        <v>304</v>
      </c>
      <c r="L109" s="15">
        <f t="shared" si="4"/>
        <v>1.0897284801897</v>
      </c>
      <c r="M109" s="15">
        <f t="shared" si="3"/>
        <v>-0.276360622967434</v>
      </c>
      <c r="N109" s="15">
        <f t="shared" si="3"/>
        <v>-0.625786962192576</v>
      </c>
      <c r="O109" s="15">
        <f t="shared" si="3"/>
        <v>-0.480350262036536</v>
      </c>
      <c r="P109" s="15">
        <f t="shared" si="3"/>
        <v>0.214429654922612</v>
      </c>
      <c r="Q109" s="15">
        <f t="shared" si="3"/>
        <v>-0.111068509757007</v>
      </c>
      <c r="R109" s="14">
        <v>0</v>
      </c>
      <c r="S109" s="4"/>
      <c r="T109" s="4"/>
    </row>
    <row r="110" spans="1:20">
      <c r="A110" s="4"/>
      <c r="B110" s="10">
        <v>305</v>
      </c>
      <c r="C110" s="8">
        <v>33.612845659522</v>
      </c>
      <c r="D110" s="8">
        <v>11.6489101056503</v>
      </c>
      <c r="E110" s="8">
        <v>0.68988302863883</v>
      </c>
      <c r="F110" s="9">
        <v>41203.7563047345</v>
      </c>
      <c r="G110" s="9">
        <v>-3102.14362388184</v>
      </c>
      <c r="H110" s="9">
        <v>-5431.00812067899</v>
      </c>
      <c r="I110" s="14">
        <v>0</v>
      </c>
      <c r="J110" s="4"/>
      <c r="K110" s="10">
        <f t="shared" si="5"/>
        <v>305</v>
      </c>
      <c r="L110" s="15">
        <f t="shared" si="4"/>
        <v>-0.157818760787559</v>
      </c>
      <c r="M110" s="15">
        <f t="shared" si="3"/>
        <v>0.396845291844313</v>
      </c>
      <c r="N110" s="15">
        <f t="shared" si="3"/>
        <v>-0.222019159016649</v>
      </c>
      <c r="O110" s="15">
        <f t="shared" ref="M110:Q161" si="6">(F110-F$207)/F$209</f>
        <v>-0.148644272892887</v>
      </c>
      <c r="P110" s="15">
        <f t="shared" si="6"/>
        <v>-0.0319064379931208</v>
      </c>
      <c r="Q110" s="15">
        <f t="shared" si="6"/>
        <v>0.110612277219312</v>
      </c>
      <c r="R110" s="14">
        <v>0</v>
      </c>
      <c r="S110" s="4"/>
      <c r="T110" s="4"/>
    </row>
    <row r="111" spans="1:20">
      <c r="A111" s="4"/>
      <c r="B111" s="10">
        <v>306</v>
      </c>
      <c r="C111" s="8">
        <v>52.2839209866315</v>
      </c>
      <c r="D111" s="8">
        <v>1.27912869237195</v>
      </c>
      <c r="E111" s="8">
        <v>0.232362937067829</v>
      </c>
      <c r="F111" s="9">
        <v>21335.5844351031</v>
      </c>
      <c r="G111" s="9">
        <v>-60.346777018303</v>
      </c>
      <c r="H111" s="9">
        <v>-1374.22295219788</v>
      </c>
      <c r="I111" s="14">
        <v>0</v>
      </c>
      <c r="J111" s="4"/>
      <c r="K111" s="10">
        <f t="shared" si="5"/>
        <v>306</v>
      </c>
      <c r="L111" s="15">
        <f t="shared" si="4"/>
        <v>2.10069642226801</v>
      </c>
      <c r="M111" s="15">
        <f t="shared" si="6"/>
        <v>-1.09756909430816</v>
      </c>
      <c r="N111" s="15">
        <f t="shared" si="6"/>
        <v>-0.988590148277292</v>
      </c>
      <c r="O111" s="15">
        <f t="shared" si="6"/>
        <v>-0.6894221023569</v>
      </c>
      <c r="P111" s="15">
        <f t="shared" si="6"/>
        <v>0.692596559583983</v>
      </c>
      <c r="Q111" s="15">
        <f t="shared" si="6"/>
        <v>0.665716327404317</v>
      </c>
      <c r="R111" s="14">
        <v>0</v>
      </c>
      <c r="S111" s="4"/>
      <c r="T111" s="4"/>
    </row>
    <row r="112" spans="1:20">
      <c r="A112" s="4"/>
      <c r="B112" s="10">
        <v>307</v>
      </c>
      <c r="C112" s="8">
        <v>43.8778768686601</v>
      </c>
      <c r="D112" s="8">
        <v>17.0502839357624</v>
      </c>
      <c r="E112" s="8">
        <v>1.15156551901927</v>
      </c>
      <c r="F112" s="9">
        <v>77604.6838016987</v>
      </c>
      <c r="G112" s="9">
        <v>-1809.09175157237</v>
      </c>
      <c r="H112" s="9">
        <v>-6142.93625570968</v>
      </c>
      <c r="I112" s="14">
        <v>0</v>
      </c>
      <c r="J112" s="4"/>
      <c r="K112" s="10">
        <f t="shared" si="5"/>
        <v>307</v>
      </c>
      <c r="L112" s="15">
        <f t="shared" si="4"/>
        <v>1.0838734521251</v>
      </c>
      <c r="M112" s="15">
        <f t="shared" si="6"/>
        <v>1.17525039365014</v>
      </c>
      <c r="N112" s="15">
        <f t="shared" si="6"/>
        <v>0.551525893748162</v>
      </c>
      <c r="O112" s="15">
        <f t="shared" si="6"/>
        <v>0.842127031656456</v>
      </c>
      <c r="P112" s="15">
        <f t="shared" si="6"/>
        <v>0.276075983146172</v>
      </c>
      <c r="Q112" s="15">
        <f t="shared" si="6"/>
        <v>0.0131966698396977</v>
      </c>
      <c r="R112" s="14">
        <v>0</v>
      </c>
      <c r="S112" s="4"/>
      <c r="T112" s="4"/>
    </row>
    <row r="113" spans="1:20">
      <c r="A113" s="4"/>
      <c r="B113" s="10">
        <v>308</v>
      </c>
      <c r="C113" s="8">
        <v>38.300486622349</v>
      </c>
      <c r="D113" s="8">
        <v>16.6241537206412</v>
      </c>
      <c r="E113" s="8">
        <v>0.40116790273332</v>
      </c>
      <c r="F113" s="9">
        <v>90962.9097395567</v>
      </c>
      <c r="G113" s="9">
        <v>-326.499033661925</v>
      </c>
      <c r="H113" s="9">
        <v>525.50544211237</v>
      </c>
      <c r="I113" s="14">
        <v>0</v>
      </c>
      <c r="J113" s="4"/>
      <c r="K113" s="10">
        <f t="shared" si="5"/>
        <v>308</v>
      </c>
      <c r="L113" s="15">
        <f t="shared" si="4"/>
        <v>0.409213833842172</v>
      </c>
      <c r="M113" s="15">
        <f t="shared" si="6"/>
        <v>1.11383973334095</v>
      </c>
      <c r="N113" s="15">
        <f t="shared" si="6"/>
        <v>-0.705758876151131</v>
      </c>
      <c r="O113" s="15">
        <f t="shared" si="6"/>
        <v>1.20571521055712</v>
      </c>
      <c r="P113" s="15">
        <f t="shared" si="6"/>
        <v>0.629203730457658</v>
      </c>
      <c r="Q113" s="15">
        <f t="shared" si="6"/>
        <v>0.925662783067362</v>
      </c>
      <c r="R113" s="14">
        <v>0</v>
      </c>
      <c r="S113" s="4"/>
      <c r="T113" s="4"/>
    </row>
    <row r="114" spans="1:20">
      <c r="A114" s="4"/>
      <c r="B114" s="10">
        <v>309</v>
      </c>
      <c r="C114" s="8">
        <v>35.9756355427205</v>
      </c>
      <c r="D114" s="8">
        <v>9.84569757472261</v>
      </c>
      <c r="E114" s="8">
        <v>0.445610671141583</v>
      </c>
      <c r="F114" s="9">
        <v>30316.5294627312</v>
      </c>
      <c r="G114" s="9">
        <v>-32.3989785916297</v>
      </c>
      <c r="H114" s="9">
        <v>-1586.37857452029</v>
      </c>
      <c r="I114" s="14">
        <v>0</v>
      </c>
      <c r="J114" s="4"/>
      <c r="K114" s="10">
        <f t="shared" si="5"/>
        <v>309</v>
      </c>
      <c r="L114" s="15">
        <f t="shared" si="4"/>
        <v>0.127992138267922</v>
      </c>
      <c r="M114" s="15">
        <f t="shared" si="6"/>
        <v>0.136979954272383</v>
      </c>
      <c r="N114" s="15">
        <f t="shared" si="6"/>
        <v>-0.631295398870337</v>
      </c>
      <c r="O114" s="15">
        <f t="shared" si="6"/>
        <v>-0.444976061198991</v>
      </c>
      <c r="P114" s="15">
        <f t="shared" si="6"/>
        <v>0.699253238104997</v>
      </c>
      <c r="Q114" s="15">
        <f t="shared" si="6"/>
        <v>0.636686334360642</v>
      </c>
      <c r="R114" s="14">
        <v>0</v>
      </c>
      <c r="S114" s="4"/>
      <c r="T114" s="4"/>
    </row>
    <row r="115" spans="1:20">
      <c r="A115" s="4"/>
      <c r="B115" s="10">
        <v>310</v>
      </c>
      <c r="C115" s="8">
        <v>28.7157193392346</v>
      </c>
      <c r="D115" s="8">
        <v>10.6105421034262</v>
      </c>
      <c r="E115" s="8">
        <v>1.0183856120434</v>
      </c>
      <c r="F115" s="9">
        <v>27053.0307438414</v>
      </c>
      <c r="G115" s="9">
        <v>18.3677963739469</v>
      </c>
      <c r="H115" s="9">
        <v>118.623070579625</v>
      </c>
      <c r="I115" s="14">
        <v>0</v>
      </c>
      <c r="J115" s="4"/>
      <c r="K115" s="10">
        <f t="shared" si="5"/>
        <v>310</v>
      </c>
      <c r="L115" s="15">
        <f t="shared" si="4"/>
        <v>-0.750191398888981</v>
      </c>
      <c r="M115" s="15">
        <f t="shared" si="6"/>
        <v>0.247203556999544</v>
      </c>
      <c r="N115" s="15">
        <f t="shared" si="6"/>
        <v>0.328384101899029</v>
      </c>
      <c r="O115" s="15">
        <f t="shared" si="6"/>
        <v>-0.533802942969493</v>
      </c>
      <c r="P115" s="15">
        <f t="shared" si="6"/>
        <v>0.71134499915663</v>
      </c>
      <c r="Q115" s="15">
        <f t="shared" si="6"/>
        <v>0.869987650417616</v>
      </c>
      <c r="R115" s="14">
        <v>0</v>
      </c>
      <c r="S115" s="4"/>
      <c r="T115" s="4"/>
    </row>
    <row r="116" spans="1:20">
      <c r="A116" s="4"/>
      <c r="B116" s="10">
        <v>311</v>
      </c>
      <c r="C116" s="8">
        <v>45.3251318450693</v>
      </c>
      <c r="D116" s="8">
        <v>1.48583081809172</v>
      </c>
      <c r="E116" s="8">
        <v>1.19959618104006</v>
      </c>
      <c r="F116" s="9">
        <v>19030.1347877563</v>
      </c>
      <c r="G116" s="9">
        <v>-2925.06346255773</v>
      </c>
      <c r="H116" s="9">
        <v>-2597.35778697885</v>
      </c>
      <c r="I116" s="14">
        <v>1</v>
      </c>
      <c r="J116" s="4"/>
      <c r="K116" s="10">
        <f t="shared" si="5"/>
        <v>311</v>
      </c>
      <c r="L116" s="15">
        <f t="shared" si="4"/>
        <v>1.25893821302974</v>
      </c>
      <c r="M116" s="15">
        <f t="shared" si="6"/>
        <v>-1.06778074892141</v>
      </c>
      <c r="N116" s="15">
        <f t="shared" si="6"/>
        <v>0.632000856003254</v>
      </c>
      <c r="O116" s="15">
        <f t="shared" si="6"/>
        <v>-0.752172518671569</v>
      </c>
      <c r="P116" s="15">
        <f t="shared" si="6"/>
        <v>0.0102709703446666</v>
      </c>
      <c r="Q116" s="15">
        <f t="shared" si="6"/>
        <v>0.49835052603419</v>
      </c>
      <c r="R116" s="14">
        <v>1</v>
      </c>
      <c r="S116" s="4"/>
      <c r="T116" s="4"/>
    </row>
    <row r="117" spans="1:20">
      <c r="A117" s="4"/>
      <c r="B117" s="10">
        <v>312</v>
      </c>
      <c r="C117" s="8">
        <v>25.7811829316802</v>
      </c>
      <c r="D117" s="8">
        <v>1.22299083622215</v>
      </c>
      <c r="E117" s="8">
        <v>2.01297573126191</v>
      </c>
      <c r="F117" s="9">
        <v>19359.0965206113</v>
      </c>
      <c r="G117" s="9">
        <v>-267.878887417378</v>
      </c>
      <c r="H117" s="9">
        <v>501.328444566079</v>
      </c>
      <c r="I117" s="14">
        <v>0</v>
      </c>
      <c r="J117" s="4"/>
      <c r="K117" s="10">
        <f t="shared" si="5"/>
        <v>312</v>
      </c>
      <c r="L117" s="15">
        <f t="shared" si="4"/>
        <v>-1.10516265338699</v>
      </c>
      <c r="M117" s="15">
        <f t="shared" si="6"/>
        <v>-1.10565925710857</v>
      </c>
      <c r="N117" s="15">
        <f t="shared" si="6"/>
        <v>1.99481131601379</v>
      </c>
      <c r="O117" s="15">
        <f t="shared" si="6"/>
        <v>-0.743218740083517</v>
      </c>
      <c r="P117" s="15">
        <f t="shared" si="6"/>
        <v>0.6431660276822</v>
      </c>
      <c r="Q117" s="15">
        <f t="shared" si="6"/>
        <v>0.922354560250061</v>
      </c>
      <c r="R117" s="14">
        <v>0</v>
      </c>
      <c r="S117" s="4"/>
      <c r="T117" s="4"/>
    </row>
    <row r="118" spans="1:20">
      <c r="A118" s="4"/>
      <c r="B118" s="10">
        <v>313</v>
      </c>
      <c r="C118" s="8">
        <v>40.1113491831467</v>
      </c>
      <c r="D118" s="8">
        <v>7.24855305728652</v>
      </c>
      <c r="E118" s="8">
        <v>0.514182298683298</v>
      </c>
      <c r="F118" s="9">
        <v>61049.7159184874</v>
      </c>
      <c r="G118" s="9">
        <v>-8078.65603752114</v>
      </c>
      <c r="H118" s="9">
        <v>-17483.2943143561</v>
      </c>
      <c r="I118" s="14">
        <v>1</v>
      </c>
      <c r="J118" s="4"/>
      <c r="K118" s="10">
        <f t="shared" si="5"/>
        <v>313</v>
      </c>
      <c r="L118" s="15">
        <f t="shared" si="4"/>
        <v>0.628261773842184</v>
      </c>
      <c r="M118" s="15">
        <f t="shared" si="6"/>
        <v>-0.237300850220152</v>
      </c>
      <c r="N118" s="15">
        <f t="shared" si="6"/>
        <v>-0.516404225065552</v>
      </c>
      <c r="O118" s="15">
        <f t="shared" si="6"/>
        <v>0.39152897676377</v>
      </c>
      <c r="P118" s="15">
        <f t="shared" si="6"/>
        <v>-1.21722496604638</v>
      </c>
      <c r="Q118" s="15">
        <f t="shared" si="6"/>
        <v>-1.53854403800255</v>
      </c>
      <c r="R118" s="14">
        <v>1</v>
      </c>
      <c r="S118" s="4"/>
      <c r="T118" s="4"/>
    </row>
    <row r="119" spans="1:20">
      <c r="A119" s="4"/>
      <c r="B119" s="10">
        <v>314</v>
      </c>
      <c r="C119" s="8">
        <v>22.2084252764517</v>
      </c>
      <c r="D119" s="8">
        <v>7.10574185899889</v>
      </c>
      <c r="E119" s="8">
        <v>0.0792968134653341</v>
      </c>
      <c r="F119" s="9">
        <v>32151.3187689705</v>
      </c>
      <c r="G119" s="9">
        <v>-1062.29929644152</v>
      </c>
      <c r="H119" s="9">
        <v>-2443.36253534218</v>
      </c>
      <c r="I119" s="14">
        <v>1</v>
      </c>
      <c r="J119" s="4"/>
      <c r="K119" s="10">
        <f t="shared" si="5"/>
        <v>314</v>
      </c>
      <c r="L119" s="15">
        <f t="shared" si="4"/>
        <v>-1.53733526628388</v>
      </c>
      <c r="M119" s="15">
        <f t="shared" si="6"/>
        <v>-0.257881718872929</v>
      </c>
      <c r="N119" s="15">
        <f t="shared" si="6"/>
        <v>-1.24505112551953</v>
      </c>
      <c r="O119" s="15">
        <f t="shared" si="6"/>
        <v>-0.39503621846648</v>
      </c>
      <c r="P119" s="15">
        <f t="shared" si="6"/>
        <v>0.453948931126954</v>
      </c>
      <c r="Q119" s="15">
        <f t="shared" si="6"/>
        <v>0.519422232901227</v>
      </c>
      <c r="R119" s="14">
        <v>1</v>
      </c>
      <c r="S119" s="4"/>
      <c r="T119" s="4"/>
    </row>
    <row r="120" spans="1:20">
      <c r="A120" s="4"/>
      <c r="B120" s="10">
        <v>315</v>
      </c>
      <c r="C120" s="8">
        <v>30.4251864664733</v>
      </c>
      <c r="D120" s="8">
        <v>2.40418719803603</v>
      </c>
      <c r="E120" s="8">
        <v>0.134862767248283</v>
      </c>
      <c r="F120" s="9">
        <v>23164.1399882436</v>
      </c>
      <c r="G120" s="9">
        <v>-826.580512811532</v>
      </c>
      <c r="H120" s="9">
        <v>-3203.80905948316</v>
      </c>
      <c r="I120" s="14">
        <v>0</v>
      </c>
      <c r="J120" s="4"/>
      <c r="K120" s="10">
        <f t="shared" si="5"/>
        <v>315</v>
      </c>
      <c r="L120" s="15">
        <f t="shared" si="4"/>
        <v>-0.543408586749756</v>
      </c>
      <c r="M120" s="15">
        <f t="shared" si="6"/>
        <v>-0.935434180454076</v>
      </c>
      <c r="N120" s="15">
        <f t="shared" si="6"/>
        <v>-1.15195084654742</v>
      </c>
      <c r="O120" s="15">
        <f t="shared" si="6"/>
        <v>-0.639651931776025</v>
      </c>
      <c r="P120" s="15">
        <f t="shared" si="6"/>
        <v>0.510093037365097</v>
      </c>
      <c r="Q120" s="15">
        <f t="shared" si="6"/>
        <v>0.415367685280748</v>
      </c>
      <c r="R120" s="14">
        <v>0</v>
      </c>
      <c r="S120" s="4"/>
      <c r="T120" s="4"/>
    </row>
    <row r="121" spans="1:20">
      <c r="A121" s="4"/>
      <c r="B121" s="10">
        <v>316</v>
      </c>
      <c r="C121" s="8">
        <v>25.5048850793856</v>
      </c>
      <c r="D121" s="8">
        <v>6.43874316105944</v>
      </c>
      <c r="E121" s="8">
        <v>1.05215632444952</v>
      </c>
      <c r="F121" s="9">
        <v>25686.0415320852</v>
      </c>
      <c r="G121" s="9">
        <v>-665.062932499237</v>
      </c>
      <c r="H121" s="9">
        <v>-2279.2908895335</v>
      </c>
      <c r="I121" s="14">
        <v>0</v>
      </c>
      <c r="J121" s="4"/>
      <c r="K121" s="10">
        <f t="shared" si="5"/>
        <v>316</v>
      </c>
      <c r="L121" s="15">
        <f t="shared" si="4"/>
        <v>-1.13858455777763</v>
      </c>
      <c r="M121" s="15">
        <f t="shared" si="6"/>
        <v>-0.354004521275432</v>
      </c>
      <c r="N121" s="15">
        <f t="shared" si="6"/>
        <v>0.384966640882851</v>
      </c>
      <c r="O121" s="15">
        <f t="shared" si="6"/>
        <v>-0.5710100631658</v>
      </c>
      <c r="P121" s="15">
        <f t="shared" si="6"/>
        <v>0.548563710124956</v>
      </c>
      <c r="Q121" s="15">
        <f t="shared" si="6"/>
        <v>0.541872727893304</v>
      </c>
      <c r="R121" s="14">
        <v>0</v>
      </c>
      <c r="S121" s="4"/>
      <c r="T121" s="4"/>
    </row>
    <row r="122" spans="1:20">
      <c r="A122" s="4"/>
      <c r="B122" s="10">
        <v>317</v>
      </c>
      <c r="C122" s="8">
        <v>36.1821629155783</v>
      </c>
      <c r="D122" s="8">
        <v>5.34339837960132</v>
      </c>
      <c r="E122" s="8">
        <v>1.83002671471001</v>
      </c>
      <c r="F122" s="9">
        <v>30212.5417646675</v>
      </c>
      <c r="G122" s="9">
        <v>-3693.61696674643</v>
      </c>
      <c r="H122" s="9">
        <v>-6360.68761770845</v>
      </c>
      <c r="I122" s="14">
        <v>0</v>
      </c>
      <c r="J122" s="4"/>
      <c r="K122" s="10">
        <f t="shared" si="5"/>
        <v>317</v>
      </c>
      <c r="L122" s="15">
        <f t="shared" si="4"/>
        <v>0.152974374113697</v>
      </c>
      <c r="M122" s="15">
        <f t="shared" si="6"/>
        <v>-0.511857318163902</v>
      </c>
      <c r="N122" s="15">
        <f t="shared" si="6"/>
        <v>1.68828180794148</v>
      </c>
      <c r="O122" s="15">
        <f t="shared" si="6"/>
        <v>-0.447806429388818</v>
      </c>
      <c r="P122" s="15">
        <f t="shared" si="6"/>
        <v>-0.172785080277929</v>
      </c>
      <c r="Q122" s="15">
        <f t="shared" si="6"/>
        <v>-0.0165990077618532</v>
      </c>
      <c r="R122" s="14">
        <v>0</v>
      </c>
      <c r="S122" s="4"/>
      <c r="T122" s="4"/>
    </row>
    <row r="123" spans="1:20">
      <c r="A123" s="4"/>
      <c r="B123" s="10">
        <v>318</v>
      </c>
      <c r="C123" s="8">
        <v>45.4219582042179</v>
      </c>
      <c r="D123" s="8">
        <v>23.1044424077637</v>
      </c>
      <c r="E123" s="8">
        <v>0.662410329849595</v>
      </c>
      <c r="F123" s="9">
        <v>106131.455769</v>
      </c>
      <c r="G123" s="9">
        <v>-7420.0674974379</v>
      </c>
      <c r="H123" s="9">
        <v>-10169.7200931307</v>
      </c>
      <c r="I123" s="14">
        <v>0</v>
      </c>
      <c r="J123" s="4"/>
      <c r="K123" s="10">
        <f t="shared" si="5"/>
        <v>318</v>
      </c>
      <c r="L123" s="15">
        <f t="shared" si="4"/>
        <v>1.27065065049925</v>
      </c>
      <c r="M123" s="15">
        <f t="shared" si="6"/>
        <v>2.0477298757172</v>
      </c>
      <c r="N123" s="15">
        <f t="shared" si="6"/>
        <v>-0.26804943020367</v>
      </c>
      <c r="O123" s="15">
        <f t="shared" si="6"/>
        <v>1.61857722180565</v>
      </c>
      <c r="P123" s="15">
        <f t="shared" si="6"/>
        <v>-1.0603606534437</v>
      </c>
      <c r="Q123" s="15">
        <f t="shared" si="6"/>
        <v>-0.537802193678836</v>
      </c>
      <c r="R123" s="14">
        <v>0</v>
      </c>
      <c r="S123" s="4"/>
      <c r="T123" s="4"/>
    </row>
    <row r="124" spans="1:20">
      <c r="A124" s="4"/>
      <c r="B124" s="10">
        <v>319</v>
      </c>
      <c r="C124" s="8">
        <v>34.7281507944803</v>
      </c>
      <c r="D124" s="8">
        <v>13.6589317393374</v>
      </c>
      <c r="E124" s="8">
        <v>0.306236163522196</v>
      </c>
      <c r="F124" s="9">
        <v>55466.2023938335</v>
      </c>
      <c r="G124" s="9">
        <v>-789.736156043499</v>
      </c>
      <c r="H124" s="9">
        <v>-364.557369076864</v>
      </c>
      <c r="I124" s="14">
        <v>0</v>
      </c>
      <c r="J124" s="4"/>
      <c r="K124" s="10">
        <f t="shared" si="5"/>
        <v>319</v>
      </c>
      <c r="L124" s="15">
        <f t="shared" ref="L124:L187" si="7">(C124-C$207)/C$209</f>
        <v>-0.0229077534185468</v>
      </c>
      <c r="M124" s="15">
        <f t="shared" si="6"/>
        <v>0.68651439152403</v>
      </c>
      <c r="N124" s="15">
        <f t="shared" si="6"/>
        <v>-0.864816190966367</v>
      </c>
      <c r="O124" s="15">
        <f t="shared" si="6"/>
        <v>0.239555239851391</v>
      </c>
      <c r="P124" s="15">
        <f t="shared" si="6"/>
        <v>0.518868721036992</v>
      </c>
      <c r="Q124" s="15">
        <f t="shared" si="6"/>
        <v>0.803872387251263</v>
      </c>
      <c r="R124" s="14">
        <v>0</v>
      </c>
      <c r="S124" s="4"/>
      <c r="T124" s="4"/>
    </row>
    <row r="125" spans="1:20">
      <c r="A125" s="4"/>
      <c r="B125" s="10">
        <v>320</v>
      </c>
      <c r="C125" s="8">
        <v>22.7800486522966</v>
      </c>
      <c r="D125" s="8">
        <v>0.174493400256912</v>
      </c>
      <c r="E125" s="8">
        <v>1.41932783953287</v>
      </c>
      <c r="F125" s="9">
        <v>24003.8091815228</v>
      </c>
      <c r="G125" s="9">
        <v>-734.688761512257</v>
      </c>
      <c r="H125" s="9">
        <v>-2054.86766321716</v>
      </c>
      <c r="I125" s="14">
        <v>0</v>
      </c>
      <c r="J125" s="4"/>
      <c r="K125" s="10">
        <f t="shared" si="5"/>
        <v>320</v>
      </c>
      <c r="L125" s="15">
        <f t="shared" si="7"/>
        <v>-1.46818980729361</v>
      </c>
      <c r="M125" s="15">
        <f t="shared" si="6"/>
        <v>-1.2567607692527</v>
      </c>
      <c r="N125" s="15">
        <f t="shared" si="6"/>
        <v>1.00015936516148</v>
      </c>
      <c r="O125" s="15">
        <f t="shared" si="6"/>
        <v>-0.616797565164502</v>
      </c>
      <c r="P125" s="15">
        <f t="shared" si="6"/>
        <v>0.531980051068061</v>
      </c>
      <c r="Q125" s="15">
        <f t="shared" si="6"/>
        <v>0.572581339937069</v>
      </c>
      <c r="R125" s="14">
        <v>0</v>
      </c>
      <c r="S125" s="4"/>
      <c r="T125" s="4"/>
    </row>
    <row r="126" spans="1:20">
      <c r="A126" s="4"/>
      <c r="B126" s="10">
        <v>321</v>
      </c>
      <c r="C126" s="8">
        <v>31.153637812368</v>
      </c>
      <c r="D126" s="8">
        <v>11.0901934620774</v>
      </c>
      <c r="E126" s="8">
        <v>0.0354145990199404</v>
      </c>
      <c r="F126" s="9">
        <v>47486.1780512336</v>
      </c>
      <c r="G126" s="9">
        <v>-5785.72773845329</v>
      </c>
      <c r="H126" s="9">
        <v>-5960.17394863104</v>
      </c>
      <c r="I126" s="14">
        <v>0</v>
      </c>
      <c r="J126" s="4"/>
      <c r="K126" s="10">
        <f t="shared" si="5"/>
        <v>321</v>
      </c>
      <c r="L126" s="15">
        <f t="shared" si="7"/>
        <v>-0.455292696475797</v>
      </c>
      <c r="M126" s="15">
        <f t="shared" si="6"/>
        <v>0.316327279297879</v>
      </c>
      <c r="N126" s="15">
        <f t="shared" si="6"/>
        <v>-1.31857539944343</v>
      </c>
      <c r="O126" s="15">
        <f t="shared" si="6"/>
        <v>0.0223525565155732</v>
      </c>
      <c r="P126" s="15">
        <f t="shared" si="6"/>
        <v>-0.671089405541425</v>
      </c>
      <c r="Q126" s="15">
        <f t="shared" si="6"/>
        <v>0.0382046731396342</v>
      </c>
      <c r="R126" s="14">
        <v>0</v>
      </c>
      <c r="S126" s="4"/>
      <c r="T126" s="4"/>
    </row>
    <row r="127" spans="1:20">
      <c r="A127" s="4"/>
      <c r="B127" s="10">
        <v>322</v>
      </c>
      <c r="C127" s="8">
        <v>42.0040135879958</v>
      </c>
      <c r="D127" s="8">
        <v>32.639654704804</v>
      </c>
      <c r="E127" s="8">
        <v>0.619547516242635</v>
      </c>
      <c r="F127" s="9">
        <v>135739.098973613</v>
      </c>
      <c r="G127" s="9">
        <v>-28423.5554792459</v>
      </c>
      <c r="H127" s="9">
        <v>-33438.8236074477</v>
      </c>
      <c r="I127" s="14">
        <v>1</v>
      </c>
      <c r="J127" s="4"/>
      <c r="K127" s="10">
        <f t="shared" si="5"/>
        <v>322</v>
      </c>
      <c r="L127" s="15">
        <f t="shared" si="7"/>
        <v>0.857204736145705</v>
      </c>
      <c r="M127" s="15">
        <f t="shared" si="6"/>
        <v>3.42187247948209</v>
      </c>
      <c r="N127" s="15">
        <f t="shared" si="6"/>
        <v>-0.33986570676621</v>
      </c>
      <c r="O127" s="15">
        <f t="shared" si="6"/>
        <v>2.42444688776161</v>
      </c>
      <c r="P127" s="15">
        <f t="shared" si="6"/>
        <v>-6.06302544944585</v>
      </c>
      <c r="Q127" s="15">
        <f t="shared" si="6"/>
        <v>-3.72179470709251</v>
      </c>
      <c r="R127" s="14">
        <v>1</v>
      </c>
      <c r="S127" s="4"/>
      <c r="T127" s="4"/>
    </row>
    <row r="128" spans="1:20">
      <c r="A128" s="4"/>
      <c r="B128" s="10">
        <v>323</v>
      </c>
      <c r="C128" s="8">
        <v>38.5042226136182</v>
      </c>
      <c r="D128" s="8">
        <v>14.2494195742644</v>
      </c>
      <c r="E128" s="8">
        <v>0.238872531808305</v>
      </c>
      <c r="F128" s="9">
        <v>28179.0775744656</v>
      </c>
      <c r="G128" s="9">
        <v>-1161.24176867167</v>
      </c>
      <c r="H128" s="9">
        <v>-3523.63578297503</v>
      </c>
      <c r="I128" s="14">
        <v>0</v>
      </c>
      <c r="J128" s="4"/>
      <c r="K128" s="10">
        <f t="shared" si="5"/>
        <v>323</v>
      </c>
      <c r="L128" s="15">
        <f t="shared" si="7"/>
        <v>0.433858414915018</v>
      </c>
      <c r="M128" s="15">
        <f t="shared" si="6"/>
        <v>0.771611027624094</v>
      </c>
      <c r="N128" s="15">
        <f t="shared" si="6"/>
        <v>-0.977683378122657</v>
      </c>
      <c r="O128" s="15">
        <f t="shared" si="6"/>
        <v>-0.503153864386147</v>
      </c>
      <c r="P128" s="15">
        <f t="shared" si="6"/>
        <v>0.430382558575695</v>
      </c>
      <c r="Q128" s="15">
        <f t="shared" si="6"/>
        <v>0.3716046802917</v>
      </c>
      <c r="R128" s="14">
        <v>0</v>
      </c>
      <c r="S128" s="4"/>
      <c r="T128" s="4"/>
    </row>
    <row r="129" spans="1:20">
      <c r="A129" s="4"/>
      <c r="B129" s="10">
        <v>324</v>
      </c>
      <c r="C129" s="8">
        <v>48.8335192829825</v>
      </c>
      <c r="D129" s="8">
        <v>18.3903258428593</v>
      </c>
      <c r="E129" s="8">
        <v>0.39903674724979</v>
      </c>
      <c r="F129" s="9">
        <v>159470.791191944</v>
      </c>
      <c r="G129" s="9">
        <v>-2000.50526349678</v>
      </c>
      <c r="H129" s="9">
        <v>-7776.60669048923</v>
      </c>
      <c r="I129" s="14">
        <v>0</v>
      </c>
      <c r="J129" s="4"/>
      <c r="K129" s="10">
        <f t="shared" si="5"/>
        <v>324</v>
      </c>
      <c r="L129" s="15">
        <f t="shared" si="7"/>
        <v>1.68332439099474</v>
      </c>
      <c r="M129" s="15">
        <f t="shared" si="6"/>
        <v>1.36836708764801</v>
      </c>
      <c r="N129" s="15">
        <f t="shared" si="6"/>
        <v>-0.709329608884787</v>
      </c>
      <c r="O129" s="15">
        <f t="shared" si="6"/>
        <v>3.07038316672813</v>
      </c>
      <c r="P129" s="15">
        <f t="shared" si="6"/>
        <v>0.230484620491894</v>
      </c>
      <c r="Q129" s="15">
        <f t="shared" si="6"/>
        <v>-0.210344148160571</v>
      </c>
      <c r="R129" s="14">
        <v>0</v>
      </c>
      <c r="S129" s="4"/>
      <c r="T129" s="4"/>
    </row>
    <row r="130" spans="1:20">
      <c r="A130" s="4"/>
      <c r="B130" s="10">
        <v>325</v>
      </c>
      <c r="C130" s="8">
        <v>47.2569490887483</v>
      </c>
      <c r="D130" s="8">
        <v>22.7715266581429</v>
      </c>
      <c r="E130" s="8">
        <v>0.74506740855416</v>
      </c>
      <c r="F130" s="9">
        <v>78771.8960822418</v>
      </c>
      <c r="G130" s="9">
        <v>-3112.98568360816</v>
      </c>
      <c r="H130" s="9">
        <v>-6374.77742193607</v>
      </c>
      <c r="I130" s="14">
        <v>0</v>
      </c>
      <c r="J130" s="4"/>
      <c r="K130" s="10">
        <f t="shared" si="5"/>
        <v>325</v>
      </c>
      <c r="L130" s="15">
        <f t="shared" si="7"/>
        <v>1.49261723254517</v>
      </c>
      <c r="M130" s="15">
        <f t="shared" si="6"/>
        <v>1.9997525784356</v>
      </c>
      <c r="N130" s="15">
        <f t="shared" si="6"/>
        <v>-0.129558203786962</v>
      </c>
      <c r="O130" s="15">
        <f t="shared" si="6"/>
        <v>0.873896563737092</v>
      </c>
      <c r="P130" s="15">
        <f t="shared" si="6"/>
        <v>-0.0344888276683974</v>
      </c>
      <c r="Q130" s="15">
        <f t="shared" si="6"/>
        <v>-0.0185269647692467</v>
      </c>
      <c r="R130" s="14">
        <v>0</v>
      </c>
      <c r="S130" s="4"/>
      <c r="T130" s="4"/>
    </row>
    <row r="131" spans="1:20">
      <c r="A131" s="4"/>
      <c r="B131" s="10">
        <v>326</v>
      </c>
      <c r="C131" s="8">
        <v>46.3542384660138</v>
      </c>
      <c r="D131" s="8">
        <v>11.2399943375885</v>
      </c>
      <c r="E131" s="8">
        <v>1.53736140928657</v>
      </c>
      <c r="F131" s="9">
        <v>53443.7824916112</v>
      </c>
      <c r="G131" s="9">
        <v>-1318.34942699455</v>
      </c>
      <c r="H131" s="9">
        <v>-13742.5868368454</v>
      </c>
      <c r="I131" s="14">
        <v>0</v>
      </c>
      <c r="J131" s="4"/>
      <c r="K131" s="10">
        <f t="shared" si="5"/>
        <v>326</v>
      </c>
      <c r="L131" s="15">
        <f t="shared" si="7"/>
        <v>1.38342236231768</v>
      </c>
      <c r="M131" s="15">
        <f t="shared" si="6"/>
        <v>0.337915447312244</v>
      </c>
      <c r="N131" s="15">
        <f t="shared" si="6"/>
        <v>1.19792359890555</v>
      </c>
      <c r="O131" s="15">
        <f t="shared" si="6"/>
        <v>0.184508411579269</v>
      </c>
      <c r="P131" s="15">
        <f t="shared" si="6"/>
        <v>0.392962252379173</v>
      </c>
      <c r="Q131" s="15">
        <f t="shared" si="6"/>
        <v>-1.02668999962344</v>
      </c>
      <c r="R131" s="14">
        <v>0</v>
      </c>
      <c r="S131" s="4"/>
      <c r="T131" s="4"/>
    </row>
    <row r="132" spans="1:20">
      <c r="A132" s="4"/>
      <c r="B132" s="10">
        <v>327</v>
      </c>
      <c r="C132" s="8">
        <v>19.993206638525</v>
      </c>
      <c r="D132" s="8">
        <v>5.82178247513431</v>
      </c>
      <c r="E132" s="8">
        <v>0.772355485277973</v>
      </c>
      <c r="F132" s="9">
        <v>31315.7540073936</v>
      </c>
      <c r="G132" s="9">
        <v>-1257.54006756905</v>
      </c>
      <c r="H132" s="9">
        <v>-2934.73751066515</v>
      </c>
      <c r="I132" s="14">
        <v>0</v>
      </c>
      <c r="J132" s="4"/>
      <c r="K132" s="10">
        <f t="shared" si="5"/>
        <v>327</v>
      </c>
      <c r="L132" s="15">
        <f t="shared" si="7"/>
        <v>-1.80529545817925</v>
      </c>
      <c r="M132" s="15">
        <f t="shared" si="6"/>
        <v>-0.442916224231525</v>
      </c>
      <c r="N132" s="15">
        <f t="shared" si="6"/>
        <v>-0.0838372652870448</v>
      </c>
      <c r="O132" s="15">
        <f t="shared" si="6"/>
        <v>-0.417778869431404</v>
      </c>
      <c r="P132" s="15">
        <f t="shared" si="6"/>
        <v>0.407445982030594</v>
      </c>
      <c r="Q132" s="15">
        <f t="shared" si="6"/>
        <v>0.452185682866347</v>
      </c>
      <c r="R132" s="14">
        <v>0</v>
      </c>
      <c r="S132" s="4"/>
      <c r="T132" s="4"/>
    </row>
    <row r="133" spans="1:20">
      <c r="A133" s="4"/>
      <c r="B133" s="10">
        <v>328</v>
      </c>
      <c r="C133" s="8">
        <v>35.8803740599527</v>
      </c>
      <c r="D133" s="8">
        <v>14.3190014465662</v>
      </c>
      <c r="E133" s="8">
        <v>1.30159248919656</v>
      </c>
      <c r="F133" s="9">
        <v>37658.111048794</v>
      </c>
      <c r="G133" s="9">
        <v>-2162.52378508083</v>
      </c>
      <c r="H133" s="9">
        <v>-11673.4826855204</v>
      </c>
      <c r="I133" s="14">
        <v>0</v>
      </c>
      <c r="J133" s="4"/>
      <c r="K133" s="10">
        <f t="shared" si="5"/>
        <v>328</v>
      </c>
      <c r="L133" s="15">
        <f t="shared" si="7"/>
        <v>0.11646899343443</v>
      </c>
      <c r="M133" s="15">
        <f t="shared" si="6"/>
        <v>0.781638640245707</v>
      </c>
      <c r="N133" s="15">
        <f t="shared" si="6"/>
        <v>0.802894795493392</v>
      </c>
      <c r="O133" s="15">
        <f t="shared" si="6"/>
        <v>-0.245150703285087</v>
      </c>
      <c r="P133" s="15">
        <f t="shared" si="6"/>
        <v>0.191894632251329</v>
      </c>
      <c r="Q133" s="15">
        <f t="shared" si="6"/>
        <v>-0.74356726895018</v>
      </c>
      <c r="R133" s="14">
        <v>0</v>
      </c>
      <c r="S133" s="4"/>
      <c r="T133" s="4"/>
    </row>
    <row r="134" spans="1:20">
      <c r="A134" s="4"/>
      <c r="B134" s="10">
        <v>329</v>
      </c>
      <c r="C134" s="8">
        <v>36.7956748299368</v>
      </c>
      <c r="D134" s="8">
        <v>8.82165249396559</v>
      </c>
      <c r="E134" s="8">
        <v>0.29440617065555</v>
      </c>
      <c r="F134" s="9">
        <v>29431.6722288489</v>
      </c>
      <c r="G134" s="9">
        <v>-1400.98102413889</v>
      </c>
      <c r="H134" s="9">
        <v>-2950.84257739496</v>
      </c>
      <c r="I134" s="14">
        <v>0</v>
      </c>
      <c r="J134" s="4"/>
      <c r="K134" s="10">
        <f t="shared" si="5"/>
        <v>329</v>
      </c>
      <c r="L134" s="15">
        <f t="shared" si="7"/>
        <v>0.227186809620946</v>
      </c>
      <c r="M134" s="15">
        <f t="shared" si="6"/>
        <v>-0.01059766957149</v>
      </c>
      <c r="N134" s="15">
        <f t="shared" si="6"/>
        <v>-0.88463724254815</v>
      </c>
      <c r="O134" s="15">
        <f t="shared" si="6"/>
        <v>-0.469060369381154</v>
      </c>
      <c r="P134" s="15">
        <f t="shared" si="6"/>
        <v>0.373280846013267</v>
      </c>
      <c r="Q134" s="15">
        <f t="shared" si="6"/>
        <v>0.449981970468739</v>
      </c>
      <c r="R134" s="14">
        <v>0</v>
      </c>
      <c r="S134" s="4"/>
      <c r="T134" s="4"/>
    </row>
    <row r="135" spans="1:20">
      <c r="A135" s="4"/>
      <c r="B135" s="10">
        <v>330</v>
      </c>
      <c r="C135" s="8">
        <v>30.0793549584951</v>
      </c>
      <c r="D135" s="8">
        <v>11.4512105941783</v>
      </c>
      <c r="E135" s="8">
        <v>1.27441706529962</v>
      </c>
      <c r="F135" s="9">
        <v>22685.2427750906</v>
      </c>
      <c r="G135" s="9">
        <v>-33.2794480930657</v>
      </c>
      <c r="H135" s="9">
        <v>-423.164535964279</v>
      </c>
      <c r="I135" s="14">
        <v>0</v>
      </c>
      <c r="J135" s="4"/>
      <c r="K135" s="10">
        <f t="shared" ref="K135:K198" si="8">B135</f>
        <v>330</v>
      </c>
      <c r="L135" s="15">
        <f t="shared" si="7"/>
        <v>-0.585241512698793</v>
      </c>
      <c r="M135" s="15">
        <f t="shared" si="6"/>
        <v>0.368354335062848</v>
      </c>
      <c r="N135" s="15">
        <f t="shared" si="6"/>
        <v>0.757362605838681</v>
      </c>
      <c r="O135" s="15">
        <f t="shared" si="6"/>
        <v>-0.652686698998927</v>
      </c>
      <c r="P135" s="15">
        <f t="shared" si="6"/>
        <v>0.699043525614262</v>
      </c>
      <c r="Q135" s="15">
        <f t="shared" si="6"/>
        <v>0.795852964393519</v>
      </c>
      <c r="R135" s="14">
        <v>0</v>
      </c>
      <c r="S135" s="4"/>
      <c r="T135" s="4"/>
    </row>
    <row r="136" spans="1:20">
      <c r="A136" s="4"/>
      <c r="B136" s="10">
        <v>331</v>
      </c>
      <c r="C136" s="8">
        <v>44.2808778711714</v>
      </c>
      <c r="D136" s="8">
        <v>18.0820218517713</v>
      </c>
      <c r="E136" s="8">
        <v>1.88392704202425</v>
      </c>
      <c r="F136" s="9">
        <v>45550.9089845197</v>
      </c>
      <c r="G136" s="9">
        <v>-1122.53652214083</v>
      </c>
      <c r="H136" s="9">
        <v>-2546.42614419917</v>
      </c>
      <c r="I136" s="14">
        <v>0</v>
      </c>
      <c r="J136" s="4"/>
      <c r="K136" s="10">
        <f t="shared" si="8"/>
        <v>331</v>
      </c>
      <c r="L136" s="15">
        <f t="shared" si="7"/>
        <v>1.1326217897014</v>
      </c>
      <c r="M136" s="15">
        <f t="shared" si="6"/>
        <v>1.32393665066693</v>
      </c>
      <c r="N136" s="15">
        <f t="shared" si="6"/>
        <v>1.77859134405142</v>
      </c>
      <c r="O136" s="15">
        <f t="shared" si="6"/>
        <v>-0.0303221743148987</v>
      </c>
      <c r="P136" s="15">
        <f t="shared" si="6"/>
        <v>0.439601473758169</v>
      </c>
      <c r="Q136" s="15">
        <f t="shared" si="6"/>
        <v>0.50531968018345</v>
      </c>
      <c r="R136" s="14">
        <v>0</v>
      </c>
      <c r="S136" s="4"/>
      <c r="T136" s="4"/>
    </row>
    <row r="137" spans="1:20">
      <c r="A137" s="4"/>
      <c r="B137" s="10">
        <v>332</v>
      </c>
      <c r="C137" s="8">
        <v>44.1104034013651</v>
      </c>
      <c r="D137" s="8">
        <v>27.7689433649003</v>
      </c>
      <c r="E137" s="8">
        <v>0.395211739153952</v>
      </c>
      <c r="F137" s="9">
        <v>73705.2339583846</v>
      </c>
      <c r="G137" s="9">
        <v>-8805.52343500659</v>
      </c>
      <c r="H137" s="9">
        <v>-6160.21114704055</v>
      </c>
      <c r="I137" s="14">
        <v>0</v>
      </c>
      <c r="J137" s="4"/>
      <c r="K137" s="10">
        <f t="shared" si="8"/>
        <v>332</v>
      </c>
      <c r="L137" s="15">
        <f t="shared" si="7"/>
        <v>1.1120006325567</v>
      </c>
      <c r="M137" s="15">
        <f t="shared" si="6"/>
        <v>2.71994243804191</v>
      </c>
      <c r="N137" s="15">
        <f t="shared" si="6"/>
        <v>-0.715738377142129</v>
      </c>
      <c r="O137" s="15">
        <f t="shared" si="6"/>
        <v>0.735990642450241</v>
      </c>
      <c r="P137" s="15">
        <f t="shared" si="6"/>
        <v>-1.3903521125428</v>
      </c>
      <c r="Q137" s="15">
        <f t="shared" si="6"/>
        <v>0.0108328862657558</v>
      </c>
      <c r="R137" s="14">
        <v>0</v>
      </c>
      <c r="S137" s="4"/>
      <c r="T137" s="4"/>
    </row>
    <row r="138" spans="1:20">
      <c r="A138" s="4"/>
      <c r="B138" s="10">
        <v>333</v>
      </c>
      <c r="C138" s="8">
        <v>28.149110266711</v>
      </c>
      <c r="D138" s="8">
        <v>9.86001523431153</v>
      </c>
      <c r="E138" s="8">
        <v>0.237809572826671</v>
      </c>
      <c r="F138" s="9">
        <v>38970.4187939514</v>
      </c>
      <c r="G138" s="9">
        <v>-4145.24250901444</v>
      </c>
      <c r="H138" s="9">
        <v>-4004.47038934912</v>
      </c>
      <c r="I138" s="14">
        <v>0</v>
      </c>
      <c r="J138" s="4"/>
      <c r="K138" s="10">
        <f t="shared" si="8"/>
        <v>333</v>
      </c>
      <c r="L138" s="15">
        <f t="shared" si="7"/>
        <v>-0.818730311122583</v>
      </c>
      <c r="M138" s="15">
        <f t="shared" si="6"/>
        <v>0.139043306971246</v>
      </c>
      <c r="N138" s="15">
        <f t="shared" si="6"/>
        <v>-0.979464356779347</v>
      </c>
      <c r="O138" s="15">
        <f t="shared" si="6"/>
        <v>-0.209431919560463</v>
      </c>
      <c r="P138" s="15">
        <f t="shared" si="6"/>
        <v>-0.280354413678001</v>
      </c>
      <c r="Q138" s="15">
        <f t="shared" si="6"/>
        <v>0.305810405667267</v>
      </c>
      <c r="R138" s="14">
        <v>0</v>
      </c>
      <c r="S138" s="4"/>
      <c r="T138" s="4"/>
    </row>
    <row r="139" spans="1:20">
      <c r="A139" s="4"/>
      <c r="B139" s="10">
        <v>334</v>
      </c>
      <c r="C139" s="8">
        <v>18.9156585035114</v>
      </c>
      <c r="D139" s="8">
        <v>0.25643001503105</v>
      </c>
      <c r="E139" s="8">
        <v>0.101299236739757</v>
      </c>
      <c r="F139" s="9">
        <v>35812.1355708273</v>
      </c>
      <c r="G139" s="9">
        <v>-1544.68984344117</v>
      </c>
      <c r="H139" s="9">
        <v>-6056.73419395136</v>
      </c>
      <c r="I139" s="14">
        <v>1</v>
      </c>
      <c r="J139" s="4"/>
      <c r="K139" s="10">
        <f t="shared" si="8"/>
        <v>334</v>
      </c>
      <c r="L139" s="15">
        <f t="shared" si="7"/>
        <v>-1.93563925363639</v>
      </c>
      <c r="M139" s="15">
        <f t="shared" si="6"/>
        <v>-1.24495268468552</v>
      </c>
      <c r="N139" s="15">
        <f t="shared" si="6"/>
        <v>-1.20818625403882</v>
      </c>
      <c r="O139" s="15">
        <f t="shared" si="6"/>
        <v>-0.295395014576983</v>
      </c>
      <c r="P139" s="15">
        <f t="shared" si="6"/>
        <v>0.339051909761285</v>
      </c>
      <c r="Q139" s="15">
        <f t="shared" si="6"/>
        <v>0.0249919983150923</v>
      </c>
      <c r="R139" s="14">
        <v>1</v>
      </c>
      <c r="S139" s="4"/>
      <c r="T139" s="4"/>
    </row>
    <row r="140" spans="1:20">
      <c r="A140" s="4"/>
      <c r="B140" s="10">
        <v>335</v>
      </c>
      <c r="C140" s="8">
        <v>38.6872415829404</v>
      </c>
      <c r="D140" s="8">
        <v>13.8214733236588</v>
      </c>
      <c r="E140" s="8">
        <v>0.0257300409141021</v>
      </c>
      <c r="F140" s="9">
        <v>45549.2192439121</v>
      </c>
      <c r="G140" s="9">
        <v>-5726.34784028009</v>
      </c>
      <c r="H140" s="9">
        <v>-6517.01741414585</v>
      </c>
      <c r="I140" s="14">
        <v>1</v>
      </c>
      <c r="J140" s="4"/>
      <c r="K140" s="10">
        <f t="shared" si="8"/>
        <v>335</v>
      </c>
      <c r="L140" s="15">
        <f t="shared" si="7"/>
        <v>0.455996996317521</v>
      </c>
      <c r="M140" s="15">
        <f t="shared" si="6"/>
        <v>0.709938654030366</v>
      </c>
      <c r="N140" s="15">
        <f t="shared" si="6"/>
        <v>-1.33480179348495</v>
      </c>
      <c r="O140" s="15">
        <f t="shared" si="6"/>
        <v>-0.0303681661788793</v>
      </c>
      <c r="P140" s="15">
        <f t="shared" si="6"/>
        <v>-0.656946148648162</v>
      </c>
      <c r="Q140" s="15">
        <f t="shared" si="6"/>
        <v>-0.0379901585285298</v>
      </c>
      <c r="R140" s="14">
        <v>1</v>
      </c>
      <c r="S140" s="4"/>
      <c r="T140" s="4"/>
    </row>
    <row r="141" spans="1:20">
      <c r="A141" s="4"/>
      <c r="B141" s="10">
        <v>336</v>
      </c>
      <c r="C141" s="8">
        <v>31.9163677409153</v>
      </c>
      <c r="D141" s="8">
        <v>1.87065489510934</v>
      </c>
      <c r="E141" s="8">
        <v>0.595359313700727</v>
      </c>
      <c r="F141" s="9">
        <v>30808.5901418572</v>
      </c>
      <c r="G141" s="9">
        <v>-2953.14161363651</v>
      </c>
      <c r="H141" s="9">
        <v>-9665.81987089103</v>
      </c>
      <c r="I141" s="14">
        <v>0</v>
      </c>
      <c r="J141" s="4"/>
      <c r="K141" s="10">
        <f t="shared" si="8"/>
        <v>336</v>
      </c>
      <c r="L141" s="15">
        <f t="shared" si="7"/>
        <v>-0.363030355179701</v>
      </c>
      <c r="M141" s="15">
        <f t="shared" si="6"/>
        <v>-1.0123228165009</v>
      </c>
      <c r="N141" s="15">
        <f t="shared" si="6"/>
        <v>-0.380392832662079</v>
      </c>
      <c r="O141" s="15">
        <f t="shared" si="6"/>
        <v>-0.431583006832015</v>
      </c>
      <c r="P141" s="15">
        <f t="shared" si="6"/>
        <v>0.00358324409365933</v>
      </c>
      <c r="Q141" s="15">
        <f t="shared" si="6"/>
        <v>-0.468851770465002</v>
      </c>
      <c r="R141" s="14">
        <v>0</v>
      </c>
      <c r="S141" s="4"/>
      <c r="T141" s="4"/>
    </row>
    <row r="142" spans="1:20">
      <c r="A142" s="4"/>
      <c r="B142" s="10">
        <v>337</v>
      </c>
      <c r="C142" s="8">
        <v>31.9257317505139</v>
      </c>
      <c r="D142" s="8">
        <v>6.34747227636561</v>
      </c>
      <c r="E142" s="8">
        <v>0.69704401223191</v>
      </c>
      <c r="F142" s="9">
        <v>30535.2232408406</v>
      </c>
      <c r="G142" s="9">
        <v>-5066.68628601293</v>
      </c>
      <c r="H142" s="9">
        <v>-4061.88657567037</v>
      </c>
      <c r="I142" s="14">
        <v>1</v>
      </c>
      <c r="J142" s="4"/>
      <c r="K142" s="10">
        <f t="shared" si="8"/>
        <v>337</v>
      </c>
      <c r="L142" s="15">
        <f t="shared" si="7"/>
        <v>-0.361897653528498</v>
      </c>
      <c r="M142" s="15">
        <f t="shared" si="6"/>
        <v>-0.367157790152311</v>
      </c>
      <c r="N142" s="15">
        <f t="shared" si="6"/>
        <v>-0.210020992426463</v>
      </c>
      <c r="O142" s="15">
        <f t="shared" si="6"/>
        <v>-0.439023588700799</v>
      </c>
      <c r="P142" s="15">
        <f t="shared" si="6"/>
        <v>-0.499826262766984</v>
      </c>
      <c r="Q142" s="15">
        <f t="shared" si="6"/>
        <v>0.297953948830281</v>
      </c>
      <c r="R142" s="14">
        <v>1</v>
      </c>
      <c r="S142" s="4"/>
      <c r="T142" s="4"/>
    </row>
    <row r="143" spans="1:20">
      <c r="A143" s="4"/>
      <c r="B143" s="10">
        <v>338</v>
      </c>
      <c r="C143" s="8">
        <v>32.8431798944036</v>
      </c>
      <c r="D143" s="8">
        <v>10.637822799578</v>
      </c>
      <c r="E143" s="8">
        <v>0.791974711622667</v>
      </c>
      <c r="F143" s="9">
        <v>26949.0249058348</v>
      </c>
      <c r="G143" s="9">
        <v>-786.307306292793</v>
      </c>
      <c r="H143" s="9">
        <v>-521.54415518306</v>
      </c>
      <c r="I143" s="14">
        <v>0</v>
      </c>
      <c r="J143" s="4"/>
      <c r="K143" s="10">
        <f t="shared" si="8"/>
        <v>338</v>
      </c>
      <c r="L143" s="15">
        <f t="shared" si="7"/>
        <v>-0.250920083873876</v>
      </c>
      <c r="M143" s="15">
        <f t="shared" si="6"/>
        <v>0.25113504438281</v>
      </c>
      <c r="N143" s="15">
        <f t="shared" si="6"/>
        <v>-0.0509654198213331</v>
      </c>
      <c r="O143" s="15">
        <f t="shared" si="6"/>
        <v>-0.536633804897701</v>
      </c>
      <c r="P143" s="15">
        <f t="shared" si="6"/>
        <v>0.519685413290845</v>
      </c>
      <c r="Q143" s="15">
        <f t="shared" si="6"/>
        <v>0.782391338298971</v>
      </c>
      <c r="R143" s="14">
        <v>0</v>
      </c>
      <c r="S143" s="4"/>
      <c r="T143" s="4"/>
    </row>
    <row r="144" spans="1:20">
      <c r="A144" s="4"/>
      <c r="B144" s="10">
        <v>339</v>
      </c>
      <c r="C144" s="8">
        <v>28.8217624814272</v>
      </c>
      <c r="D144" s="8">
        <v>5.35797804500634</v>
      </c>
      <c r="E144" s="8">
        <v>1.44632539378619</v>
      </c>
      <c r="F144" s="9">
        <v>75578.185267163</v>
      </c>
      <c r="G144" s="9">
        <v>-6242.68633383667</v>
      </c>
      <c r="H144" s="9">
        <v>-23220.3627081167</v>
      </c>
      <c r="I144" s="14">
        <v>1</v>
      </c>
      <c r="J144" s="4"/>
      <c r="K144" s="10">
        <f t="shared" si="8"/>
        <v>339</v>
      </c>
      <c r="L144" s="15">
        <f t="shared" si="7"/>
        <v>-0.737364068780518</v>
      </c>
      <c r="M144" s="15">
        <f t="shared" si="6"/>
        <v>-0.509756207170506</v>
      </c>
      <c r="N144" s="15">
        <f t="shared" si="6"/>
        <v>1.04539353575391</v>
      </c>
      <c r="O144" s="15">
        <f t="shared" si="6"/>
        <v>0.7869691899532</v>
      </c>
      <c r="P144" s="15">
        <f t="shared" si="6"/>
        <v>-0.779928979251039</v>
      </c>
      <c r="Q144" s="15">
        <f t="shared" si="6"/>
        <v>-2.32356709673091</v>
      </c>
      <c r="R144" s="14">
        <v>1</v>
      </c>
      <c r="S144" s="4"/>
      <c r="T144" s="4"/>
    </row>
    <row r="145" spans="1:20">
      <c r="A145" s="4"/>
      <c r="B145" s="10">
        <v>340</v>
      </c>
      <c r="C145" s="8">
        <v>59.1998201391183</v>
      </c>
      <c r="D145" s="8">
        <v>18.3976022928752</v>
      </c>
      <c r="E145" s="8">
        <v>0.770073475206444</v>
      </c>
      <c r="F145" s="9">
        <v>77925.1464360413</v>
      </c>
      <c r="G145" s="9">
        <v>-8883.19096005904</v>
      </c>
      <c r="H145" s="9">
        <v>-15816.7091025527</v>
      </c>
      <c r="I145" s="14">
        <v>0</v>
      </c>
      <c r="J145" s="4"/>
      <c r="K145" s="10">
        <f t="shared" si="8"/>
        <v>340</v>
      </c>
      <c r="L145" s="15">
        <f t="shared" si="7"/>
        <v>2.93726651620864</v>
      </c>
      <c r="M145" s="15">
        <f t="shared" si="6"/>
        <v>1.36941571453324</v>
      </c>
      <c r="N145" s="15">
        <f t="shared" si="6"/>
        <v>-0.0876607535890083</v>
      </c>
      <c r="O145" s="15">
        <f t="shared" si="6"/>
        <v>0.850849479245556</v>
      </c>
      <c r="P145" s="15">
        <f t="shared" si="6"/>
        <v>-1.40885116344849</v>
      </c>
      <c r="Q145" s="15">
        <f t="shared" si="6"/>
        <v>-1.31049937637289</v>
      </c>
      <c r="R145" s="14">
        <v>0</v>
      </c>
      <c r="S145" s="4"/>
      <c r="T145" s="4"/>
    </row>
    <row r="146" spans="1:20">
      <c r="A146" s="4"/>
      <c r="B146" s="10">
        <v>341</v>
      </c>
      <c r="C146" s="8">
        <v>23.5510432860942</v>
      </c>
      <c r="D146" s="8">
        <v>6.20212026469158</v>
      </c>
      <c r="E146" s="8">
        <v>0.0729334111934306</v>
      </c>
      <c r="F146" s="9">
        <v>19433.2871366616</v>
      </c>
      <c r="G146" s="9">
        <v>-1545.19365429557</v>
      </c>
      <c r="H146" s="9">
        <v>-2135.08071166078</v>
      </c>
      <c r="I146" s="14">
        <v>0</v>
      </c>
      <c r="J146" s="4"/>
      <c r="K146" s="10">
        <f t="shared" si="8"/>
        <v>341</v>
      </c>
      <c r="L146" s="15">
        <f t="shared" si="7"/>
        <v>-1.37492773984546</v>
      </c>
      <c r="M146" s="15">
        <f t="shared" si="6"/>
        <v>-0.38810482159347</v>
      </c>
      <c r="N146" s="15">
        <f t="shared" si="6"/>
        <v>-1.25571295144697</v>
      </c>
      <c r="O146" s="15">
        <f t="shared" si="6"/>
        <v>-0.741199397761661</v>
      </c>
      <c r="P146" s="15">
        <f t="shared" si="6"/>
        <v>0.338931910796002</v>
      </c>
      <c r="Q146" s="15">
        <f t="shared" si="6"/>
        <v>0.56160550902182</v>
      </c>
      <c r="R146" s="14">
        <v>0</v>
      </c>
      <c r="S146" s="4"/>
      <c r="T146" s="4"/>
    </row>
    <row r="147" spans="1:20">
      <c r="A147" s="4"/>
      <c r="B147" s="10">
        <v>342</v>
      </c>
      <c r="C147" s="8">
        <v>23.4687834981533</v>
      </c>
      <c r="D147" s="8">
        <v>0.0477538907544412</v>
      </c>
      <c r="E147" s="8">
        <v>0.806256007123382</v>
      </c>
      <c r="F147" s="9">
        <v>16045.6710849203</v>
      </c>
      <c r="G147" s="9">
        <v>-373.208951451305</v>
      </c>
      <c r="H147" s="9">
        <v>-2354.54826949065</v>
      </c>
      <c r="I147" s="14">
        <v>0</v>
      </c>
      <c r="J147" s="4"/>
      <c r="K147" s="10">
        <f t="shared" si="8"/>
        <v>342</v>
      </c>
      <c r="L147" s="15">
        <f t="shared" si="7"/>
        <v>-1.38487815656033</v>
      </c>
      <c r="M147" s="15">
        <f t="shared" si="6"/>
        <v>-1.27502550779886</v>
      </c>
      <c r="N147" s="15">
        <f t="shared" si="6"/>
        <v>-0.0270372317010795</v>
      </c>
      <c r="O147" s="15">
        <f t="shared" si="6"/>
        <v>-0.833404542127168</v>
      </c>
      <c r="P147" s="15">
        <f t="shared" si="6"/>
        <v>0.618078242083942</v>
      </c>
      <c r="Q147" s="15">
        <f t="shared" si="6"/>
        <v>0.531574998364735</v>
      </c>
      <c r="R147" s="14">
        <v>0</v>
      </c>
      <c r="S147" s="4"/>
      <c r="T147" s="4"/>
    </row>
    <row r="148" spans="1:20">
      <c r="A148" s="4"/>
      <c r="B148" s="10">
        <v>343</v>
      </c>
      <c r="C148" s="8">
        <v>37.3065755859738</v>
      </c>
      <c r="D148" s="8">
        <v>4.48983817954461</v>
      </c>
      <c r="E148" s="8">
        <v>0.734795643532377</v>
      </c>
      <c r="F148" s="9">
        <v>31273.4490181106</v>
      </c>
      <c r="G148" s="9">
        <v>-2728.20318741907</v>
      </c>
      <c r="H148" s="9">
        <v>-10611.5919574256</v>
      </c>
      <c r="I148" s="14">
        <v>0</v>
      </c>
      <c r="J148" s="4"/>
      <c r="K148" s="10">
        <f t="shared" si="8"/>
        <v>343</v>
      </c>
      <c r="L148" s="15">
        <f t="shared" si="7"/>
        <v>0.2889870591689</v>
      </c>
      <c r="M148" s="15">
        <f t="shared" si="6"/>
        <v>-0.63486595176717</v>
      </c>
      <c r="N148" s="15">
        <f t="shared" si="6"/>
        <v>-0.146768457979654</v>
      </c>
      <c r="O148" s="15">
        <f t="shared" si="6"/>
        <v>-0.418930339251078</v>
      </c>
      <c r="P148" s="15">
        <f t="shared" si="6"/>
        <v>0.0571596570723417</v>
      </c>
      <c r="Q148" s="15">
        <f t="shared" si="6"/>
        <v>-0.598265060541649</v>
      </c>
      <c r="R148" s="14">
        <v>0</v>
      </c>
      <c r="S148" s="4"/>
      <c r="T148" s="4"/>
    </row>
    <row r="149" spans="1:20">
      <c r="A149" s="4"/>
      <c r="B149" s="10">
        <v>344</v>
      </c>
      <c r="C149" s="8">
        <v>41.4532086959406</v>
      </c>
      <c r="D149" s="8">
        <v>10.0571181251111</v>
      </c>
      <c r="E149" s="8">
        <v>1.55396707129998</v>
      </c>
      <c r="F149" s="9">
        <v>34535.7864842735</v>
      </c>
      <c r="G149" s="9">
        <v>-1382.31174910624</v>
      </c>
      <c r="H149" s="9">
        <v>-4514.59697935486</v>
      </c>
      <c r="I149" s="14">
        <v>0</v>
      </c>
      <c r="J149" s="4"/>
      <c r="K149" s="10">
        <f t="shared" si="8"/>
        <v>344</v>
      </c>
      <c r="L149" s="15">
        <f t="shared" si="7"/>
        <v>0.790577549986709</v>
      </c>
      <c r="M149" s="15">
        <f t="shared" si="6"/>
        <v>0.167448283298513</v>
      </c>
      <c r="N149" s="15">
        <f t="shared" si="6"/>
        <v>1.22574624318164</v>
      </c>
      <c r="O149" s="15">
        <f t="shared" si="6"/>
        <v>-0.330135064803744</v>
      </c>
      <c r="P149" s="15">
        <f t="shared" si="6"/>
        <v>0.377727541964606</v>
      </c>
      <c r="Q149" s="15">
        <f t="shared" si="6"/>
        <v>0.236008006856666</v>
      </c>
      <c r="R149" s="14">
        <v>0</v>
      </c>
      <c r="S149" s="4"/>
      <c r="T149" s="4"/>
    </row>
    <row r="150" spans="1:20">
      <c r="A150" s="4"/>
      <c r="B150" s="10">
        <v>345</v>
      </c>
      <c r="C150" s="8">
        <v>29.4984263357754</v>
      </c>
      <c r="D150" s="8">
        <v>1.80991072840959</v>
      </c>
      <c r="E150" s="8">
        <v>0.510815730344596</v>
      </c>
      <c r="F150" s="9">
        <v>36931.5107216493</v>
      </c>
      <c r="G150" s="9">
        <v>-3147.70870161452</v>
      </c>
      <c r="H150" s="9">
        <v>-8909.45785221392</v>
      </c>
      <c r="I150" s="14">
        <v>0</v>
      </c>
      <c r="J150" s="4"/>
      <c r="K150" s="10">
        <f t="shared" si="8"/>
        <v>345</v>
      </c>
      <c r="L150" s="15">
        <f t="shared" si="7"/>
        <v>-0.655512565206355</v>
      </c>
      <c r="M150" s="15">
        <f t="shared" si="6"/>
        <v>-1.02107680590272</v>
      </c>
      <c r="N150" s="15">
        <f t="shared" si="6"/>
        <v>-0.522044881441868</v>
      </c>
      <c r="O150" s="15">
        <f t="shared" si="6"/>
        <v>-0.264927527764935</v>
      </c>
      <c r="P150" s="15">
        <f t="shared" si="6"/>
        <v>-0.0427592454171929</v>
      </c>
      <c r="Q150" s="15">
        <f t="shared" si="6"/>
        <v>-0.365356119959316</v>
      </c>
      <c r="R150" s="14">
        <v>0</v>
      </c>
      <c r="S150" s="4"/>
      <c r="T150" s="4"/>
    </row>
    <row r="151" spans="1:20">
      <c r="A151" s="4"/>
      <c r="B151" s="10">
        <v>346</v>
      </c>
      <c r="C151" s="8">
        <v>30.7535250893829</v>
      </c>
      <c r="D151" s="8">
        <v>5.33329634045627</v>
      </c>
      <c r="E151" s="8">
        <v>0.895249982092297</v>
      </c>
      <c r="F151" s="9">
        <v>33179.5070990537</v>
      </c>
      <c r="G151" s="9">
        <v>-6568.83502619414</v>
      </c>
      <c r="H151" s="9">
        <v>-7792.15018255335</v>
      </c>
      <c r="I151" s="14">
        <v>1</v>
      </c>
      <c r="J151" s="4"/>
      <c r="K151" s="10">
        <f t="shared" si="8"/>
        <v>346</v>
      </c>
      <c r="L151" s="15">
        <f t="shared" si="7"/>
        <v>-0.50369165818335</v>
      </c>
      <c r="M151" s="15">
        <f t="shared" si="6"/>
        <v>-0.513313147561472</v>
      </c>
      <c r="N151" s="15">
        <f t="shared" si="6"/>
        <v>0.122071410054758</v>
      </c>
      <c r="O151" s="15">
        <f t="shared" si="6"/>
        <v>-0.367050681746187</v>
      </c>
      <c r="P151" s="15">
        <f t="shared" si="6"/>
        <v>-0.857611913768013</v>
      </c>
      <c r="Q151" s="15">
        <f t="shared" si="6"/>
        <v>-0.212471018339906</v>
      </c>
      <c r="R151" s="14">
        <v>1</v>
      </c>
      <c r="S151" s="4"/>
      <c r="T151" s="4"/>
    </row>
    <row r="152" spans="1:20">
      <c r="A152" s="4"/>
      <c r="B152" s="10">
        <v>347</v>
      </c>
      <c r="C152" s="8">
        <v>38.1504860218316</v>
      </c>
      <c r="D152" s="8">
        <v>6.6116049812679</v>
      </c>
      <c r="E152" s="8">
        <v>1.70934977213261</v>
      </c>
      <c r="F152" s="9">
        <v>65964.2204546753</v>
      </c>
      <c r="G152" s="9">
        <v>-1931.71516482115</v>
      </c>
      <c r="H152" s="9">
        <v>-15638.3738682102</v>
      </c>
      <c r="I152" s="14">
        <v>1</v>
      </c>
      <c r="J152" s="4"/>
      <c r="K152" s="10">
        <f t="shared" si="8"/>
        <v>347</v>
      </c>
      <c r="L152" s="15">
        <f t="shared" si="7"/>
        <v>0.391069263816035</v>
      </c>
      <c r="M152" s="15">
        <f t="shared" si="6"/>
        <v>-0.329092984509069</v>
      </c>
      <c r="N152" s="15">
        <f t="shared" si="6"/>
        <v>1.48608862570361</v>
      </c>
      <c r="O152" s="15">
        <f t="shared" si="6"/>
        <v>0.525293427434394</v>
      </c>
      <c r="P152" s="15">
        <f t="shared" si="6"/>
        <v>0.246869223147232</v>
      </c>
      <c r="Q152" s="15">
        <f t="shared" si="6"/>
        <v>-1.28609714486126</v>
      </c>
      <c r="R152" s="14">
        <v>1</v>
      </c>
      <c r="S152" s="4"/>
      <c r="T152" s="4"/>
    </row>
    <row r="153" spans="1:20">
      <c r="A153" s="4"/>
      <c r="B153" s="10">
        <v>348</v>
      </c>
      <c r="C153" s="8">
        <v>37.3171605413192</v>
      </c>
      <c r="D153" s="8">
        <v>14.8025715497349</v>
      </c>
      <c r="E153" s="8">
        <v>0.206703837466603</v>
      </c>
      <c r="F153" s="9">
        <v>90365.3477638613</v>
      </c>
      <c r="G153" s="9">
        <v>-4704.42263368865</v>
      </c>
      <c r="H153" s="9">
        <v>-42455.9254080993</v>
      </c>
      <c r="I153" s="14">
        <v>1</v>
      </c>
      <c r="J153" s="4"/>
      <c r="K153" s="10">
        <f t="shared" si="8"/>
        <v>348</v>
      </c>
      <c r="L153" s="15">
        <f t="shared" si="7"/>
        <v>0.290267450466182</v>
      </c>
      <c r="M153" s="15">
        <f t="shared" si="6"/>
        <v>0.851327102334524</v>
      </c>
      <c r="N153" s="15">
        <f t="shared" si="6"/>
        <v>-1.03158174958011</v>
      </c>
      <c r="O153" s="15">
        <f t="shared" si="6"/>
        <v>1.18945059042462</v>
      </c>
      <c r="P153" s="15">
        <f t="shared" si="6"/>
        <v>-0.413541374184501</v>
      </c>
      <c r="Q153" s="15">
        <f t="shared" si="6"/>
        <v>-4.95563616593079</v>
      </c>
      <c r="R153" s="14">
        <v>1</v>
      </c>
      <c r="S153" s="4"/>
      <c r="T153" s="4"/>
    </row>
    <row r="154" spans="1:20">
      <c r="A154" s="4"/>
      <c r="B154" s="10">
        <v>349</v>
      </c>
      <c r="C154" s="8">
        <v>30.7294412259442</v>
      </c>
      <c r="D154" s="8">
        <v>4.17523956107118</v>
      </c>
      <c r="E154" s="8">
        <v>0.0826514985046018</v>
      </c>
      <c r="F154" s="9">
        <v>30433.6706244328</v>
      </c>
      <c r="G154" s="9">
        <v>-4921.63189359515</v>
      </c>
      <c r="H154" s="9">
        <v>-8631.56321757024</v>
      </c>
      <c r="I154" s="14">
        <v>1</v>
      </c>
      <c r="J154" s="4"/>
      <c r="K154" s="10">
        <f t="shared" si="8"/>
        <v>349</v>
      </c>
      <c r="L154" s="15">
        <f t="shared" si="7"/>
        <v>-0.506604922164671</v>
      </c>
      <c r="M154" s="15">
        <f t="shared" si="6"/>
        <v>-0.680203522789485</v>
      </c>
      <c r="N154" s="15">
        <f t="shared" si="6"/>
        <v>-1.23943037950949</v>
      </c>
      <c r="O154" s="15">
        <f t="shared" si="6"/>
        <v>-0.441787678111631</v>
      </c>
      <c r="P154" s="15">
        <f t="shared" si="6"/>
        <v>-0.465276834449056</v>
      </c>
      <c r="Q154" s="15">
        <f t="shared" si="6"/>
        <v>-0.327330828796771</v>
      </c>
      <c r="R154" s="14">
        <v>1</v>
      </c>
      <c r="S154" s="4"/>
      <c r="T154" s="4"/>
    </row>
    <row r="155" spans="1:20">
      <c r="A155" s="4"/>
      <c r="B155" s="10">
        <v>350</v>
      </c>
      <c r="C155" s="8">
        <v>19.2198029959568</v>
      </c>
      <c r="D155" s="8">
        <v>0.470990402993429</v>
      </c>
      <c r="E155" s="8">
        <v>0.694867156555877</v>
      </c>
      <c r="F155" s="9">
        <v>26731.7252267936</v>
      </c>
      <c r="G155" s="9">
        <v>-3140.41607688876</v>
      </c>
      <c r="H155" s="9">
        <v>-127.16038263813</v>
      </c>
      <c r="I155" s="14">
        <v>0</v>
      </c>
      <c r="J155" s="4"/>
      <c r="K155" s="10">
        <f t="shared" si="8"/>
        <v>350</v>
      </c>
      <c r="L155" s="15">
        <f t="shared" si="7"/>
        <v>-1.89884892731633</v>
      </c>
      <c r="M155" s="15">
        <f t="shared" si="6"/>
        <v>-1.21403186604041</v>
      </c>
      <c r="N155" s="15">
        <f t="shared" si="6"/>
        <v>-0.213668295440686</v>
      </c>
      <c r="O155" s="15">
        <f t="shared" si="6"/>
        <v>-0.542548332391533</v>
      </c>
      <c r="P155" s="15">
        <f t="shared" si="6"/>
        <v>-0.0410222693007668</v>
      </c>
      <c r="Q155" s="15">
        <f t="shared" si="6"/>
        <v>0.836356244098727</v>
      </c>
      <c r="R155" s="14">
        <v>0</v>
      </c>
      <c r="S155" s="4"/>
      <c r="T155" s="4"/>
    </row>
    <row r="156" spans="1:20">
      <c r="A156" s="4"/>
      <c r="B156" s="10">
        <v>351</v>
      </c>
      <c r="C156" s="8">
        <v>30.1179446700328</v>
      </c>
      <c r="D156" s="8">
        <v>10.7401930934712</v>
      </c>
      <c r="E156" s="8">
        <v>0.664630035444684</v>
      </c>
      <c r="F156" s="9">
        <v>31905.0125369636</v>
      </c>
      <c r="G156" s="9">
        <v>-2744.40684959922</v>
      </c>
      <c r="H156" s="9">
        <v>-1408.81973933275</v>
      </c>
      <c r="I156" s="14">
        <v>1</v>
      </c>
      <c r="J156" s="4"/>
      <c r="K156" s="10">
        <f t="shared" si="8"/>
        <v>351</v>
      </c>
      <c r="L156" s="15">
        <f t="shared" si="7"/>
        <v>-0.580573573231421</v>
      </c>
      <c r="M156" s="15">
        <f t="shared" si="6"/>
        <v>0.265887876078255</v>
      </c>
      <c r="N156" s="15">
        <f t="shared" si="6"/>
        <v>-0.264330332517595</v>
      </c>
      <c r="O156" s="15">
        <f t="shared" si="6"/>
        <v>-0.401740254972814</v>
      </c>
      <c r="P156" s="15">
        <f t="shared" si="6"/>
        <v>0.0533002271326495</v>
      </c>
      <c r="Q156" s="15">
        <f t="shared" si="6"/>
        <v>0.660982328470588</v>
      </c>
      <c r="R156" s="14">
        <v>1</v>
      </c>
      <c r="S156" s="4"/>
      <c r="T156" s="4"/>
    </row>
    <row r="157" spans="1:20">
      <c r="A157" s="4"/>
      <c r="B157" s="10">
        <v>352</v>
      </c>
      <c r="C157" s="8">
        <v>40.8331340492022</v>
      </c>
      <c r="D157" s="8">
        <v>9.12954091988124</v>
      </c>
      <c r="E157" s="8">
        <v>0.185819946964163</v>
      </c>
      <c r="F157" s="9">
        <v>29372.9385298452</v>
      </c>
      <c r="G157" s="9">
        <v>-330.317224978807</v>
      </c>
      <c r="H157" s="9">
        <v>-4320.6675939638</v>
      </c>
      <c r="I157" s="14">
        <v>0</v>
      </c>
      <c r="J157" s="4"/>
      <c r="K157" s="10">
        <f t="shared" si="8"/>
        <v>352</v>
      </c>
      <c r="L157" s="15">
        <f t="shared" si="7"/>
        <v>0.715571264609387</v>
      </c>
      <c r="M157" s="15">
        <f t="shared" si="6"/>
        <v>0.0337728793032459</v>
      </c>
      <c r="N157" s="15">
        <f t="shared" si="6"/>
        <v>-1.06657252899506</v>
      </c>
      <c r="O157" s="15">
        <f t="shared" si="6"/>
        <v>-0.470659000723383</v>
      </c>
      <c r="P157" s="15">
        <f t="shared" si="6"/>
        <v>0.628294303828047</v>
      </c>
      <c r="Q157" s="15">
        <f t="shared" si="6"/>
        <v>0.262544040392987</v>
      </c>
      <c r="R157" s="14">
        <v>0</v>
      </c>
      <c r="S157" s="4"/>
      <c r="T157" s="4"/>
    </row>
    <row r="158" spans="1:20">
      <c r="A158" s="4"/>
      <c r="B158" s="10">
        <v>353</v>
      </c>
      <c r="C158" s="8">
        <v>26.7575439047061</v>
      </c>
      <c r="D158" s="8">
        <v>3.12842965821644</v>
      </c>
      <c r="E158" s="8">
        <v>0.449540549324039</v>
      </c>
      <c r="F158" s="9">
        <v>22083.4864468776</v>
      </c>
      <c r="G158" s="9">
        <v>-588.477910037623</v>
      </c>
      <c r="H158" s="9">
        <v>445.772623476365</v>
      </c>
      <c r="I158" s="14">
        <v>0</v>
      </c>
      <c r="J158" s="4"/>
      <c r="K158" s="10">
        <f t="shared" si="8"/>
        <v>353</v>
      </c>
      <c r="L158" s="15">
        <f t="shared" si="7"/>
        <v>-0.987058792570794</v>
      </c>
      <c r="M158" s="15">
        <f t="shared" si="6"/>
        <v>-0.831061840438289</v>
      </c>
      <c r="N158" s="15">
        <f t="shared" si="6"/>
        <v>-0.624710921682341</v>
      </c>
      <c r="O158" s="15">
        <f t="shared" si="6"/>
        <v>-0.669065482269603</v>
      </c>
      <c r="P158" s="15">
        <f t="shared" si="6"/>
        <v>0.566804927778976</v>
      </c>
      <c r="Q158" s="15">
        <f t="shared" si="6"/>
        <v>0.914752663670016</v>
      </c>
      <c r="R158" s="14">
        <v>0</v>
      </c>
      <c r="S158" s="4"/>
      <c r="T158" s="4"/>
    </row>
    <row r="159" spans="1:20">
      <c r="A159" s="4"/>
      <c r="B159" s="10">
        <v>354</v>
      </c>
      <c r="C159" s="8">
        <v>48.7827855761597</v>
      </c>
      <c r="D159" s="8">
        <v>10.2987507177043</v>
      </c>
      <c r="E159" s="8">
        <v>1.85530606588042</v>
      </c>
      <c r="F159" s="9">
        <v>31597.5061831269</v>
      </c>
      <c r="G159" s="9">
        <v>-1123.85872910951</v>
      </c>
      <c r="H159" s="9">
        <v>-2420.74866385488</v>
      </c>
      <c r="I159" s="14">
        <v>0</v>
      </c>
      <c r="J159" s="4"/>
      <c r="K159" s="10">
        <f t="shared" si="8"/>
        <v>354</v>
      </c>
      <c r="L159" s="15">
        <f t="shared" si="7"/>
        <v>1.67718747358936</v>
      </c>
      <c r="M159" s="15">
        <f t="shared" si="6"/>
        <v>0.202270543107413</v>
      </c>
      <c r="N159" s="15">
        <f t="shared" si="6"/>
        <v>1.7306371440056</v>
      </c>
      <c r="O159" s="15">
        <f t="shared" si="6"/>
        <v>-0.410110054653699</v>
      </c>
      <c r="P159" s="15">
        <f t="shared" si="6"/>
        <v>0.43928654710118</v>
      </c>
      <c r="Q159" s="15">
        <f t="shared" si="6"/>
        <v>0.522516567733273</v>
      </c>
      <c r="R159" s="14">
        <v>0</v>
      </c>
      <c r="S159" s="4"/>
      <c r="T159" s="4"/>
    </row>
    <row r="160" spans="1:20">
      <c r="A160" s="4"/>
      <c r="B160" s="10">
        <v>355</v>
      </c>
      <c r="C160" s="8">
        <v>30.6267212528945</v>
      </c>
      <c r="D160" s="8">
        <v>6.59954341771715</v>
      </c>
      <c r="E160" s="8">
        <v>0.719772170562017</v>
      </c>
      <c r="F160" s="9">
        <v>16402.0230715553</v>
      </c>
      <c r="G160" s="9">
        <v>-31.8848540289847</v>
      </c>
      <c r="H160" s="9">
        <v>-940.817010028168</v>
      </c>
      <c r="I160" s="14">
        <v>0</v>
      </c>
      <c r="J160" s="4"/>
      <c r="K160" s="10">
        <f t="shared" si="8"/>
        <v>355</v>
      </c>
      <c r="L160" s="15">
        <f t="shared" si="7"/>
        <v>-0.5190302707143</v>
      </c>
      <c r="M160" s="15">
        <f t="shared" si="6"/>
        <v>-0.330831205728145</v>
      </c>
      <c r="N160" s="15">
        <f t="shared" si="6"/>
        <v>-0.171940158084615</v>
      </c>
      <c r="O160" s="15">
        <f t="shared" si="6"/>
        <v>-0.823705247440062</v>
      </c>
      <c r="P160" s="15">
        <f t="shared" si="6"/>
        <v>0.699375693615841</v>
      </c>
      <c r="Q160" s="15">
        <f t="shared" si="6"/>
        <v>0.725020772643829</v>
      </c>
      <c r="R160" s="14">
        <v>0</v>
      </c>
      <c r="S160" s="4"/>
      <c r="T160" s="4"/>
    </row>
    <row r="161" spans="1:20">
      <c r="A161" s="4"/>
      <c r="B161" s="10">
        <v>356</v>
      </c>
      <c r="C161" s="8">
        <v>37.2156764178914</v>
      </c>
      <c r="D161" s="8">
        <v>2.82218100415403</v>
      </c>
      <c r="E161" s="8">
        <v>0.473349515725735</v>
      </c>
      <c r="F161" s="9">
        <v>28101.3177545405</v>
      </c>
      <c r="G161" s="9">
        <v>-546.966051889541</v>
      </c>
      <c r="H161" s="9">
        <v>-2218.53502058211</v>
      </c>
      <c r="I161" s="14">
        <v>0</v>
      </c>
      <c r="J161" s="4"/>
      <c r="K161" s="10">
        <f t="shared" si="8"/>
        <v>356</v>
      </c>
      <c r="L161" s="15">
        <f t="shared" si="7"/>
        <v>0.277991594384763</v>
      </c>
      <c r="M161" s="15">
        <f t="shared" si="6"/>
        <v>-0.875196077808488</v>
      </c>
      <c r="N161" s="15">
        <f t="shared" si="6"/>
        <v>-0.584819202686676</v>
      </c>
      <c r="O161" s="15">
        <f t="shared" ref="M161:Q205" si="9">(F161-F$207)/F$209</f>
        <v>-0.505270354363914</v>
      </c>
      <c r="P161" s="15">
        <f t="shared" si="9"/>
        <v>0.576692328936056</v>
      </c>
      <c r="Q161" s="15">
        <f t="shared" si="9"/>
        <v>0.550186165141462</v>
      </c>
      <c r="R161" s="14">
        <v>0</v>
      </c>
      <c r="S161" s="4"/>
      <c r="T161" s="4"/>
    </row>
    <row r="162" spans="1:20">
      <c r="A162" s="4"/>
      <c r="B162" s="10">
        <v>357</v>
      </c>
      <c r="C162" s="8">
        <v>36.1836265485266</v>
      </c>
      <c r="D162" s="8">
        <v>20.8901676602291</v>
      </c>
      <c r="E162" s="8">
        <v>0.15946398083641</v>
      </c>
      <c r="F162" s="9">
        <v>55181.9545368671</v>
      </c>
      <c r="G162" s="9">
        <v>-2325.11399296611</v>
      </c>
      <c r="H162" s="9">
        <v>-757.528727934404</v>
      </c>
      <c r="I162" s="14">
        <v>0</v>
      </c>
      <c r="J162" s="4"/>
      <c r="K162" s="10">
        <f t="shared" si="8"/>
        <v>357</v>
      </c>
      <c r="L162" s="15">
        <f t="shared" si="7"/>
        <v>0.153151420008381</v>
      </c>
      <c r="M162" s="15">
        <f t="shared" si="9"/>
        <v>1.72862536369994</v>
      </c>
      <c r="N162" s="15">
        <f t="shared" si="9"/>
        <v>-1.11073172418602</v>
      </c>
      <c r="O162" s="15">
        <f t="shared" si="9"/>
        <v>0.231818496877317</v>
      </c>
      <c r="P162" s="15">
        <f t="shared" si="9"/>
        <v>0.153168478296954</v>
      </c>
      <c r="Q162" s="15">
        <f t="shared" si="9"/>
        <v>0.750100746937808</v>
      </c>
      <c r="R162" s="14">
        <v>0</v>
      </c>
      <c r="S162" s="4"/>
      <c r="T162" s="4"/>
    </row>
    <row r="163" spans="1:20">
      <c r="A163" s="4"/>
      <c r="B163" s="10">
        <v>358</v>
      </c>
      <c r="C163" s="8">
        <v>28.1359429286859</v>
      </c>
      <c r="D163" s="8">
        <v>0.878166518815416</v>
      </c>
      <c r="E163" s="8">
        <v>0.93248016458403</v>
      </c>
      <c r="F163" s="9">
        <v>27325.0959561724</v>
      </c>
      <c r="G163" s="9">
        <v>-4517.14923955036</v>
      </c>
      <c r="H163" s="9">
        <v>-13525.2689685192</v>
      </c>
      <c r="I163" s="14">
        <v>1</v>
      </c>
      <c r="J163" s="4"/>
      <c r="K163" s="10">
        <f t="shared" si="8"/>
        <v>358</v>
      </c>
      <c r="L163" s="15">
        <f t="shared" si="7"/>
        <v>-0.820323075991723</v>
      </c>
      <c r="M163" s="15">
        <f t="shared" si="9"/>
        <v>-1.15535272701797</v>
      </c>
      <c r="N163" s="15">
        <f t="shared" si="9"/>
        <v>0.184450261495018</v>
      </c>
      <c r="O163" s="15">
        <f t="shared" si="9"/>
        <v>-0.526397790851705</v>
      </c>
      <c r="P163" s="15">
        <f t="shared" si="9"/>
        <v>-0.368936115434385</v>
      </c>
      <c r="Q163" s="15">
        <f t="shared" si="9"/>
        <v>-0.996953638471588</v>
      </c>
      <c r="R163" s="14">
        <v>1</v>
      </c>
      <c r="S163" s="4"/>
      <c r="T163" s="4"/>
    </row>
    <row r="164" spans="1:20">
      <c r="A164" s="4"/>
      <c r="B164" s="10">
        <v>359</v>
      </c>
      <c r="C164" s="8">
        <v>39.0631059259297</v>
      </c>
      <c r="D164" s="8">
        <v>5.52354004675328</v>
      </c>
      <c r="E164" s="8">
        <v>1.38358641449394</v>
      </c>
      <c r="F164" s="9">
        <v>24031.9666961693</v>
      </c>
      <c r="G164" s="9">
        <v>-1828.4390878828</v>
      </c>
      <c r="H164" s="9">
        <v>-3337.71357562046</v>
      </c>
      <c r="I164" s="14">
        <v>0</v>
      </c>
      <c r="J164" s="4"/>
      <c r="K164" s="10">
        <f t="shared" si="8"/>
        <v>359</v>
      </c>
      <c r="L164" s="15">
        <f t="shared" si="7"/>
        <v>0.501462793575484</v>
      </c>
      <c r="M164" s="15">
        <f t="shared" si="9"/>
        <v>-0.485896664972826</v>
      </c>
      <c r="N164" s="15">
        <f t="shared" si="9"/>
        <v>0.940274914064265</v>
      </c>
      <c r="O164" s="15">
        <f t="shared" si="9"/>
        <v>-0.616031165530275</v>
      </c>
      <c r="P164" s="15">
        <f t="shared" si="9"/>
        <v>0.271467784815474</v>
      </c>
      <c r="Q164" s="15">
        <f t="shared" si="9"/>
        <v>0.397045063756842</v>
      </c>
      <c r="R164" s="14">
        <v>0</v>
      </c>
      <c r="S164" s="4"/>
      <c r="T164" s="4"/>
    </row>
    <row r="165" spans="1:20">
      <c r="A165" s="4"/>
      <c r="B165" s="10">
        <v>360</v>
      </c>
      <c r="C165" s="8">
        <v>37.4604028311872</v>
      </c>
      <c r="D165" s="8">
        <v>6.55007017370609</v>
      </c>
      <c r="E165" s="8">
        <v>0.432943067958295</v>
      </c>
      <c r="F165" s="9">
        <v>59164.3140591048</v>
      </c>
      <c r="G165" s="9">
        <v>-1660.56387637426</v>
      </c>
      <c r="H165" s="9">
        <v>-2732.96958224461</v>
      </c>
      <c r="I165" s="14">
        <v>0</v>
      </c>
      <c r="J165" s="4"/>
      <c r="K165" s="10">
        <f t="shared" si="8"/>
        <v>360</v>
      </c>
      <c r="L165" s="15">
        <f t="shared" si="7"/>
        <v>0.307594512826257</v>
      </c>
      <c r="M165" s="15">
        <f t="shared" si="9"/>
        <v>-0.337960915085864</v>
      </c>
      <c r="N165" s="15">
        <f t="shared" si="9"/>
        <v>-0.652519859353439</v>
      </c>
      <c r="O165" s="15">
        <f t="shared" si="9"/>
        <v>0.340211546459941</v>
      </c>
      <c r="P165" s="15">
        <f t="shared" si="9"/>
        <v>0.31145273452776</v>
      </c>
      <c r="Q165" s="15">
        <f t="shared" si="9"/>
        <v>0.479794291558242</v>
      </c>
      <c r="R165" s="14">
        <v>0</v>
      </c>
      <c r="S165" s="4"/>
      <c r="T165" s="4"/>
    </row>
    <row r="166" spans="1:20">
      <c r="A166" s="4"/>
      <c r="B166" s="10">
        <v>361</v>
      </c>
      <c r="C166" s="8">
        <v>35.8825380597565</v>
      </c>
      <c r="D166" s="8">
        <v>11.0473191024809</v>
      </c>
      <c r="E166" s="8">
        <v>0.651852749944108</v>
      </c>
      <c r="F166" s="9">
        <v>89665.7160232062</v>
      </c>
      <c r="G166" s="9">
        <v>-5493.43884994411</v>
      </c>
      <c r="H166" s="9">
        <v>-25329.2897300161</v>
      </c>
      <c r="I166" s="14">
        <v>0</v>
      </c>
      <c r="J166" s="4"/>
      <c r="K166" s="10">
        <f t="shared" si="8"/>
        <v>361</v>
      </c>
      <c r="L166" s="15">
        <f t="shared" si="7"/>
        <v>0.116730758026314</v>
      </c>
      <c r="M166" s="15">
        <f t="shared" si="9"/>
        <v>0.310148551200876</v>
      </c>
      <c r="N166" s="15">
        <f t="shared" si="9"/>
        <v>-0.285738564782564</v>
      </c>
      <c r="O166" s="15">
        <f t="shared" si="9"/>
        <v>1.17040780497772</v>
      </c>
      <c r="P166" s="15">
        <f t="shared" si="9"/>
        <v>-0.60147128620458</v>
      </c>
      <c r="Q166" s="15">
        <f t="shared" si="9"/>
        <v>-2.61213892954484</v>
      </c>
      <c r="R166" s="14">
        <v>0</v>
      </c>
      <c r="S166" s="4"/>
      <c r="T166" s="4"/>
    </row>
    <row r="167" spans="1:20">
      <c r="A167" s="4"/>
      <c r="B167" s="10">
        <v>362</v>
      </c>
      <c r="C167" s="8">
        <v>34.4640525885781</v>
      </c>
      <c r="D167" s="8">
        <v>2.75570099216128</v>
      </c>
      <c r="E167" s="8">
        <v>0.514750771759479</v>
      </c>
      <c r="F167" s="9">
        <v>38271.2999097663</v>
      </c>
      <c r="G167" s="9">
        <v>-2166.9507840432</v>
      </c>
      <c r="H167" s="9">
        <v>-8003.11246993702</v>
      </c>
      <c r="I167" s="14">
        <v>0</v>
      </c>
      <c r="J167" s="4"/>
      <c r="K167" s="10">
        <f t="shared" si="8"/>
        <v>362</v>
      </c>
      <c r="L167" s="15">
        <f t="shared" si="7"/>
        <v>-0.0548539481287061</v>
      </c>
      <c r="M167" s="15">
        <f t="shared" si="9"/>
        <v>-0.884776673807005</v>
      </c>
      <c r="N167" s="15">
        <f t="shared" si="9"/>
        <v>-0.515451753302226</v>
      </c>
      <c r="O167" s="15">
        <f t="shared" si="9"/>
        <v>-0.22846074592696</v>
      </c>
      <c r="P167" s="15">
        <f t="shared" si="9"/>
        <v>0.190840198250642</v>
      </c>
      <c r="Q167" s="15">
        <f t="shared" si="9"/>
        <v>-0.241337723205821</v>
      </c>
      <c r="R167" s="14">
        <v>0</v>
      </c>
      <c r="S167" s="4"/>
      <c r="T167" s="4"/>
    </row>
    <row r="168" spans="1:20">
      <c r="A168" s="4"/>
      <c r="B168" s="10">
        <v>363</v>
      </c>
      <c r="C168" s="8">
        <v>40.9340283075769</v>
      </c>
      <c r="D168" s="8">
        <v>25.4528353359297</v>
      </c>
      <c r="E168" s="8">
        <v>0.550073228367571</v>
      </c>
      <c r="F168" s="9">
        <v>246980.713231503</v>
      </c>
      <c r="G168" s="9">
        <v>-3320.00632626359</v>
      </c>
      <c r="H168" s="9">
        <v>-10466.6908778524</v>
      </c>
      <c r="I168" s="14">
        <v>0</v>
      </c>
      <c r="J168" s="4"/>
      <c r="K168" s="10">
        <f t="shared" si="8"/>
        <v>363</v>
      </c>
      <c r="L168" s="15">
        <f t="shared" si="7"/>
        <v>0.727775768658047</v>
      </c>
      <c r="M168" s="15">
        <f t="shared" si="9"/>
        <v>2.38616248449872</v>
      </c>
      <c r="N168" s="15">
        <f t="shared" si="9"/>
        <v>-0.456269280217372</v>
      </c>
      <c r="O168" s="15">
        <f t="shared" si="9"/>
        <v>5.45225433271357</v>
      </c>
      <c r="P168" s="15">
        <f t="shared" si="9"/>
        <v>-0.083797536867321</v>
      </c>
      <c r="Q168" s="15">
        <f t="shared" si="9"/>
        <v>-0.578437740926053</v>
      </c>
      <c r="R168" s="14">
        <v>0</v>
      </c>
      <c r="S168" s="4"/>
      <c r="T168" s="4"/>
    </row>
    <row r="169" spans="1:20">
      <c r="A169" s="4"/>
      <c r="B169" s="10">
        <v>364</v>
      </c>
      <c r="C169" s="8">
        <v>32.3833326504315</v>
      </c>
      <c r="D169" s="8">
        <v>9.58150028440753</v>
      </c>
      <c r="E169" s="8">
        <v>0.417728030403495</v>
      </c>
      <c r="F169" s="9">
        <v>31816.3036956453</v>
      </c>
      <c r="G169" s="9">
        <v>-2717.29021940405</v>
      </c>
      <c r="H169" s="9">
        <v>-4728.35670127036</v>
      </c>
      <c r="I169" s="14">
        <v>1</v>
      </c>
      <c r="J169" s="4"/>
      <c r="K169" s="10">
        <f t="shared" si="8"/>
        <v>364</v>
      </c>
      <c r="L169" s="15">
        <f t="shared" si="7"/>
        <v>-0.306544731313928</v>
      </c>
      <c r="M169" s="15">
        <f t="shared" si="9"/>
        <v>0.0989058410684338</v>
      </c>
      <c r="N169" s="15">
        <f t="shared" si="9"/>
        <v>-0.678012524276574</v>
      </c>
      <c r="O169" s="15">
        <f t="shared" si="9"/>
        <v>-0.404154758681417</v>
      </c>
      <c r="P169" s="15">
        <f t="shared" si="9"/>
        <v>0.059758935866221</v>
      </c>
      <c r="Q169" s="15">
        <f t="shared" si="9"/>
        <v>0.206758519276297</v>
      </c>
      <c r="R169" s="14">
        <v>1</v>
      </c>
      <c r="S169" s="4"/>
      <c r="T169" s="4"/>
    </row>
    <row r="170" spans="1:20">
      <c r="A170" s="4"/>
      <c r="B170" s="10">
        <v>365</v>
      </c>
      <c r="C170" s="8">
        <v>48.7038886022794</v>
      </c>
      <c r="D170" s="8">
        <v>23.3330188955006</v>
      </c>
      <c r="E170" s="8">
        <v>0.985479359647219</v>
      </c>
      <c r="F170" s="9">
        <v>67102.6029404988</v>
      </c>
      <c r="G170" s="9">
        <v>-7935.66590386415</v>
      </c>
      <c r="H170" s="9">
        <v>-5607.10131294449</v>
      </c>
      <c r="I170" s="14">
        <v>0</v>
      </c>
      <c r="J170" s="4"/>
      <c r="K170" s="10">
        <f t="shared" si="8"/>
        <v>365</v>
      </c>
      <c r="L170" s="15">
        <f t="shared" si="7"/>
        <v>1.66764383401403</v>
      </c>
      <c r="M170" s="15">
        <f t="shared" si="9"/>
        <v>2.08067058854388</v>
      </c>
      <c r="N170" s="15">
        <f t="shared" si="9"/>
        <v>0.273249958247357</v>
      </c>
      <c r="O170" s="15">
        <f t="shared" si="9"/>
        <v>0.556278261561202</v>
      </c>
      <c r="P170" s="15">
        <f t="shared" si="9"/>
        <v>-1.18316720819011</v>
      </c>
      <c r="Q170" s="15">
        <f t="shared" si="9"/>
        <v>0.0865168321373166</v>
      </c>
      <c r="R170" s="14">
        <v>0</v>
      </c>
      <c r="S170" s="4"/>
      <c r="T170" s="4"/>
    </row>
    <row r="171" spans="1:20">
      <c r="A171" s="4"/>
      <c r="B171" s="10">
        <v>366</v>
      </c>
      <c r="C171" s="8">
        <v>30.5758277059841</v>
      </c>
      <c r="D171" s="8">
        <v>3.74789837462161</v>
      </c>
      <c r="E171" s="8">
        <v>0.845690967070804</v>
      </c>
      <c r="F171" s="9">
        <v>52641.8519971112</v>
      </c>
      <c r="G171" s="9">
        <v>-4372.75331776394</v>
      </c>
      <c r="H171" s="9">
        <v>-2764.27165426651</v>
      </c>
      <c r="I171" s="14">
        <v>0</v>
      </c>
      <c r="J171" s="4"/>
      <c r="K171" s="10">
        <f t="shared" si="8"/>
        <v>366</v>
      </c>
      <c r="L171" s="15">
        <f t="shared" si="7"/>
        <v>-0.525186522906681</v>
      </c>
      <c r="M171" s="15">
        <f t="shared" si="9"/>
        <v>-0.741788699118078</v>
      </c>
      <c r="N171" s="15">
        <f t="shared" si="9"/>
        <v>0.0390357054557316</v>
      </c>
      <c r="O171" s="15">
        <f t="shared" si="9"/>
        <v>0.162681228130168</v>
      </c>
      <c r="P171" s="15">
        <f t="shared" si="9"/>
        <v>-0.334543523345259</v>
      </c>
      <c r="Q171" s="15">
        <f t="shared" si="9"/>
        <v>0.475511119973623</v>
      </c>
      <c r="R171" s="14">
        <v>0</v>
      </c>
      <c r="S171" s="4"/>
      <c r="T171" s="4"/>
    </row>
    <row r="172" spans="1:20">
      <c r="A172" s="4"/>
      <c r="B172" s="10">
        <v>367</v>
      </c>
      <c r="C172" s="8">
        <v>30.8813255171148</v>
      </c>
      <c r="D172" s="8">
        <v>0.262054074055088</v>
      </c>
      <c r="E172" s="8">
        <v>0.16589843755974</v>
      </c>
      <c r="F172" s="9">
        <v>22259.7372637275</v>
      </c>
      <c r="G172" s="9">
        <v>-808.793103322483</v>
      </c>
      <c r="H172" s="9">
        <v>137.640815751292</v>
      </c>
      <c r="I172" s="14">
        <v>1</v>
      </c>
      <c r="J172" s="4"/>
      <c r="K172" s="10">
        <f t="shared" si="8"/>
        <v>367</v>
      </c>
      <c r="L172" s="15">
        <f t="shared" si="7"/>
        <v>-0.488232494670984</v>
      </c>
      <c r="M172" s="15">
        <f t="shared" si="9"/>
        <v>-1.24414218787955</v>
      </c>
      <c r="N172" s="15">
        <f t="shared" si="9"/>
        <v>-1.09995084713465</v>
      </c>
      <c r="O172" s="15">
        <f t="shared" si="9"/>
        <v>-0.664268234953508</v>
      </c>
      <c r="P172" s="15">
        <f t="shared" si="9"/>
        <v>0.514329688312788</v>
      </c>
      <c r="Q172" s="15">
        <f t="shared" si="9"/>
        <v>0.872589914755447</v>
      </c>
      <c r="R172" s="14">
        <v>1</v>
      </c>
      <c r="S172" s="4"/>
      <c r="T172" s="4"/>
    </row>
    <row r="173" spans="1:20">
      <c r="A173" s="4"/>
      <c r="B173" s="10">
        <v>368</v>
      </c>
      <c r="C173" s="8">
        <v>50.3092372580065</v>
      </c>
      <c r="D173" s="8">
        <v>15.5707677172819</v>
      </c>
      <c r="E173" s="8">
        <v>0.439017627481885</v>
      </c>
      <c r="F173" s="9">
        <v>62266.5697940031</v>
      </c>
      <c r="G173" s="9">
        <v>-3662.97376565361</v>
      </c>
      <c r="H173" s="9">
        <v>-6062.6501198414</v>
      </c>
      <c r="I173" s="14">
        <v>0</v>
      </c>
      <c r="J173" s="4"/>
      <c r="K173" s="10">
        <f t="shared" si="8"/>
        <v>368</v>
      </c>
      <c r="L173" s="15">
        <f t="shared" si="7"/>
        <v>1.86183213059239</v>
      </c>
      <c r="M173" s="15">
        <f t="shared" si="9"/>
        <v>0.962033717876045</v>
      </c>
      <c r="N173" s="15">
        <f t="shared" si="9"/>
        <v>-0.642341986973384</v>
      </c>
      <c r="O173" s="15">
        <f t="shared" si="9"/>
        <v>0.424649668586559</v>
      </c>
      <c r="P173" s="15">
        <f t="shared" si="9"/>
        <v>-0.16548640381635</v>
      </c>
      <c r="Q173" s="15">
        <f t="shared" si="9"/>
        <v>0.0241825015619312</v>
      </c>
      <c r="R173" s="14">
        <v>0</v>
      </c>
      <c r="S173" s="4"/>
      <c r="T173" s="4"/>
    </row>
    <row r="174" spans="1:20">
      <c r="A174" s="4"/>
      <c r="B174" s="10">
        <v>369</v>
      </c>
      <c r="C174" s="8">
        <v>41.8991703564911</v>
      </c>
      <c r="D174" s="8">
        <v>2.5257749081412</v>
      </c>
      <c r="E174" s="8">
        <v>0.570382852325372</v>
      </c>
      <c r="F174" s="9">
        <v>27757.449348083</v>
      </c>
      <c r="G174" s="9">
        <v>-2935.73931972365</v>
      </c>
      <c r="H174" s="9">
        <v>-1667.30285429373</v>
      </c>
      <c r="I174" s="14">
        <v>0</v>
      </c>
      <c r="J174" s="4"/>
      <c r="K174" s="10">
        <f t="shared" si="8"/>
        <v>369</v>
      </c>
      <c r="L174" s="15">
        <f t="shared" si="7"/>
        <v>0.844522551212836</v>
      </c>
      <c r="M174" s="15">
        <f t="shared" si="9"/>
        <v>-0.917911880232025</v>
      </c>
      <c r="N174" s="15">
        <f t="shared" si="9"/>
        <v>-0.422240679472463</v>
      </c>
      <c r="O174" s="15">
        <f t="shared" si="9"/>
        <v>-0.514629867241369</v>
      </c>
      <c r="P174" s="15">
        <f t="shared" si="9"/>
        <v>0.00772816722275888</v>
      </c>
      <c r="Q174" s="15">
        <f t="shared" si="9"/>
        <v>0.625613183184298</v>
      </c>
      <c r="R174" s="14">
        <v>0</v>
      </c>
      <c r="S174" s="4"/>
      <c r="T174" s="4"/>
    </row>
    <row r="175" spans="1:20">
      <c r="A175" s="4"/>
      <c r="B175" s="10">
        <v>370</v>
      </c>
      <c r="C175" s="8">
        <v>28.9373433436245</v>
      </c>
      <c r="D175" s="8">
        <v>1.09919747985063</v>
      </c>
      <c r="E175" s="8">
        <v>0.74434668634714</v>
      </c>
      <c r="F175" s="9">
        <v>16519.9871635923</v>
      </c>
      <c r="G175" s="9">
        <v>-2138.53091669826</v>
      </c>
      <c r="H175" s="9">
        <v>-3522.67397393494</v>
      </c>
      <c r="I175" s="14">
        <v>1</v>
      </c>
      <c r="J175" s="4"/>
      <c r="K175" s="10">
        <f t="shared" si="8"/>
        <v>370</v>
      </c>
      <c r="L175" s="15">
        <f t="shared" si="7"/>
        <v>-0.723383024434116</v>
      </c>
      <c r="M175" s="15">
        <f t="shared" si="9"/>
        <v>-1.12349941837125</v>
      </c>
      <c r="N175" s="15">
        <f t="shared" si="9"/>
        <v>-0.130765767663162</v>
      </c>
      <c r="O175" s="15">
        <f t="shared" si="9"/>
        <v>-0.820494465589317</v>
      </c>
      <c r="P175" s="15">
        <f t="shared" si="9"/>
        <v>0.19760931536094</v>
      </c>
      <c r="Q175" s="15">
        <f t="shared" si="9"/>
        <v>0.371736287974011</v>
      </c>
      <c r="R175" s="14">
        <v>1</v>
      </c>
      <c r="S175" s="4"/>
      <c r="T175" s="4"/>
    </row>
    <row r="176" spans="1:20">
      <c r="A176" s="4"/>
      <c r="B176" s="10">
        <v>371</v>
      </c>
      <c r="C176" s="8">
        <v>29.3517968981633</v>
      </c>
      <c r="D176" s="8">
        <v>14.1025957418589</v>
      </c>
      <c r="E176" s="8">
        <v>0.101175357969227</v>
      </c>
      <c r="F176" s="9">
        <v>42472.6591652182</v>
      </c>
      <c r="G176" s="9">
        <v>-2902.8173316742</v>
      </c>
      <c r="H176" s="9">
        <v>-2886.91962071915</v>
      </c>
      <c r="I176" s="14">
        <v>1</v>
      </c>
      <c r="J176" s="4"/>
      <c r="K176" s="10">
        <f t="shared" si="8"/>
        <v>371</v>
      </c>
      <c r="L176" s="15">
        <f t="shared" si="7"/>
        <v>-0.673249348189012</v>
      </c>
      <c r="M176" s="15">
        <f t="shared" si="9"/>
        <v>0.750451888522488</v>
      </c>
      <c r="N176" s="15">
        <f t="shared" si="9"/>
        <v>-1.20839381185633</v>
      </c>
      <c r="O176" s="15">
        <f t="shared" si="9"/>
        <v>-0.114106896268824</v>
      </c>
      <c r="P176" s="15">
        <f t="shared" si="9"/>
        <v>0.0155696110235227</v>
      </c>
      <c r="Q176" s="15">
        <f t="shared" si="9"/>
        <v>0.458728771365722</v>
      </c>
      <c r="R176" s="14">
        <v>1</v>
      </c>
      <c r="S176" s="4"/>
      <c r="T176" s="4"/>
    </row>
    <row r="177" spans="1:20">
      <c r="A177" s="4"/>
      <c r="B177" s="10">
        <v>372</v>
      </c>
      <c r="C177" s="8">
        <v>29.1770830448097</v>
      </c>
      <c r="D177" s="8">
        <v>2.14324912152621</v>
      </c>
      <c r="E177" s="8">
        <v>1.94927479092765</v>
      </c>
      <c r="F177" s="9">
        <v>42565.9872404884</v>
      </c>
      <c r="G177" s="9">
        <v>-947.654188552635</v>
      </c>
      <c r="H177" s="9">
        <v>750.351732645759</v>
      </c>
      <c r="I177" s="14">
        <v>1</v>
      </c>
      <c r="J177" s="4"/>
      <c r="K177" s="10">
        <f t="shared" si="8"/>
        <v>372</v>
      </c>
      <c r="L177" s="15">
        <f t="shared" si="7"/>
        <v>-0.69438331522498</v>
      </c>
      <c r="M177" s="15">
        <f t="shared" si="9"/>
        <v>-0.973038600440393</v>
      </c>
      <c r="N177" s="15">
        <f t="shared" si="9"/>
        <v>1.88808093684903</v>
      </c>
      <c r="O177" s="15">
        <f t="shared" si="9"/>
        <v>-0.111566664872406</v>
      </c>
      <c r="P177" s="15">
        <f t="shared" si="9"/>
        <v>0.481255397832215</v>
      </c>
      <c r="Q177" s="15">
        <f t="shared" si="9"/>
        <v>0.956429284462084</v>
      </c>
      <c r="R177" s="14">
        <v>1</v>
      </c>
      <c r="S177" s="4"/>
      <c r="T177" s="4"/>
    </row>
    <row r="178" spans="1:20">
      <c r="A178" s="4"/>
      <c r="B178" s="10">
        <v>373</v>
      </c>
      <c r="C178" s="8">
        <v>26.2072931561391</v>
      </c>
      <c r="D178" s="8">
        <v>0.725796349767384</v>
      </c>
      <c r="E178" s="8">
        <v>2.23718608119966</v>
      </c>
      <c r="F178" s="9">
        <v>17691.9618258695</v>
      </c>
      <c r="G178" s="9">
        <v>-653.897990004117</v>
      </c>
      <c r="H178" s="9">
        <v>-3788.99084958053</v>
      </c>
      <c r="I178" s="14">
        <v>1</v>
      </c>
      <c r="J178" s="4"/>
      <c r="K178" s="10">
        <f t="shared" si="8"/>
        <v>373</v>
      </c>
      <c r="L178" s="15">
        <f t="shared" si="7"/>
        <v>-1.05361894769596</v>
      </c>
      <c r="M178" s="15">
        <f t="shared" si="9"/>
        <v>-1.17731116216438</v>
      </c>
      <c r="N178" s="15">
        <f t="shared" si="9"/>
        <v>2.3704738342741</v>
      </c>
      <c r="O178" s="15">
        <f t="shared" si="9"/>
        <v>-0.788595309581824</v>
      </c>
      <c r="P178" s="15">
        <f t="shared" si="9"/>
        <v>0.551223004848676</v>
      </c>
      <c r="Q178" s="15">
        <f t="shared" si="9"/>
        <v>0.335295221917059</v>
      </c>
      <c r="R178" s="14">
        <v>1</v>
      </c>
      <c r="S178" s="4"/>
      <c r="T178" s="4"/>
    </row>
    <row r="179" spans="1:20">
      <c r="A179" s="4"/>
      <c r="B179" s="10">
        <v>374</v>
      </c>
      <c r="C179" s="8">
        <v>27.5497540534768</v>
      </c>
      <c r="D179" s="8">
        <v>12.0635733472804</v>
      </c>
      <c r="E179" s="8">
        <v>1.94340930102478</v>
      </c>
      <c r="F179" s="9">
        <v>27840.4388346772</v>
      </c>
      <c r="G179" s="9">
        <v>-120.867082099649</v>
      </c>
      <c r="H179" s="9">
        <v>8.04999708751967</v>
      </c>
      <c r="I179" s="14">
        <v>0</v>
      </c>
      <c r="J179" s="4"/>
      <c r="K179" s="10">
        <f t="shared" si="8"/>
        <v>374</v>
      </c>
      <c r="L179" s="15">
        <f t="shared" si="7"/>
        <v>-0.891230426082895</v>
      </c>
      <c r="M179" s="15">
        <f t="shared" si="9"/>
        <v>0.4566034187521</v>
      </c>
      <c r="N179" s="15">
        <f t="shared" si="9"/>
        <v>1.87825335882529</v>
      </c>
      <c r="O179" s="15">
        <f t="shared" si="9"/>
        <v>-0.512371034635973</v>
      </c>
      <c r="P179" s="15">
        <f t="shared" si="9"/>
        <v>0.678181677639803</v>
      </c>
      <c r="Q179" s="15">
        <f t="shared" si="9"/>
        <v>0.854857551487618</v>
      </c>
      <c r="R179" s="14">
        <v>0</v>
      </c>
      <c r="S179" s="4"/>
      <c r="T179" s="4"/>
    </row>
    <row r="180" spans="1:20">
      <c r="A180" s="4"/>
      <c r="B180" s="10">
        <v>375</v>
      </c>
      <c r="C180" s="8">
        <v>43.0593009808516</v>
      </c>
      <c r="D180" s="8">
        <v>4.69380256785502</v>
      </c>
      <c r="E180" s="8">
        <v>0.856869973938924</v>
      </c>
      <c r="F180" s="9">
        <v>29562.0336099964</v>
      </c>
      <c r="G180" s="9">
        <v>-134.009457575682</v>
      </c>
      <c r="H180" s="9">
        <v>-1865.42335687425</v>
      </c>
      <c r="I180" s="14">
        <v>0</v>
      </c>
      <c r="J180" s="4"/>
      <c r="K180" s="10">
        <f t="shared" si="8"/>
        <v>375</v>
      </c>
      <c r="L180" s="15">
        <f t="shared" si="7"/>
        <v>0.984855798416943</v>
      </c>
      <c r="M180" s="15">
        <f t="shared" si="9"/>
        <v>-0.60547214836804</v>
      </c>
      <c r="N180" s="15">
        <f t="shared" si="9"/>
        <v>0.0577660355805154</v>
      </c>
      <c r="O180" s="15">
        <f t="shared" si="9"/>
        <v>-0.465512154416765</v>
      </c>
      <c r="P180" s="15">
        <f t="shared" si="9"/>
        <v>0.675051392842024</v>
      </c>
      <c r="Q180" s="15">
        <f t="shared" si="9"/>
        <v>0.598503664479291</v>
      </c>
      <c r="R180" s="14">
        <v>0</v>
      </c>
      <c r="S180" s="4"/>
      <c r="T180" s="4"/>
    </row>
    <row r="181" spans="1:20">
      <c r="A181" s="4"/>
      <c r="B181" s="10">
        <v>376</v>
      </c>
      <c r="C181" s="8">
        <v>23.4832704458741</v>
      </c>
      <c r="D181" s="8">
        <v>4.39842897928516</v>
      </c>
      <c r="E181" s="8">
        <v>1.48820266566626</v>
      </c>
      <c r="F181" s="9">
        <v>22892.7284080391</v>
      </c>
      <c r="G181" s="9">
        <v>-791.332447344889</v>
      </c>
      <c r="H181" s="9">
        <v>-1472.08772421115</v>
      </c>
      <c r="I181" s="14">
        <v>0</v>
      </c>
      <c r="J181" s="4"/>
      <c r="K181" s="10">
        <f t="shared" si="8"/>
        <v>376</v>
      </c>
      <c r="L181" s="15">
        <f t="shared" si="7"/>
        <v>-1.3831257673267</v>
      </c>
      <c r="M181" s="15">
        <f t="shared" si="9"/>
        <v>-0.648039153636161</v>
      </c>
      <c r="N181" s="15">
        <f t="shared" si="9"/>
        <v>1.11555854560606</v>
      </c>
      <c r="O181" s="15">
        <f t="shared" si="9"/>
        <v>-0.647039293139591</v>
      </c>
      <c r="P181" s="15">
        <f t="shared" si="9"/>
        <v>0.518488512268594</v>
      </c>
      <c r="Q181" s="15">
        <f t="shared" si="9"/>
        <v>0.652325149646846</v>
      </c>
      <c r="R181" s="14">
        <v>0</v>
      </c>
      <c r="S181" s="4"/>
      <c r="T181" s="4"/>
    </row>
    <row r="182" spans="1:20">
      <c r="A182" s="4"/>
      <c r="B182" s="10">
        <v>377</v>
      </c>
      <c r="C182" s="8">
        <v>53.5373021598796</v>
      </c>
      <c r="D182" s="8">
        <v>14.0359663230759</v>
      </c>
      <c r="E182" s="8">
        <v>0.88537398461296</v>
      </c>
      <c r="F182" s="9">
        <v>50923.4164187894</v>
      </c>
      <c r="G182" s="9">
        <v>-871.171395923218</v>
      </c>
      <c r="H182" s="9">
        <v>-640.561822215244</v>
      </c>
      <c r="I182" s="14">
        <v>0</v>
      </c>
      <c r="J182" s="4"/>
      <c r="K182" s="10">
        <f t="shared" si="8"/>
        <v>377</v>
      </c>
      <c r="L182" s="15">
        <f t="shared" si="7"/>
        <v>2.25230956507542</v>
      </c>
      <c r="M182" s="15">
        <f t="shared" si="9"/>
        <v>0.740849761148542</v>
      </c>
      <c r="N182" s="15">
        <f t="shared" si="9"/>
        <v>0.10552426098492</v>
      </c>
      <c r="O182" s="15">
        <f t="shared" si="9"/>
        <v>0.115908335877358</v>
      </c>
      <c r="P182" s="15">
        <f t="shared" si="9"/>
        <v>0.499472266121831</v>
      </c>
      <c r="Q182" s="15">
        <f t="shared" si="9"/>
        <v>0.766105736210292</v>
      </c>
      <c r="R182" s="14">
        <v>0</v>
      </c>
      <c r="S182" s="4"/>
      <c r="T182" s="4"/>
    </row>
    <row r="183" spans="1:20">
      <c r="A183" s="4"/>
      <c r="B183" s="10">
        <v>378</v>
      </c>
      <c r="C183" s="8">
        <v>23.2140705436975</v>
      </c>
      <c r="D183" s="8">
        <v>1.01926406935733</v>
      </c>
      <c r="E183" s="8">
        <v>0.150894886479374</v>
      </c>
      <c r="F183" s="9">
        <v>15093.6431043723</v>
      </c>
      <c r="G183" s="9">
        <v>-176.480618684647</v>
      </c>
      <c r="H183" s="9">
        <v>-555.854462758984</v>
      </c>
      <c r="I183" s="14">
        <v>0</v>
      </c>
      <c r="J183" s="4"/>
      <c r="K183" s="10">
        <f t="shared" si="8"/>
        <v>378</v>
      </c>
      <c r="L183" s="15">
        <f t="shared" si="7"/>
        <v>-1.41568908013494</v>
      </c>
      <c r="M183" s="15">
        <f t="shared" si="9"/>
        <v>-1.13501881630403</v>
      </c>
      <c r="N183" s="15">
        <f t="shared" si="9"/>
        <v>-1.1250891682838</v>
      </c>
      <c r="O183" s="15">
        <f t="shared" si="9"/>
        <v>-0.859317123731956</v>
      </c>
      <c r="P183" s="15">
        <f t="shared" si="9"/>
        <v>0.66493550243805</v>
      </c>
      <c r="Q183" s="15">
        <f t="shared" si="9"/>
        <v>0.777696539361511</v>
      </c>
      <c r="R183" s="14">
        <v>0</v>
      </c>
      <c r="S183" s="4"/>
      <c r="T183" s="4"/>
    </row>
    <row r="184" spans="1:20">
      <c r="A184" s="4"/>
      <c r="B184" s="10">
        <v>379</v>
      </c>
      <c r="C184" s="8">
        <v>44.7081983963534</v>
      </c>
      <c r="D184" s="8">
        <v>22.8183790656733</v>
      </c>
      <c r="E184" s="8">
        <v>1.17342920939663</v>
      </c>
      <c r="F184" s="9">
        <v>87642.0294568706</v>
      </c>
      <c r="G184" s="9">
        <v>-2572.03828846651</v>
      </c>
      <c r="H184" s="9">
        <v>-17849.5614882643</v>
      </c>
      <c r="I184" s="14">
        <v>0</v>
      </c>
      <c r="J184" s="4"/>
      <c r="K184" s="10">
        <f t="shared" si="8"/>
        <v>379</v>
      </c>
      <c r="L184" s="15">
        <f t="shared" si="7"/>
        <v>1.18431189738114</v>
      </c>
      <c r="M184" s="15">
        <f t="shared" si="9"/>
        <v>2.00650459268246</v>
      </c>
      <c r="N184" s="15">
        <f t="shared" si="9"/>
        <v>0.58815831944976</v>
      </c>
      <c r="O184" s="15">
        <f t="shared" si="9"/>
        <v>1.11532650026386</v>
      </c>
      <c r="P184" s="15">
        <f t="shared" si="9"/>
        <v>0.0943554144169246</v>
      </c>
      <c r="Q184" s="15">
        <f t="shared" si="9"/>
        <v>-1.58866165164053</v>
      </c>
      <c r="R184" s="14">
        <v>0</v>
      </c>
      <c r="S184" s="4"/>
      <c r="T184" s="4"/>
    </row>
    <row r="185" spans="1:20">
      <c r="A185" s="4"/>
      <c r="B185" s="10">
        <v>380</v>
      </c>
      <c r="C185" s="8">
        <v>39.955050275987</v>
      </c>
      <c r="D185" s="8">
        <v>11.8799796509303</v>
      </c>
      <c r="E185" s="8">
        <v>0.098558766192792</v>
      </c>
      <c r="F185" s="9">
        <v>86131.421639544</v>
      </c>
      <c r="G185" s="9">
        <v>-10018.7521231315</v>
      </c>
      <c r="H185" s="9">
        <v>-35982.4173060896</v>
      </c>
      <c r="I185" s="14">
        <v>1</v>
      </c>
      <c r="J185" s="4"/>
      <c r="K185" s="10">
        <f t="shared" si="8"/>
        <v>380</v>
      </c>
      <c r="L185" s="15">
        <f t="shared" si="7"/>
        <v>0.609355339760022</v>
      </c>
      <c r="M185" s="15">
        <f t="shared" si="9"/>
        <v>0.43014528524881</v>
      </c>
      <c r="N185" s="15">
        <f t="shared" si="9"/>
        <v>-1.21277788893515</v>
      </c>
      <c r="O185" s="15">
        <f t="shared" si="9"/>
        <v>1.07421032601363</v>
      </c>
      <c r="P185" s="15">
        <f t="shared" si="9"/>
        <v>-1.67932204233918</v>
      </c>
      <c r="Q185" s="15">
        <f t="shared" si="9"/>
        <v>-4.06984349585049</v>
      </c>
      <c r="R185" s="14">
        <v>1</v>
      </c>
      <c r="S185" s="4"/>
      <c r="T185" s="4"/>
    </row>
    <row r="186" spans="1:20">
      <c r="A186" s="4"/>
      <c r="B186" s="10">
        <v>381</v>
      </c>
      <c r="C186" s="8">
        <v>27.1316620837686</v>
      </c>
      <c r="D186" s="8">
        <v>0.318347419454111</v>
      </c>
      <c r="E186" s="8">
        <v>1.91246218268396</v>
      </c>
      <c r="F186" s="9">
        <v>15519.1649289279</v>
      </c>
      <c r="G186" s="9">
        <v>-1141.45736133866</v>
      </c>
      <c r="H186" s="9">
        <v>-5534.93236487927</v>
      </c>
      <c r="I186" s="14">
        <v>1</v>
      </c>
      <c r="J186" s="4"/>
      <c r="K186" s="10">
        <f t="shared" si="8"/>
        <v>381</v>
      </c>
      <c r="L186" s="15">
        <f t="shared" si="7"/>
        <v>-0.941804217091522</v>
      </c>
      <c r="M186" s="15">
        <f t="shared" si="9"/>
        <v>-1.23602961714578</v>
      </c>
      <c r="N186" s="15">
        <f t="shared" si="9"/>
        <v>1.82640172747982</v>
      </c>
      <c r="O186" s="15">
        <f t="shared" si="9"/>
        <v>-0.847735143760036</v>
      </c>
      <c r="P186" s="15">
        <f t="shared" si="9"/>
        <v>0.435094859606854</v>
      </c>
      <c r="Q186" s="15">
        <f t="shared" si="9"/>
        <v>0.0963919607686893</v>
      </c>
      <c r="R186" s="14">
        <v>1</v>
      </c>
      <c r="S186" s="4"/>
      <c r="T186" s="4"/>
    </row>
    <row r="187" spans="1:20">
      <c r="A187" s="4"/>
      <c r="B187" s="10">
        <v>382</v>
      </c>
      <c r="C187" s="8">
        <v>45.8505282739937</v>
      </c>
      <c r="D187" s="8">
        <v>2.56079434914927</v>
      </c>
      <c r="E187" s="8">
        <v>0.244830944951599</v>
      </c>
      <c r="F187" s="9">
        <v>42964.6904241992</v>
      </c>
      <c r="G187" s="9">
        <v>-756.519816703641</v>
      </c>
      <c r="H187" s="9">
        <v>-2553.62120647025</v>
      </c>
      <c r="I187" s="14">
        <v>0</v>
      </c>
      <c r="J187" s="4"/>
      <c r="K187" s="10">
        <f t="shared" si="8"/>
        <v>382</v>
      </c>
      <c r="L187" s="15">
        <f t="shared" si="7"/>
        <v>1.32249190723642</v>
      </c>
      <c r="M187" s="15">
        <f t="shared" si="9"/>
        <v>-0.912865143531243</v>
      </c>
      <c r="N187" s="15">
        <f t="shared" si="9"/>
        <v>-0.967700108006596</v>
      </c>
      <c r="O187" s="15">
        <f t="shared" si="9"/>
        <v>-0.100714642668134</v>
      </c>
      <c r="P187" s="15">
        <f t="shared" si="9"/>
        <v>0.526780274185283</v>
      </c>
      <c r="Q187" s="15">
        <f t="shared" si="9"/>
        <v>0.504335154742211</v>
      </c>
      <c r="R187" s="14">
        <v>0</v>
      </c>
      <c r="S187" s="4"/>
      <c r="T187" s="4"/>
    </row>
    <row r="188" spans="1:20">
      <c r="A188" s="4"/>
      <c r="B188" s="10">
        <v>383</v>
      </c>
      <c r="C188" s="8">
        <v>30.3783100920535</v>
      </c>
      <c r="D188" s="8">
        <v>7.73874770227969</v>
      </c>
      <c r="E188" s="8">
        <v>1.22581941103812</v>
      </c>
      <c r="F188" s="9">
        <v>34103.3415722788</v>
      </c>
      <c r="G188" s="9">
        <v>-591.304717222994</v>
      </c>
      <c r="H188" s="9">
        <v>-7259.60939147491</v>
      </c>
      <c r="I188" s="14">
        <v>0</v>
      </c>
      <c r="J188" s="4"/>
      <c r="K188" s="10">
        <f t="shared" si="8"/>
        <v>383</v>
      </c>
      <c r="L188" s="15">
        <f t="shared" ref="L188:L205" si="10">(C188-C$207)/C$209</f>
        <v>-0.549078908437128</v>
      </c>
      <c r="M188" s="15">
        <f t="shared" si="9"/>
        <v>-0.166657709318967</v>
      </c>
      <c r="N188" s="15">
        <f t="shared" si="9"/>
        <v>0.675937652947402</v>
      </c>
      <c r="O188" s="15">
        <f t="shared" si="9"/>
        <v>-0.341905479435032</v>
      </c>
      <c r="P188" s="15">
        <f t="shared" si="9"/>
        <v>0.566131631572004</v>
      </c>
      <c r="Q188" s="15">
        <f t="shared" si="9"/>
        <v>-0.139601606295824</v>
      </c>
      <c r="R188" s="14">
        <v>0</v>
      </c>
      <c r="S188" s="4"/>
      <c r="T188" s="4"/>
    </row>
    <row r="189" spans="1:20">
      <c r="A189" s="4"/>
      <c r="B189" s="10">
        <v>384</v>
      </c>
      <c r="C189" s="8">
        <v>38.7726412474817</v>
      </c>
      <c r="D189" s="8">
        <v>22.2992691550728</v>
      </c>
      <c r="E189" s="8">
        <v>1.26884188007164</v>
      </c>
      <c r="F189" s="9">
        <v>55032.9521878552</v>
      </c>
      <c r="G189" s="9">
        <v>-1140.82622589798</v>
      </c>
      <c r="H189" s="9">
        <v>-286.062109403135</v>
      </c>
      <c r="I189" s="14">
        <v>0</v>
      </c>
      <c r="J189" s="4"/>
      <c r="K189" s="10">
        <f t="shared" si="8"/>
        <v>384</v>
      </c>
      <c r="L189" s="15">
        <f t="shared" si="10"/>
        <v>0.466327222917506</v>
      </c>
      <c r="M189" s="15">
        <f t="shared" si="9"/>
        <v>1.93169440262365</v>
      </c>
      <c r="N189" s="15">
        <f t="shared" si="9"/>
        <v>0.748021430807761</v>
      </c>
      <c r="O189" s="15">
        <f t="shared" si="9"/>
        <v>0.227762906488204</v>
      </c>
      <c r="P189" s="15">
        <f t="shared" si="9"/>
        <v>0.435245185069621</v>
      </c>
      <c r="Q189" s="15">
        <f t="shared" si="9"/>
        <v>0.814613167143614</v>
      </c>
      <c r="R189" s="14">
        <v>0</v>
      </c>
      <c r="S189" s="4"/>
      <c r="T189" s="4"/>
    </row>
    <row r="190" spans="1:20">
      <c r="A190" s="4"/>
      <c r="B190" s="10">
        <v>385</v>
      </c>
      <c r="C190" s="8">
        <v>35.8994737035253</v>
      </c>
      <c r="D190" s="8">
        <v>18.8308750433203</v>
      </c>
      <c r="E190" s="8">
        <v>0.395190273229444</v>
      </c>
      <c r="F190" s="9">
        <v>59836.7957670034</v>
      </c>
      <c r="G190" s="9">
        <v>-2138.30444758332</v>
      </c>
      <c r="H190" s="9">
        <v>-5043.72319437405</v>
      </c>
      <c r="I190" s="14">
        <v>0</v>
      </c>
      <c r="J190" s="4"/>
      <c r="K190" s="10">
        <f t="shared" si="8"/>
        <v>385</v>
      </c>
      <c r="L190" s="15">
        <f t="shared" si="10"/>
        <v>0.118779349653541</v>
      </c>
      <c r="M190" s="15">
        <f t="shared" si="9"/>
        <v>1.43185570295613</v>
      </c>
      <c r="N190" s="15">
        <f t="shared" si="9"/>
        <v>-0.715774343114528</v>
      </c>
      <c r="O190" s="15">
        <f t="shared" si="9"/>
        <v>0.358515354215273</v>
      </c>
      <c r="P190" s="15">
        <f t="shared" si="9"/>
        <v>0.197663256357298</v>
      </c>
      <c r="Q190" s="15">
        <f t="shared" si="9"/>
        <v>0.163605823152622</v>
      </c>
      <c r="R190" s="14">
        <v>0</v>
      </c>
      <c r="S190" s="4"/>
      <c r="T190" s="4"/>
    </row>
    <row r="191" spans="1:20">
      <c r="A191" s="4"/>
      <c r="B191" s="10">
        <v>386</v>
      </c>
      <c r="C191" s="8">
        <v>32.7508497663041</v>
      </c>
      <c r="D191" s="8">
        <v>0.618779468462226</v>
      </c>
      <c r="E191" s="8">
        <v>0.952589729658894</v>
      </c>
      <c r="F191" s="9">
        <v>25930.8872133856</v>
      </c>
      <c r="G191" s="9">
        <v>-297.609717891031</v>
      </c>
      <c r="H191" s="9">
        <v>-2750.90801307498</v>
      </c>
      <c r="I191" s="14">
        <v>0</v>
      </c>
      <c r="J191" s="4"/>
      <c r="K191" s="10">
        <f t="shared" si="8"/>
        <v>386</v>
      </c>
      <c r="L191" s="15">
        <f t="shared" si="10"/>
        <v>-0.262088642326598</v>
      </c>
      <c r="M191" s="15">
        <f>(D191-D$207)/D$209</f>
        <v>-1.19273362485764</v>
      </c>
      <c r="N191" s="15">
        <f t="shared" si="9"/>
        <v>0.218143665297477</v>
      </c>
      <c r="O191" s="15">
        <f t="shared" si="9"/>
        <v>-0.564345780364337</v>
      </c>
      <c r="P191" s="15">
        <f t="shared" si="9"/>
        <v>0.636084662001639</v>
      </c>
      <c r="Q191" s="15">
        <f t="shared" si="9"/>
        <v>0.477339713562527</v>
      </c>
      <c r="R191" s="14">
        <v>0</v>
      </c>
      <c r="S191" s="4"/>
      <c r="T191" s="4"/>
    </row>
    <row r="192" spans="1:20">
      <c r="A192" s="4"/>
      <c r="B192" s="10">
        <v>387</v>
      </c>
      <c r="C192" s="8">
        <v>37.2629178067762</v>
      </c>
      <c r="D192" s="8">
        <v>10.7241500160644</v>
      </c>
      <c r="E192" s="8">
        <v>1.5709459594753</v>
      </c>
      <c r="F192" s="9">
        <v>31600.8814514037</v>
      </c>
      <c r="G192" s="9">
        <v>-2302.41661841045</v>
      </c>
      <c r="H192" s="9">
        <v>-20103.0266101668</v>
      </c>
      <c r="I192" s="14">
        <v>0</v>
      </c>
      <c r="J192" s="4"/>
      <c r="K192" s="10">
        <f t="shared" si="8"/>
        <v>387</v>
      </c>
      <c r="L192" s="15">
        <f t="shared" si="10"/>
        <v>0.283706069432167</v>
      </c>
      <c r="M192" s="15">
        <f t="shared" si="9"/>
        <v>0.263575869226863</v>
      </c>
      <c r="N192" s="15">
        <f t="shared" si="9"/>
        <v>1.25419422469085</v>
      </c>
      <c r="O192" s="15">
        <f t="shared" si="9"/>
        <v>-0.410018185594755</v>
      </c>
      <c r="P192" s="15">
        <f t="shared" si="9"/>
        <v>0.158574597354398</v>
      </c>
      <c r="Q192" s="15">
        <f t="shared" si="9"/>
        <v>-1.8970111363107</v>
      </c>
      <c r="R192" s="14">
        <v>0</v>
      </c>
      <c r="S192" s="4"/>
      <c r="T192" s="4"/>
    </row>
    <row r="193" spans="1:20">
      <c r="A193" s="4"/>
      <c r="B193" s="10">
        <v>388</v>
      </c>
      <c r="C193" s="8">
        <v>43.7201060626986</v>
      </c>
      <c r="D193" s="8">
        <v>13.6110157756321</v>
      </c>
      <c r="E193" s="8">
        <v>1.89553505187421</v>
      </c>
      <c r="F193" s="9">
        <v>185556.70440371</v>
      </c>
      <c r="G193" s="9">
        <v>-4673.5843404458</v>
      </c>
      <c r="H193" s="9">
        <v>-8333.78245286762</v>
      </c>
      <c r="I193" s="14">
        <v>0</v>
      </c>
      <c r="J193" s="4"/>
      <c r="K193" s="10">
        <f t="shared" si="8"/>
        <v>388</v>
      </c>
      <c r="L193" s="15">
        <f t="shared" si="10"/>
        <v>1.0647889722832</v>
      </c>
      <c r="M193" s="15">
        <f t="shared" si="9"/>
        <v>0.679609105613575</v>
      </c>
      <c r="N193" s="15">
        <f t="shared" si="9"/>
        <v>1.7980404649927</v>
      </c>
      <c r="O193" s="15">
        <f t="shared" si="9"/>
        <v>3.78039733505772</v>
      </c>
      <c r="P193" s="15">
        <f t="shared" si="9"/>
        <v>-0.40619623017278</v>
      </c>
      <c r="Q193" s="15">
        <f t="shared" si="9"/>
        <v>-0.286584449166444</v>
      </c>
      <c r="R193" s="14">
        <v>0</v>
      </c>
      <c r="S193" s="4"/>
      <c r="T193" s="4"/>
    </row>
    <row r="194" spans="1:20">
      <c r="A194" s="4"/>
      <c r="B194" s="10">
        <v>389</v>
      </c>
      <c r="C194" s="8">
        <v>56.2116110345779</v>
      </c>
      <c r="D194" s="8">
        <v>12.4940088574663</v>
      </c>
      <c r="E194" s="8">
        <v>0.453652603163102</v>
      </c>
      <c r="F194" s="9">
        <v>233588.692310337</v>
      </c>
      <c r="G194" s="9">
        <v>-14613.5581599122</v>
      </c>
      <c r="H194" s="9">
        <v>-20247.9976419669</v>
      </c>
      <c r="I194" s="14">
        <v>0</v>
      </c>
      <c r="J194" s="4"/>
      <c r="K194" s="10">
        <f t="shared" si="8"/>
        <v>389</v>
      </c>
      <c r="L194" s="15">
        <f t="shared" si="10"/>
        <v>2.57580283430971</v>
      </c>
      <c r="M194" s="15">
        <f t="shared" si="9"/>
        <v>0.518634525589999</v>
      </c>
      <c r="N194" s="15">
        <f t="shared" si="9"/>
        <v>-0.617821210744227</v>
      </c>
      <c r="O194" s="15">
        <f t="shared" si="9"/>
        <v>5.08774631187475</v>
      </c>
      <c r="P194" s="15">
        <f t="shared" si="9"/>
        <v>-2.77372476366672</v>
      </c>
      <c r="Q194" s="15">
        <f t="shared" si="9"/>
        <v>-1.91684802773325</v>
      </c>
      <c r="R194" s="14">
        <v>0</v>
      </c>
      <c r="S194" s="4"/>
      <c r="T194" s="4"/>
    </row>
    <row r="195" spans="1:20">
      <c r="A195" s="4"/>
      <c r="B195" s="10">
        <v>390</v>
      </c>
      <c r="C195" s="8">
        <v>45.3566174157972</v>
      </c>
      <c r="D195" s="8">
        <v>16.631775469619</v>
      </c>
      <c r="E195" s="8">
        <v>1.31528024084991</v>
      </c>
      <c r="F195" s="9">
        <v>59545.5468288331</v>
      </c>
      <c r="G195" s="9">
        <v>-4847.96169310817</v>
      </c>
      <c r="H195" s="9">
        <v>-13622.858146435</v>
      </c>
      <c r="I195" s="14">
        <v>0</v>
      </c>
      <c r="J195" s="4"/>
      <c r="K195" s="10">
        <f t="shared" si="8"/>
        <v>390</v>
      </c>
      <c r="L195" s="15">
        <f t="shared" si="10"/>
        <v>1.26274681206811</v>
      </c>
      <c r="M195" s="15">
        <f t="shared" si="9"/>
        <v>1.11493812209826</v>
      </c>
      <c r="N195" s="15">
        <f t="shared" si="9"/>
        <v>0.825828505988244</v>
      </c>
      <c r="O195" s="15">
        <f t="shared" si="9"/>
        <v>0.350588053724272</v>
      </c>
      <c r="P195" s="15">
        <f t="shared" si="9"/>
        <v>-0.447729876590922</v>
      </c>
      <c r="Q195" s="15">
        <f t="shared" si="9"/>
        <v>-1.0103071057284</v>
      </c>
      <c r="R195" s="14">
        <v>0</v>
      </c>
      <c r="S195" s="4"/>
      <c r="T195" s="4"/>
    </row>
    <row r="196" spans="1:20">
      <c r="A196" s="4"/>
      <c r="B196" s="10">
        <v>391</v>
      </c>
      <c r="C196" s="8">
        <v>29.0066905981781</v>
      </c>
      <c r="D196" s="8">
        <v>7.55582394865727</v>
      </c>
      <c r="E196" s="8">
        <v>0.0378618959361021</v>
      </c>
      <c r="F196" s="9">
        <v>37508.3281629475</v>
      </c>
      <c r="G196" s="9">
        <v>83.031736887722</v>
      </c>
      <c r="H196" s="9">
        <v>-1554.71303494381</v>
      </c>
      <c r="I196" s="14">
        <v>0</v>
      </c>
      <c r="J196" s="4"/>
      <c r="K196" s="10">
        <f t="shared" si="8"/>
        <v>391</v>
      </c>
      <c r="L196" s="15">
        <f t="shared" si="10"/>
        <v>-0.714994550574498</v>
      </c>
      <c r="M196" s="15">
        <f t="shared" si="9"/>
        <v>-0.193019295748583</v>
      </c>
      <c r="N196" s="15">
        <f t="shared" si="9"/>
        <v>-1.31447497445095</v>
      </c>
      <c r="O196" s="15">
        <f t="shared" si="9"/>
        <v>-0.24922753855863</v>
      </c>
      <c r="P196" s="15">
        <f t="shared" si="9"/>
        <v>0.72674682284702</v>
      </c>
      <c r="Q196" s="15">
        <f t="shared" si="9"/>
        <v>0.64101924047723</v>
      </c>
      <c r="R196" s="14">
        <v>0</v>
      </c>
      <c r="S196" s="4"/>
      <c r="T196" s="4"/>
    </row>
    <row r="197" spans="1:20">
      <c r="A197" s="4"/>
      <c r="B197" s="10">
        <v>392</v>
      </c>
      <c r="C197" s="8">
        <v>25.5963656009561</v>
      </c>
      <c r="D197" s="8">
        <v>3.31890459344499</v>
      </c>
      <c r="E197" s="8">
        <v>0.468235250818318</v>
      </c>
      <c r="F197" s="9">
        <v>34757.1864785611</v>
      </c>
      <c r="G197" s="9">
        <v>-838.062920156788</v>
      </c>
      <c r="H197" s="9">
        <v>-5385.35153410812</v>
      </c>
      <c r="I197" s="14">
        <v>0</v>
      </c>
      <c r="J197" s="4"/>
      <c r="K197" s="10">
        <f t="shared" si="8"/>
        <v>392</v>
      </c>
      <c r="L197" s="15">
        <f t="shared" si="10"/>
        <v>-1.12751877054787</v>
      </c>
      <c r="M197" s="15">
        <f t="shared" si="9"/>
        <v>-0.803612034886696</v>
      </c>
      <c r="N197" s="15">
        <f t="shared" si="9"/>
        <v>-0.593388109673815</v>
      </c>
      <c r="O197" s="15">
        <f t="shared" si="9"/>
        <v>-0.324108933706238</v>
      </c>
      <c r="P197" s="15">
        <f t="shared" si="9"/>
        <v>0.507358128046739</v>
      </c>
      <c r="Q197" s="15">
        <f t="shared" si="9"/>
        <v>0.116859627046958</v>
      </c>
      <c r="R197" s="14">
        <v>0</v>
      </c>
      <c r="S197" s="4"/>
      <c r="T197" s="4"/>
    </row>
    <row r="198" spans="1:20">
      <c r="A198" s="4"/>
      <c r="B198" s="10">
        <v>393</v>
      </c>
      <c r="C198" s="8">
        <v>34.5110691591106</v>
      </c>
      <c r="D198" s="8">
        <v>1.72507164020829</v>
      </c>
      <c r="E198" s="8">
        <v>1.76884699095369</v>
      </c>
      <c r="F198" s="9">
        <v>29833.4134474737</v>
      </c>
      <c r="G198" s="9">
        <v>-5502.43360783208</v>
      </c>
      <c r="H198" s="9">
        <v>-5496.2195689428</v>
      </c>
      <c r="I198" s="14">
        <v>1</v>
      </c>
      <c r="J198" s="4"/>
      <c r="K198" s="10">
        <f t="shared" si="8"/>
        <v>393</v>
      </c>
      <c r="L198" s="15">
        <f t="shared" si="10"/>
        <v>-0.0491666678546723</v>
      </c>
      <c r="M198" s="15">
        <f t="shared" si="9"/>
        <v>-1.03330317296516</v>
      </c>
      <c r="N198" s="15">
        <f t="shared" si="9"/>
        <v>1.5857757055285</v>
      </c>
      <c r="O198" s="15">
        <f t="shared" si="9"/>
        <v>-0.458125657036218</v>
      </c>
      <c r="P198" s="15">
        <f t="shared" si="9"/>
        <v>-0.603613680776077</v>
      </c>
      <c r="Q198" s="15">
        <f t="shared" si="9"/>
        <v>0.101689167528684</v>
      </c>
      <c r="R198" s="14">
        <v>1</v>
      </c>
      <c r="S198" s="4"/>
      <c r="T198" s="4"/>
    </row>
    <row r="199" spans="1:20">
      <c r="A199" s="4"/>
      <c r="B199" s="10">
        <v>394</v>
      </c>
      <c r="C199" s="8">
        <v>44.6218852442329</v>
      </c>
      <c r="D199" s="8">
        <v>22.7604765962447</v>
      </c>
      <c r="E199" s="8">
        <v>1.10029947692023</v>
      </c>
      <c r="F199" s="9">
        <v>50644.7397143112</v>
      </c>
      <c r="G199" s="9">
        <v>-979.092943628788</v>
      </c>
      <c r="H199" s="9">
        <v>-2409.49352095144</v>
      </c>
      <c r="I199" s="14">
        <v>0</v>
      </c>
      <c r="J199" s="4"/>
      <c r="K199" s="10">
        <f t="shared" ref="K199:K205" si="11">B199</f>
        <v>394</v>
      </c>
      <c r="L199" s="15">
        <f t="shared" si="10"/>
        <v>1.17387117229454</v>
      </c>
      <c r="M199" s="15">
        <f t="shared" si="9"/>
        <v>1.99816012717647</v>
      </c>
      <c r="N199" s="15">
        <f t="shared" si="9"/>
        <v>0.465630079921934</v>
      </c>
      <c r="O199" s="15">
        <f t="shared" si="9"/>
        <v>0.108323230193817</v>
      </c>
      <c r="P199" s="15">
        <f t="shared" si="9"/>
        <v>0.473767234276437</v>
      </c>
      <c r="Q199" s="15">
        <f t="shared" si="9"/>
        <v>0.524056648154503</v>
      </c>
      <c r="R199" s="14">
        <v>0</v>
      </c>
      <c r="S199" s="4"/>
      <c r="T199" s="4"/>
    </row>
    <row r="200" spans="1:20">
      <c r="A200" s="4"/>
      <c r="B200" s="10">
        <v>395</v>
      </c>
      <c r="C200" s="8">
        <v>38.8377711572147</v>
      </c>
      <c r="D200" s="8">
        <v>15.1459632799543</v>
      </c>
      <c r="E200" s="8">
        <v>1.02267302273582</v>
      </c>
      <c r="F200" s="9">
        <v>72908.0261146726</v>
      </c>
      <c r="G200" s="9">
        <v>-2220.6363389195</v>
      </c>
      <c r="H200" s="9">
        <v>361.259760820396</v>
      </c>
      <c r="I200" s="14">
        <v>0</v>
      </c>
      <c r="J200" s="4"/>
      <c r="K200" s="10">
        <f t="shared" si="11"/>
        <v>395</v>
      </c>
      <c r="L200" s="15">
        <f t="shared" si="10"/>
        <v>0.474205552763323</v>
      </c>
      <c r="M200" s="15">
        <f t="shared" si="9"/>
        <v>0.900814118624813</v>
      </c>
      <c r="N200" s="15">
        <f t="shared" si="9"/>
        <v>0.3355676217409</v>
      </c>
      <c r="O200" s="15">
        <f t="shared" si="9"/>
        <v>0.714292001519253</v>
      </c>
      <c r="P200" s="15">
        <f t="shared" si="9"/>
        <v>0.178053234691727</v>
      </c>
      <c r="Q200" s="15">
        <f t="shared" si="9"/>
        <v>0.903188474193692</v>
      </c>
      <c r="R200" s="14">
        <v>0</v>
      </c>
      <c r="S200" s="4"/>
      <c r="T200" s="4"/>
    </row>
    <row r="201" spans="1:20">
      <c r="A201" s="4"/>
      <c r="B201" s="10">
        <v>396</v>
      </c>
      <c r="C201" s="8">
        <v>49.656616698543</v>
      </c>
      <c r="D201" s="8">
        <v>16.0162106849515</v>
      </c>
      <c r="E201" s="8">
        <v>0.236651370769486</v>
      </c>
      <c r="F201" s="9">
        <v>70526.4422609573</v>
      </c>
      <c r="G201" s="9">
        <v>-3099.77136314061</v>
      </c>
      <c r="H201" s="9">
        <v>-13605.3725891779</v>
      </c>
      <c r="I201" s="14">
        <v>0</v>
      </c>
      <c r="J201" s="4"/>
      <c r="K201" s="10">
        <f t="shared" si="11"/>
        <v>396</v>
      </c>
      <c r="L201" s="15">
        <f t="shared" si="10"/>
        <v>1.78288898369272</v>
      </c>
      <c r="M201" s="15">
        <f t="shared" si="9"/>
        <v>1.02622758586285</v>
      </c>
      <c r="N201" s="15">
        <f t="shared" si="9"/>
        <v>-0.981404914392219</v>
      </c>
      <c r="O201" s="15">
        <f t="shared" si="9"/>
        <v>0.64946934166159</v>
      </c>
      <c r="P201" s="15">
        <f t="shared" si="9"/>
        <v>-0.0313414068274697</v>
      </c>
      <c r="Q201" s="15">
        <f t="shared" si="9"/>
        <v>-1.00791449600172</v>
      </c>
      <c r="R201" s="14">
        <v>0</v>
      </c>
      <c r="S201" s="4"/>
      <c r="T201" s="4"/>
    </row>
    <row r="202" spans="1:20">
      <c r="A202" s="4"/>
      <c r="B202" s="10">
        <v>397</v>
      </c>
      <c r="C202" s="8">
        <v>23.7817390071377</v>
      </c>
      <c r="D202" s="8">
        <v>2.97478782004524</v>
      </c>
      <c r="E202" s="8">
        <v>0.698103780158888</v>
      </c>
      <c r="F202" s="9">
        <v>17317.674094333</v>
      </c>
      <c r="G202" s="9">
        <v>-122.441592274591</v>
      </c>
      <c r="H202" s="9">
        <v>104.156504637073</v>
      </c>
      <c r="I202" s="14">
        <v>0</v>
      </c>
      <c r="J202" s="4"/>
      <c r="K202" s="10">
        <f t="shared" si="11"/>
        <v>397</v>
      </c>
      <c r="L202" s="15">
        <f t="shared" si="10"/>
        <v>-1.34702202046324</v>
      </c>
      <c r="M202" s="15">
        <f t="shared" si="9"/>
        <v>-0.853203538910732</v>
      </c>
      <c r="N202" s="15">
        <f t="shared" si="9"/>
        <v>-0.20824536035448</v>
      </c>
      <c r="O202" s="15">
        <f t="shared" si="9"/>
        <v>-0.798782784724653</v>
      </c>
      <c r="P202" s="15">
        <f t="shared" si="9"/>
        <v>0.677806656756132</v>
      </c>
      <c r="Q202" s="15">
        <f t="shared" si="9"/>
        <v>0.868008139791969</v>
      </c>
      <c r="R202" s="14">
        <v>0</v>
      </c>
      <c r="S202" s="4"/>
      <c r="T202" s="4"/>
    </row>
    <row r="203" spans="1:20">
      <c r="A203" s="4"/>
      <c r="B203" s="10">
        <v>398</v>
      </c>
      <c r="C203" s="8">
        <v>32.8362501088829</v>
      </c>
      <c r="D203" s="8">
        <v>3.97381173900681</v>
      </c>
      <c r="E203" s="8">
        <v>0.749181954353059</v>
      </c>
      <c r="F203" s="9">
        <v>29402.8890078488</v>
      </c>
      <c r="G203" s="9">
        <v>-441.765277068049</v>
      </c>
      <c r="H203" s="9">
        <v>-3908.36798585166</v>
      </c>
      <c r="I203" s="14">
        <v>0</v>
      </c>
      <c r="J203" s="4"/>
      <c r="K203" s="10">
        <f t="shared" si="11"/>
        <v>398</v>
      </c>
      <c r="L203" s="15">
        <f t="shared" si="10"/>
        <v>-0.251758333708955</v>
      </c>
      <c r="M203" s="15">
        <f t="shared" si="9"/>
        <v>-0.709231775465951</v>
      </c>
      <c r="N203" s="15">
        <f t="shared" si="9"/>
        <v>-0.122664317591516</v>
      </c>
      <c r="O203" s="15">
        <f t="shared" si="9"/>
        <v>-0.469843799677586</v>
      </c>
      <c r="P203" s="15">
        <f t="shared" si="9"/>
        <v>0.601749320097118</v>
      </c>
      <c r="Q203" s="15">
        <f t="shared" si="9"/>
        <v>0.31896043239987</v>
      </c>
      <c r="R203" s="14">
        <v>0</v>
      </c>
      <c r="S203" s="4"/>
      <c r="T203" s="4"/>
    </row>
    <row r="204" spans="1:20">
      <c r="A204" s="4"/>
      <c r="B204" s="10">
        <v>399</v>
      </c>
      <c r="C204" s="8">
        <v>43.8918569392306</v>
      </c>
      <c r="D204" s="8">
        <v>13.9671626946805</v>
      </c>
      <c r="E204" s="8">
        <v>0.0844408913289198</v>
      </c>
      <c r="F204" s="9">
        <v>43729.5265157349</v>
      </c>
      <c r="G204" s="9">
        <v>-243.761573856618</v>
      </c>
      <c r="H204" s="9">
        <v>-2534.89198355124</v>
      </c>
      <c r="I204" s="14">
        <v>0</v>
      </c>
      <c r="J204" s="4"/>
      <c r="K204" s="10">
        <f t="shared" si="11"/>
        <v>399</v>
      </c>
      <c r="L204" s="15">
        <f t="shared" si="10"/>
        <v>1.08556452781788</v>
      </c>
      <c r="M204" s="15">
        <f t="shared" si="9"/>
        <v>0.7309343031465</v>
      </c>
      <c r="N204" s="15">
        <f t="shared" si="9"/>
        <v>-1.23643226718003</v>
      </c>
      <c r="O204" s="15">
        <f t="shared" si="9"/>
        <v>-0.0798971057457453</v>
      </c>
      <c r="P204" s="15">
        <f t="shared" si="9"/>
        <v>0.648910351464472</v>
      </c>
      <c r="Q204" s="15">
        <f t="shared" si="9"/>
        <v>0.506897939574875</v>
      </c>
      <c r="R204" s="14">
        <v>0</v>
      </c>
      <c r="S204" s="4"/>
      <c r="T204" s="4"/>
    </row>
    <row r="205" spans="1:20">
      <c r="A205" s="4"/>
      <c r="B205" s="46">
        <v>400</v>
      </c>
      <c r="C205" s="47">
        <v>41.3333420130351</v>
      </c>
      <c r="D205" s="47">
        <v>6.56451770085077</v>
      </c>
      <c r="E205" s="47">
        <v>1.4069205485972</v>
      </c>
      <c r="F205" s="48">
        <v>53666.250198363</v>
      </c>
      <c r="G205" s="48">
        <v>-1227.51111654639</v>
      </c>
      <c r="H205" s="48">
        <v>-10750.9366388749</v>
      </c>
      <c r="I205" s="52">
        <v>0</v>
      </c>
      <c r="J205" s="4"/>
      <c r="K205" s="46">
        <f t="shared" si="11"/>
        <v>400</v>
      </c>
      <c r="L205" s="53">
        <f t="shared" si="10"/>
        <v>0.776078078556069</v>
      </c>
      <c r="M205" s="53">
        <f t="shared" si="9"/>
        <v>-0.33587884685811</v>
      </c>
      <c r="N205" s="53">
        <f t="shared" si="9"/>
        <v>0.979371055616554</v>
      </c>
      <c r="O205" s="53">
        <f t="shared" si="9"/>
        <v>0.190563603993172</v>
      </c>
      <c r="P205" s="53">
        <f t="shared" si="9"/>
        <v>0.414598354830392</v>
      </c>
      <c r="Q205" s="53">
        <f t="shared" si="9"/>
        <v>-0.617332078841062</v>
      </c>
      <c r="R205" s="52">
        <v>0</v>
      </c>
      <c r="S205" s="4"/>
      <c r="T205" s="4"/>
    </row>
    <row r="206" spans="1:20">
      <c r="A206" s="4"/>
      <c r="B206" s="4"/>
      <c r="C206" s="4"/>
      <c r="D206" s="4"/>
      <c r="E206" s="4"/>
      <c r="F206" s="4"/>
      <c r="G206" s="4"/>
      <c r="H206" s="4"/>
      <c r="I206" s="4"/>
      <c r="J206" s="4"/>
      <c r="K206" s="4"/>
      <c r="L206" s="4"/>
      <c r="M206" s="4"/>
      <c r="N206" s="4"/>
      <c r="O206" s="4"/>
      <c r="P206" s="4"/>
      <c r="Q206" s="4"/>
      <c r="R206" s="4"/>
      <c r="S206" s="4"/>
      <c r="T206" s="4"/>
    </row>
    <row r="207" spans="1:20">
      <c r="A207" s="4"/>
      <c r="B207" s="49" t="s">
        <v>50</v>
      </c>
      <c r="C207" s="50">
        <f t="shared" ref="C207:H207" si="12">AVERAGE(C6:C205)</f>
        <v>34.9175284851248</v>
      </c>
      <c r="D207" s="50">
        <f t="shared" si="12"/>
        <v>8.89519000669621</v>
      </c>
      <c r="E207" s="50">
        <f t="shared" si="12"/>
        <v>0.822392903636561</v>
      </c>
      <c r="F207" s="50">
        <f t="shared" si="12"/>
        <v>46664.9453556972</v>
      </c>
      <c r="G207" s="50">
        <f t="shared" si="12"/>
        <v>-2968.18572059271</v>
      </c>
      <c r="H207" s="50">
        <f t="shared" si="12"/>
        <v>-6239.37953415664</v>
      </c>
      <c r="I207" s="51"/>
      <c r="J207" s="51"/>
      <c r="K207" s="51"/>
      <c r="L207" s="51"/>
      <c r="M207" s="51"/>
      <c r="N207" s="51"/>
      <c r="O207" s="51"/>
      <c r="P207" s="51"/>
      <c r="Q207" s="51"/>
      <c r="R207" s="4"/>
      <c r="S207" s="4"/>
      <c r="T207" s="4"/>
    </row>
    <row r="208" spans="1:20">
      <c r="A208" s="4"/>
      <c r="B208" s="4"/>
      <c r="C208" s="51"/>
      <c r="D208" s="51"/>
      <c r="E208" s="51"/>
      <c r="F208" s="51"/>
      <c r="G208" s="51"/>
      <c r="H208" s="51"/>
      <c r="I208" s="4"/>
      <c r="J208" s="4"/>
      <c r="K208" s="4"/>
      <c r="L208" s="51"/>
      <c r="M208" s="4"/>
      <c r="N208" s="4"/>
      <c r="O208" s="4"/>
      <c r="P208" s="4"/>
      <c r="Q208" s="4"/>
      <c r="R208" s="4"/>
      <c r="S208" s="4"/>
      <c r="T208" s="4"/>
    </row>
    <row r="209" spans="1:20">
      <c r="A209" s="4"/>
      <c r="B209" s="49" t="s">
        <v>51</v>
      </c>
      <c r="C209" s="50">
        <f t="shared" ref="C209:H209" si="13">STDEVP(C6:C205)</f>
        <v>8.26696914290793</v>
      </c>
      <c r="D209" s="50">
        <f t="shared" si="13"/>
        <v>6.93902675815131</v>
      </c>
      <c r="E209" s="50">
        <f t="shared" si="13"/>
        <v>0.596839820421954</v>
      </c>
      <c r="F209" s="50">
        <f t="shared" si="13"/>
        <v>36739.9896725122</v>
      </c>
      <c r="G209" s="50">
        <f t="shared" si="13"/>
        <v>4198.4599884831</v>
      </c>
      <c r="H209" s="50">
        <f t="shared" si="13"/>
        <v>7308.15270962095</v>
      </c>
      <c r="I209" s="51"/>
      <c r="J209" s="51"/>
      <c r="K209" s="51"/>
      <c r="L209" s="51"/>
      <c r="M209" s="51"/>
      <c r="N209" s="51"/>
      <c r="O209" s="51"/>
      <c r="P209" s="51"/>
      <c r="Q209" s="51"/>
      <c r="R209" s="4"/>
      <c r="S209" s="4"/>
      <c r="T209" s="4"/>
    </row>
    <row r="210" spans="1:20">
      <c r="A210" s="4"/>
      <c r="B210" s="4"/>
      <c r="C210" s="4"/>
      <c r="D210" s="4"/>
      <c r="E210" s="4"/>
      <c r="F210" s="4"/>
      <c r="G210" s="4"/>
      <c r="H210" s="4"/>
      <c r="I210" s="4"/>
      <c r="J210" s="4"/>
      <c r="K210" s="4"/>
      <c r="L210" s="4"/>
      <c r="M210" s="4"/>
      <c r="N210" s="4"/>
      <c r="O210" s="4"/>
      <c r="P210" s="4"/>
      <c r="Q210" s="4"/>
      <c r="R210" s="4"/>
      <c r="S210" s="4"/>
      <c r="T210" s="4"/>
    </row>
    <row r="211" spans="1:20">
      <c r="A211" s="4"/>
      <c r="B211" s="4"/>
      <c r="C211" s="4"/>
      <c r="D211" s="4"/>
      <c r="E211" s="4"/>
      <c r="F211" s="4"/>
      <c r="G211" s="4"/>
      <c r="H211" s="4"/>
      <c r="I211" s="4"/>
      <c r="J211" s="4"/>
      <c r="K211" s="4"/>
      <c r="L211" s="4"/>
      <c r="M211" s="4"/>
      <c r="N211" s="4"/>
      <c r="O211" s="4"/>
      <c r="P211" s="4"/>
      <c r="Q211" s="4"/>
      <c r="R211" s="4"/>
      <c r="S211" s="4"/>
      <c r="T211" s="4"/>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E255"/>
  <sheetViews>
    <sheetView topLeftCell="AM1" workbookViewId="0">
      <selection activeCell="AZ13" sqref="AZ13"/>
    </sheetView>
  </sheetViews>
  <sheetFormatPr defaultColWidth="11.2" defaultRowHeight="15.6"/>
  <cols>
    <col min="2" max="2" width="23" customWidth="1"/>
    <col min="3" max="3" width="11.7" customWidth="1"/>
    <col min="4" max="4" width="23.8" customWidth="1"/>
    <col min="5" max="5" width="20.7" customWidth="1"/>
    <col min="6" max="6" width="11" customWidth="1"/>
    <col min="7" max="7" width="20.2" customWidth="1"/>
    <col min="8" max="8" width="19.7" customWidth="1"/>
    <col min="9" max="9" width="26.2" customWidth="1"/>
    <col min="11" max="11" width="24.2" customWidth="1"/>
    <col min="12" max="12" width="10" customWidth="1"/>
    <col min="13" max="13" width="22.7" customWidth="1"/>
    <col min="14" max="14" width="20.8" customWidth="1"/>
    <col min="15" max="15" width="11.2" customWidth="1"/>
    <col min="16" max="16" width="21" customWidth="1"/>
    <col min="17" max="17" width="21.7" customWidth="1"/>
    <col min="18" max="18" width="27.7" customWidth="1"/>
    <col min="20" max="20" width="17.7" customWidth="1"/>
    <col min="23" max="23" width="11.7" customWidth="1"/>
    <col min="24" max="24" width="12" customWidth="1"/>
    <col min="25" max="25" width="12.3" customWidth="1"/>
    <col min="26" max="26" width="12.7" customWidth="1"/>
    <col min="41" max="41" width="20.7" customWidth="1"/>
    <col min="42" max="42" width="17.3" customWidth="1"/>
    <col min="48" max="48" width="10.3" customWidth="1"/>
    <col min="50" max="50" width="11.7" customWidth="1"/>
    <col min="54" max="54" width="12" customWidth="1"/>
    <col min="55" max="55" width="12.5" customWidth="1"/>
  </cols>
  <sheetData>
    <row r="1" spans="43:45">
      <c r="AQ1" s="24"/>
      <c r="AR1" s="24"/>
      <c r="AS1" s="24"/>
    </row>
    <row r="2" spans="34:45">
      <c r="AH2" s="24"/>
      <c r="AI2" s="24"/>
      <c r="AJ2" s="24"/>
      <c r="AK2" s="24"/>
      <c r="AL2" s="24"/>
      <c r="AM2" s="24"/>
      <c r="AN2" s="24"/>
      <c r="AO2" s="24"/>
      <c r="AP2" s="24"/>
      <c r="AQ2" s="24"/>
      <c r="AR2" s="24"/>
      <c r="AS2" s="24"/>
    </row>
    <row r="3" spans="34:45">
      <c r="AH3" s="24"/>
      <c r="AI3" s="24"/>
      <c r="AJ3" s="24"/>
      <c r="AK3" s="24"/>
      <c r="AL3" s="24"/>
      <c r="AM3" s="24"/>
      <c r="AN3" s="24"/>
      <c r="AO3" s="24"/>
      <c r="AP3" s="24"/>
      <c r="AQ3" s="24"/>
      <c r="AR3" s="24"/>
      <c r="AS3" s="24"/>
    </row>
    <row r="4" spans="34:57">
      <c r="AH4" s="24"/>
      <c r="AI4" s="24"/>
      <c r="AJ4" s="24"/>
      <c r="AK4" s="24"/>
      <c r="AL4" s="24"/>
      <c r="AM4" s="24"/>
      <c r="AN4" s="24"/>
      <c r="AO4" s="24"/>
      <c r="AP4" s="24"/>
      <c r="AV4" s="28" t="s">
        <v>251</v>
      </c>
      <c r="AW4" s="28"/>
      <c r="AX4" s="28"/>
      <c r="AY4" s="24"/>
      <c r="BB4" s="38" t="s">
        <v>252</v>
      </c>
      <c r="BC4" s="38"/>
      <c r="BD4" s="38"/>
      <c r="BE4" s="38"/>
    </row>
    <row r="5" ht="31.2" spans="34:57">
      <c r="AH5" s="24"/>
      <c r="AI5" s="24"/>
      <c r="AJ5" s="24"/>
      <c r="AK5" s="24"/>
      <c r="AL5" s="24"/>
      <c r="AM5" s="24"/>
      <c r="AN5" s="24"/>
      <c r="AO5" s="24"/>
      <c r="AP5" s="24"/>
      <c r="AR5" s="29" t="s">
        <v>253</v>
      </c>
      <c r="AS5" s="29"/>
      <c r="AT5" s="29"/>
      <c r="AU5" s="29"/>
      <c r="AV5" s="30" t="s">
        <v>254</v>
      </c>
      <c r="AW5" s="30" t="s">
        <v>255</v>
      </c>
      <c r="AX5" s="30" t="s">
        <v>256</v>
      </c>
      <c r="AY5" s="39"/>
      <c r="BB5" s="38" t="s">
        <v>62</v>
      </c>
      <c r="BC5" s="38" t="s">
        <v>63</v>
      </c>
      <c r="BD5" s="38" t="s">
        <v>64</v>
      </c>
      <c r="BE5" s="38"/>
    </row>
    <row r="6" spans="34:57">
      <c r="AH6" s="24"/>
      <c r="AI6" s="24"/>
      <c r="AJ6" s="24"/>
      <c r="AK6" s="24"/>
      <c r="AL6" s="24"/>
      <c r="AM6" s="24"/>
      <c r="AN6" s="24"/>
      <c r="AO6" s="24"/>
      <c r="AP6" s="24"/>
      <c r="AQ6" s="24"/>
      <c r="AR6" s="29"/>
      <c r="AS6" s="29"/>
      <c r="AT6" s="29">
        <v>1775</v>
      </c>
      <c r="AU6" s="29"/>
      <c r="AV6" s="31">
        <v>407000</v>
      </c>
      <c r="AW6" s="31">
        <v>2035</v>
      </c>
      <c r="AX6" s="28">
        <v>0.343267036132892</v>
      </c>
      <c r="AY6" s="24"/>
      <c r="BB6" s="38">
        <v>431400</v>
      </c>
      <c r="BC6" s="38">
        <v>2157</v>
      </c>
      <c r="BD6" s="38">
        <v>0.342932791492497</v>
      </c>
      <c r="BE6" s="38"/>
    </row>
    <row r="7" spans="34:44">
      <c r="AH7" s="24"/>
      <c r="AI7" s="24"/>
      <c r="AJ7" s="24"/>
      <c r="AK7" s="24"/>
      <c r="AL7" s="24"/>
      <c r="AM7" s="24"/>
      <c r="AN7" s="27"/>
      <c r="AO7" s="27"/>
      <c r="AP7" s="32">
        <v>-4900</v>
      </c>
      <c r="AQ7" s="27"/>
      <c r="AR7" s="24"/>
    </row>
    <row r="8" spans="34:44">
      <c r="AH8" s="24"/>
      <c r="AI8" s="24"/>
      <c r="AJ8" s="24"/>
      <c r="AK8" s="24"/>
      <c r="AL8" s="24"/>
      <c r="AM8" s="24"/>
      <c r="AN8" s="27"/>
      <c r="AO8" s="27" t="s">
        <v>53</v>
      </c>
      <c r="AP8" s="27" t="s">
        <v>54</v>
      </c>
      <c r="AQ8" s="27"/>
      <c r="AR8" s="24"/>
    </row>
    <row r="9" spans="34:44">
      <c r="AH9" s="24"/>
      <c r="AI9" s="24"/>
      <c r="AJ9" s="24"/>
      <c r="AK9" s="24"/>
      <c r="AL9" s="24"/>
      <c r="AM9" s="24"/>
      <c r="AN9" s="27" t="s">
        <v>53</v>
      </c>
      <c r="AO9" s="33" t="s">
        <v>55</v>
      </c>
      <c r="AP9" s="33" t="s">
        <v>56</v>
      </c>
      <c r="AQ9" s="27"/>
      <c r="AR9" s="24"/>
    </row>
    <row r="10" spans="34:44">
      <c r="AH10" s="24"/>
      <c r="AI10" s="24"/>
      <c r="AJ10" s="24"/>
      <c r="AK10" s="24"/>
      <c r="AL10" s="24"/>
      <c r="AM10" s="24"/>
      <c r="AN10" s="27" t="s">
        <v>59</v>
      </c>
      <c r="AO10" s="33" t="s">
        <v>60</v>
      </c>
      <c r="AP10" s="33" t="s">
        <v>61</v>
      </c>
      <c r="AQ10" s="27"/>
      <c r="AR10" s="24"/>
    </row>
    <row r="11" spans="34:44">
      <c r="AH11" s="24"/>
      <c r="AI11" s="24"/>
      <c r="AJ11" s="24"/>
      <c r="AK11" s="24"/>
      <c r="AL11" s="24"/>
      <c r="AM11" s="24"/>
      <c r="AN11" s="27"/>
      <c r="AO11" s="27"/>
      <c r="AP11" s="34">
        <v>4000</v>
      </c>
      <c r="AQ11" s="27"/>
      <c r="AR11" s="24"/>
    </row>
    <row r="12" spans="34:44">
      <c r="AH12" s="24"/>
      <c r="AI12" s="24"/>
      <c r="AJ12" s="24"/>
      <c r="AK12" s="24"/>
      <c r="AL12" s="24"/>
      <c r="AM12" s="24"/>
      <c r="AN12" s="24"/>
      <c r="AO12" s="24"/>
      <c r="AP12" s="24"/>
      <c r="AQ12" s="24"/>
      <c r="AR12" s="24"/>
    </row>
    <row r="13" ht="31.2" spans="22:57">
      <c r="V13" s="16"/>
      <c r="W13" s="16" t="s">
        <v>257</v>
      </c>
      <c r="X13" s="16" t="s">
        <v>258</v>
      </c>
      <c r="AH13" s="24"/>
      <c r="AI13" s="24"/>
      <c r="AJ13" s="24"/>
      <c r="AK13" s="24"/>
      <c r="AL13" s="24"/>
      <c r="AM13" s="24"/>
      <c r="AN13" s="24"/>
      <c r="AO13" s="24"/>
      <c r="AP13" s="24"/>
      <c r="AQ13" s="24"/>
      <c r="AR13" s="24"/>
      <c r="AV13" s="35" t="s">
        <v>62</v>
      </c>
      <c r="AW13" s="35" t="s">
        <v>63</v>
      </c>
      <c r="AX13" s="35" t="s">
        <v>64</v>
      </c>
      <c r="BB13" s="40" t="s">
        <v>259</v>
      </c>
      <c r="BC13" s="40"/>
      <c r="BD13" s="40"/>
      <c r="BE13" s="40"/>
    </row>
    <row r="14" spans="22:57">
      <c r="V14" s="16" t="s">
        <v>260</v>
      </c>
      <c r="W14" s="16" t="s">
        <v>261</v>
      </c>
      <c r="X14" s="16" t="s">
        <v>262</v>
      </c>
      <c r="AH14" s="24"/>
      <c r="AI14" s="24"/>
      <c r="AJ14" s="24"/>
      <c r="AK14" s="24"/>
      <c r="AL14" s="24"/>
      <c r="AM14" s="24"/>
      <c r="AN14" s="24"/>
      <c r="AO14" s="24"/>
      <c r="AP14" s="24"/>
      <c r="AQ14" s="24"/>
      <c r="AR14" s="24"/>
      <c r="AV14" s="36">
        <f>MAX(AV20:AV219)</f>
        <v>435300</v>
      </c>
      <c r="AW14" s="36">
        <f>MAX(AW20:AW219)</f>
        <v>2176.5</v>
      </c>
      <c r="AX14" s="36">
        <f>SUM(AX20:AX219)</f>
        <v>0.427771656341657</v>
      </c>
      <c r="BB14" s="192" t="s">
        <v>263</v>
      </c>
      <c r="BC14" s="42" t="s">
        <v>264</v>
      </c>
      <c r="BD14" s="40" t="s">
        <v>265</v>
      </c>
      <c r="BE14" s="40">
        <f>(2035-2157)*100/2157</f>
        <v>-5.65600370885489</v>
      </c>
    </row>
    <row r="15" spans="22:50">
      <c r="V15" s="16" t="s">
        <v>266</v>
      </c>
      <c r="W15" s="16" t="s">
        <v>267</v>
      </c>
      <c r="X15" s="16" t="s">
        <v>268</v>
      </c>
      <c r="AF15" s="23" t="s">
        <v>65</v>
      </c>
      <c r="AH15" s="24"/>
      <c r="AI15" s="24"/>
      <c r="AJ15" s="24"/>
      <c r="AK15" s="24"/>
      <c r="AL15" s="24"/>
      <c r="AM15" s="24"/>
      <c r="AN15" s="24"/>
      <c r="AO15" s="24"/>
      <c r="AP15" s="24"/>
      <c r="AQ15" s="24"/>
      <c r="AR15" s="24"/>
      <c r="AV15" s="24"/>
      <c r="AW15" s="24"/>
      <c r="AX15" s="24"/>
    </row>
    <row r="16" ht="21" spans="2:44">
      <c r="B16" s="1" t="s">
        <v>250</v>
      </c>
      <c r="C16" s="2"/>
      <c r="D16" s="3"/>
      <c r="AF16" s="23">
        <f>SUM(AF20:AF219)</f>
        <v>0.839466666666667</v>
      </c>
      <c r="AH16" s="24"/>
      <c r="AI16" s="24"/>
      <c r="AJ16" s="24"/>
      <c r="AK16" s="24"/>
      <c r="AL16" s="24"/>
      <c r="AM16" s="24"/>
      <c r="AN16" s="24"/>
      <c r="AO16" s="24"/>
      <c r="AP16" s="24"/>
      <c r="AQ16" s="24"/>
      <c r="AR16" s="24"/>
    </row>
    <row r="17" spans="34:44">
      <c r="AH17" s="24"/>
      <c r="AI17" s="24"/>
      <c r="AJ17" s="24"/>
      <c r="AK17" s="24"/>
      <c r="AL17" s="24"/>
      <c r="AM17" s="24"/>
      <c r="AN17" s="24"/>
      <c r="AO17" s="24"/>
      <c r="AP17" s="24"/>
      <c r="AQ17" s="24"/>
      <c r="AR17" s="24"/>
    </row>
    <row r="18" ht="21" spans="1:44">
      <c r="A18" s="4"/>
      <c r="B18" s="5" t="s">
        <v>40</v>
      </c>
      <c r="C18" s="4"/>
      <c r="D18" s="4"/>
      <c r="E18" s="4"/>
      <c r="F18" s="4"/>
      <c r="G18" s="4"/>
      <c r="H18" s="4"/>
      <c r="I18" s="4"/>
      <c r="J18" s="4"/>
      <c r="K18" s="11" t="s">
        <v>41</v>
      </c>
      <c r="L18" s="4"/>
      <c r="M18" s="4"/>
      <c r="N18" s="4"/>
      <c r="O18" s="4"/>
      <c r="P18" s="4"/>
      <c r="Q18" s="4"/>
      <c r="R18" s="4"/>
      <c r="S18" s="17"/>
      <c r="T18" s="18" t="s">
        <v>269</v>
      </c>
      <c r="U18" s="19" t="s">
        <v>67</v>
      </c>
      <c r="V18" s="19"/>
      <c r="W18" s="19"/>
      <c r="X18" s="19"/>
      <c r="Y18" s="19"/>
      <c r="Z18" s="19"/>
      <c r="AA18" s="24"/>
      <c r="AB18" s="24"/>
      <c r="AC18" s="24"/>
      <c r="AD18" s="24"/>
      <c r="AE18" s="24"/>
      <c r="AF18" s="24"/>
      <c r="AH18" s="24"/>
      <c r="AI18" s="24"/>
      <c r="AJ18" s="24"/>
      <c r="AK18" s="24"/>
      <c r="AL18" s="24"/>
      <c r="AM18" s="24"/>
      <c r="AN18" s="24"/>
      <c r="AO18" s="24"/>
      <c r="AP18" s="24"/>
      <c r="AQ18" s="24"/>
      <c r="AR18" s="24"/>
    </row>
    <row r="19" ht="63" spans="1:50">
      <c r="A19" s="4"/>
      <c r="B19" s="6" t="s">
        <v>42</v>
      </c>
      <c r="C19" s="6" t="s">
        <v>43</v>
      </c>
      <c r="D19" s="6" t="s">
        <v>44</v>
      </c>
      <c r="E19" s="6" t="s">
        <v>45</v>
      </c>
      <c r="F19" s="6" t="s">
        <v>46</v>
      </c>
      <c r="G19" s="6" t="s">
        <v>47</v>
      </c>
      <c r="H19" s="6" t="s">
        <v>48</v>
      </c>
      <c r="I19" s="6" t="s">
        <v>49</v>
      </c>
      <c r="J19" s="4" t="s">
        <v>68</v>
      </c>
      <c r="K19" s="6" t="s">
        <v>42</v>
      </c>
      <c r="L19" s="6" t="s">
        <v>43</v>
      </c>
      <c r="M19" s="6" t="s">
        <v>44</v>
      </c>
      <c r="N19" s="6" t="s">
        <v>45</v>
      </c>
      <c r="O19" s="6" t="s">
        <v>46</v>
      </c>
      <c r="P19" s="6" t="s">
        <v>47</v>
      </c>
      <c r="Q19" s="6" t="s">
        <v>48</v>
      </c>
      <c r="R19" s="6" t="s">
        <v>49</v>
      </c>
      <c r="S19" s="17" t="s">
        <v>68</v>
      </c>
      <c r="T19" s="20" t="s">
        <v>270</v>
      </c>
      <c r="U19" s="21" t="s">
        <v>70</v>
      </c>
      <c r="V19" s="21" t="s">
        <v>71</v>
      </c>
      <c r="W19" s="22" t="s">
        <v>72</v>
      </c>
      <c r="X19" s="22" t="s">
        <v>73</v>
      </c>
      <c r="Y19" s="22" t="s">
        <v>74</v>
      </c>
      <c r="Z19" s="22" t="s">
        <v>75</v>
      </c>
      <c r="AA19" s="24"/>
      <c r="AB19" s="25" t="s">
        <v>271</v>
      </c>
      <c r="AC19" s="25" t="s">
        <v>272</v>
      </c>
      <c r="AD19" s="25" t="s">
        <v>273</v>
      </c>
      <c r="AE19" s="25" t="s">
        <v>274</v>
      </c>
      <c r="AF19" s="26" t="s">
        <v>80</v>
      </c>
      <c r="AR19" s="37" t="s">
        <v>81</v>
      </c>
      <c r="AS19" s="37" t="s">
        <v>82</v>
      </c>
      <c r="AT19" s="37" t="s">
        <v>83</v>
      </c>
      <c r="AU19" s="37" t="s">
        <v>84</v>
      </c>
      <c r="AV19" s="37" t="s">
        <v>85</v>
      </c>
      <c r="AW19" s="37" t="s">
        <v>86</v>
      </c>
      <c r="AX19" s="37" t="s">
        <v>87</v>
      </c>
    </row>
    <row r="20" spans="1:50">
      <c r="A20" s="4"/>
      <c r="B20" s="7">
        <v>244</v>
      </c>
      <c r="C20" s="8">
        <v>49.033556691186</v>
      </c>
      <c r="D20" s="8">
        <v>15.3824722368856</v>
      </c>
      <c r="E20" s="8">
        <v>0.44637628251995</v>
      </c>
      <c r="F20" s="9">
        <v>225132.328663911</v>
      </c>
      <c r="G20" s="9">
        <v>-31438.855049652</v>
      </c>
      <c r="H20" s="9">
        <v>-47020.5331525164</v>
      </c>
      <c r="I20" s="12">
        <v>1</v>
      </c>
      <c r="J20" s="4">
        <v>44</v>
      </c>
      <c r="K20" s="10">
        <f t="shared" ref="K20:K51" si="0">B20</f>
        <v>244</v>
      </c>
      <c r="L20" s="13">
        <f t="shared" ref="L20:L51" si="1">(C20-C$221)/C$223</f>
        <v>1.70752157919582</v>
      </c>
      <c r="M20" s="13">
        <f t="shared" ref="M20:M51" si="2">(D20-D$221)/D$223</f>
        <v>0.934897998853914</v>
      </c>
      <c r="N20" s="13">
        <f t="shared" ref="N20:N51" si="3">(E20-E$221)/E$223</f>
        <v>-0.630012623572561</v>
      </c>
      <c r="O20" s="13">
        <f t="shared" ref="O20:O51" si="4">(F20-F$221)/F$223</f>
        <v>4.85757848325523</v>
      </c>
      <c r="P20" s="13">
        <f t="shared" ref="P20:P51" si="5">(G20-G$221)/G$223</f>
        <v>-6.78121725755584</v>
      </c>
      <c r="Q20" s="13">
        <f t="shared" ref="Q20:Q51" si="6">(H20-H$221)/H$223</f>
        <v>-5.58022734865305</v>
      </c>
      <c r="R20" s="12">
        <v>1</v>
      </c>
      <c r="S20" s="4">
        <v>44</v>
      </c>
      <c r="T20" s="4">
        <f t="shared" ref="T20:T51" si="7">$L$243*Q20+$M$243*P20+$N$243*O20+$O$243*N20+$P$243*M20+$Q$243*L20+$R$243</f>
        <v>1.29042725406595</v>
      </c>
      <c r="U20">
        <f>R20</f>
        <v>1</v>
      </c>
      <c r="V20">
        <f>IF(R20=0,1,0)</f>
        <v>0</v>
      </c>
      <c r="W20">
        <f>SUM($U$20:U20)</f>
        <v>1</v>
      </c>
      <c r="X20">
        <f>SUM($V$20:V20)</f>
        <v>0</v>
      </c>
      <c r="Y20">
        <f>$V$223-X20</f>
        <v>150</v>
      </c>
      <c r="Z20">
        <f>$U$223-W20</f>
        <v>49</v>
      </c>
      <c r="AB20">
        <f>X20/$V$223</f>
        <v>0</v>
      </c>
      <c r="AC20">
        <f>W20/$U$223</f>
        <v>0.02</v>
      </c>
      <c r="AD20">
        <f>AB20</f>
        <v>0</v>
      </c>
      <c r="AE20">
        <f>AC20/2</f>
        <v>0.01</v>
      </c>
      <c r="AF20">
        <f>AD20*AE20</f>
        <v>0</v>
      </c>
      <c r="AR20" s="24">
        <f>Y20</f>
        <v>150</v>
      </c>
      <c r="AS20" s="24">
        <f>Z20</f>
        <v>49</v>
      </c>
      <c r="AT20" s="24">
        <f>$AP$7*AS20</f>
        <v>-240100</v>
      </c>
      <c r="AU20" s="24">
        <f>$AP$11*AR20</f>
        <v>600000</v>
      </c>
      <c r="AV20" s="24">
        <f>AT20+AU20</f>
        <v>359900</v>
      </c>
      <c r="AW20" s="24">
        <f>AV20/200</f>
        <v>1799.5</v>
      </c>
      <c r="AX20" s="24" t="str">
        <f>IF(AW20=$AW$14,T20,"")</f>
        <v/>
      </c>
    </row>
    <row r="21" spans="1:50">
      <c r="A21" s="4"/>
      <c r="B21" s="10">
        <v>246</v>
      </c>
      <c r="C21" s="8">
        <v>26.9489594825569</v>
      </c>
      <c r="D21" s="8">
        <v>3.04885059862935</v>
      </c>
      <c r="E21" s="8">
        <v>1.94020150233021</v>
      </c>
      <c r="F21" s="9">
        <v>42342.3268981645</v>
      </c>
      <c r="G21" s="9">
        <v>-11770.5005932891</v>
      </c>
      <c r="H21" s="9">
        <v>-8483.15960492778</v>
      </c>
      <c r="I21" s="14">
        <v>1</v>
      </c>
      <c r="J21" s="4">
        <v>46</v>
      </c>
      <c r="K21" s="10">
        <f t="shared" si="0"/>
        <v>246</v>
      </c>
      <c r="L21" s="15">
        <f t="shared" si="1"/>
        <v>-0.963904529558331</v>
      </c>
      <c r="M21" s="15">
        <f t="shared" si="2"/>
        <v>-0.842530172001301</v>
      </c>
      <c r="N21" s="15">
        <f t="shared" si="3"/>
        <v>1.87287871962594</v>
      </c>
      <c r="O21" s="15">
        <f t="shared" si="4"/>
        <v>-0.117654318797124</v>
      </c>
      <c r="P21" s="15">
        <f t="shared" si="5"/>
        <v>-2.09655799908592</v>
      </c>
      <c r="Q21" s="15">
        <f t="shared" si="6"/>
        <v>-0.307024245376984</v>
      </c>
      <c r="R21" s="14">
        <v>1</v>
      </c>
      <c r="S21" s="4">
        <v>46</v>
      </c>
      <c r="T21" s="4">
        <f t="shared" si="7"/>
        <v>0.913712998837006</v>
      </c>
      <c r="U21">
        <f t="shared" ref="U21:U84" si="8">R21</f>
        <v>1</v>
      </c>
      <c r="V21">
        <f t="shared" ref="V21:V84" si="9">IF(R21=0,1,0)</f>
        <v>0</v>
      </c>
      <c r="W21">
        <f>SUM($U$20:U21)</f>
        <v>2</v>
      </c>
      <c r="X21">
        <f>SUM($V$20:V21)</f>
        <v>0</v>
      </c>
      <c r="Y21">
        <f t="shared" ref="Y21:Y84" si="10">$V$223-X21</f>
        <v>150</v>
      </c>
      <c r="Z21">
        <f t="shared" ref="Z21:Z84" si="11">$U$223-W21</f>
        <v>48</v>
      </c>
      <c r="AB21">
        <f t="shared" ref="AB21:AB84" si="12">X21/$V$223</f>
        <v>0</v>
      </c>
      <c r="AC21">
        <f t="shared" ref="AC21:AC84" si="13">W21/$U$223</f>
        <v>0.04</v>
      </c>
      <c r="AD21">
        <f>AB21-AB20</f>
        <v>0</v>
      </c>
      <c r="AE21">
        <f>(AC21+AC20)/2</f>
        <v>0.03</v>
      </c>
      <c r="AF21">
        <f t="shared" ref="AF21:AF84" si="14">AD21*AE21</f>
        <v>0</v>
      </c>
      <c r="AR21" s="24">
        <f t="shared" ref="AR21:AR84" si="15">Y21</f>
        <v>150</v>
      </c>
      <c r="AS21" s="24">
        <f t="shared" ref="AS21:AS84" si="16">Z21</f>
        <v>48</v>
      </c>
      <c r="AT21" s="24">
        <f t="shared" ref="AT21:AT84" si="17">$AP$7*AS21</f>
        <v>-235200</v>
      </c>
      <c r="AU21" s="24">
        <f t="shared" ref="AU21:AU84" si="18">$AP$11*AR21</f>
        <v>600000</v>
      </c>
      <c r="AV21" s="24">
        <f t="shared" ref="AV21:AV84" si="19">AT21+AU21</f>
        <v>364800</v>
      </c>
      <c r="AW21" s="24">
        <f t="shared" ref="AW21:AW84" si="20">AV21/200</f>
        <v>1824</v>
      </c>
      <c r="AX21" s="24" t="str">
        <f t="shared" ref="AX21:AX84" si="21">IF(AW21=$AW$14,T21,"")</f>
        <v/>
      </c>
    </row>
    <row r="22" spans="1:50">
      <c r="A22" s="4"/>
      <c r="B22" s="10">
        <v>220</v>
      </c>
      <c r="C22" s="8">
        <v>24.2369469368987</v>
      </c>
      <c r="D22" s="8">
        <v>5.91186850988862</v>
      </c>
      <c r="E22" s="8">
        <v>1.21473304083315</v>
      </c>
      <c r="F22" s="9">
        <v>44921.849846491</v>
      </c>
      <c r="G22" s="9">
        <v>-12089.4686757506</v>
      </c>
      <c r="H22" s="9">
        <v>-11256.0180518193</v>
      </c>
      <c r="I22" s="14">
        <v>1</v>
      </c>
      <c r="J22" s="4">
        <v>20</v>
      </c>
      <c r="K22" s="10">
        <f t="shared" si="0"/>
        <v>220</v>
      </c>
      <c r="L22" s="15">
        <f t="shared" si="1"/>
        <v>-1.29195855985367</v>
      </c>
      <c r="M22" s="15">
        <f t="shared" si="2"/>
        <v>-0.429933706957256</v>
      </c>
      <c r="N22" s="15">
        <f t="shared" si="3"/>
        <v>0.657362534757169</v>
      </c>
      <c r="O22" s="15">
        <f t="shared" si="4"/>
        <v>-0.0474440936087247</v>
      </c>
      <c r="P22" s="15">
        <f t="shared" si="5"/>
        <v>-2.17253063746676</v>
      </c>
      <c r="Q22" s="15">
        <f t="shared" si="6"/>
        <v>-0.686444128494794</v>
      </c>
      <c r="R22" s="14">
        <v>1</v>
      </c>
      <c r="S22" s="4">
        <v>20</v>
      </c>
      <c r="T22" s="4">
        <f t="shared" si="7"/>
        <v>0.841300973951921</v>
      </c>
      <c r="U22">
        <f t="shared" si="8"/>
        <v>1</v>
      </c>
      <c r="V22">
        <f t="shared" si="9"/>
        <v>0</v>
      </c>
      <c r="W22">
        <f>SUM($U$20:U22)</f>
        <v>3</v>
      </c>
      <c r="X22">
        <f>SUM($V$20:V22)</f>
        <v>0</v>
      </c>
      <c r="Y22">
        <f t="shared" si="10"/>
        <v>150</v>
      </c>
      <c r="Z22">
        <f t="shared" si="11"/>
        <v>47</v>
      </c>
      <c r="AB22">
        <f t="shared" si="12"/>
        <v>0</v>
      </c>
      <c r="AC22">
        <f t="shared" si="13"/>
        <v>0.06</v>
      </c>
      <c r="AD22">
        <f t="shared" ref="AD22:AD85" si="22">AB22-AB21</f>
        <v>0</v>
      </c>
      <c r="AE22">
        <f t="shared" ref="AE22:AE85" si="23">(AC22+AC21)/2</f>
        <v>0.05</v>
      </c>
      <c r="AF22">
        <f t="shared" si="14"/>
        <v>0</v>
      </c>
      <c r="AR22" s="24">
        <f t="shared" si="15"/>
        <v>150</v>
      </c>
      <c r="AS22" s="24">
        <f t="shared" si="16"/>
        <v>47</v>
      </c>
      <c r="AT22" s="24">
        <f t="shared" si="17"/>
        <v>-230300</v>
      </c>
      <c r="AU22" s="24">
        <f t="shared" si="18"/>
        <v>600000</v>
      </c>
      <c r="AV22" s="24">
        <f t="shared" si="19"/>
        <v>369700</v>
      </c>
      <c r="AW22" s="24">
        <f t="shared" si="20"/>
        <v>1848.5</v>
      </c>
      <c r="AX22" s="24" t="str">
        <f t="shared" si="21"/>
        <v/>
      </c>
    </row>
    <row r="23" spans="1:50">
      <c r="A23" s="4"/>
      <c r="B23" s="10">
        <v>322</v>
      </c>
      <c r="C23" s="8">
        <v>42.0040135879958</v>
      </c>
      <c r="D23" s="8">
        <v>32.639654704804</v>
      </c>
      <c r="E23" s="8">
        <v>0.619547516242635</v>
      </c>
      <c r="F23" s="9">
        <v>135739.098973613</v>
      </c>
      <c r="G23" s="9">
        <v>-28423.5554792459</v>
      </c>
      <c r="H23" s="9">
        <v>-33438.8236074477</v>
      </c>
      <c r="I23" s="14">
        <v>1</v>
      </c>
      <c r="J23" s="4">
        <v>122</v>
      </c>
      <c r="K23" s="10">
        <f t="shared" si="0"/>
        <v>322</v>
      </c>
      <c r="L23" s="15">
        <f t="shared" si="1"/>
        <v>0.857204736145705</v>
      </c>
      <c r="M23" s="15">
        <f t="shared" si="2"/>
        <v>3.42187247948208</v>
      </c>
      <c r="N23" s="15">
        <f t="shared" si="3"/>
        <v>-0.33986570676621</v>
      </c>
      <c r="O23" s="15">
        <f t="shared" si="4"/>
        <v>2.42444688776161</v>
      </c>
      <c r="P23" s="15">
        <f t="shared" si="5"/>
        <v>-6.06302544944585</v>
      </c>
      <c r="Q23" s="15">
        <f t="shared" si="6"/>
        <v>-3.72179470709251</v>
      </c>
      <c r="R23" s="14">
        <v>1</v>
      </c>
      <c r="S23" s="4">
        <v>122</v>
      </c>
      <c r="T23" s="4">
        <f t="shared" si="7"/>
        <v>0.784352486509973</v>
      </c>
      <c r="U23">
        <f t="shared" si="8"/>
        <v>1</v>
      </c>
      <c r="V23">
        <f t="shared" si="9"/>
        <v>0</v>
      </c>
      <c r="W23">
        <f>SUM($U$20:U23)</f>
        <v>4</v>
      </c>
      <c r="X23">
        <f>SUM($V$20:V23)</f>
        <v>0</v>
      </c>
      <c r="Y23">
        <f t="shared" si="10"/>
        <v>150</v>
      </c>
      <c r="Z23">
        <f t="shared" si="11"/>
        <v>46</v>
      </c>
      <c r="AB23">
        <f t="shared" si="12"/>
        <v>0</v>
      </c>
      <c r="AC23">
        <f t="shared" si="13"/>
        <v>0.08</v>
      </c>
      <c r="AD23">
        <f t="shared" si="22"/>
        <v>0</v>
      </c>
      <c r="AE23">
        <f t="shared" si="23"/>
        <v>0.07</v>
      </c>
      <c r="AF23">
        <f t="shared" si="14"/>
        <v>0</v>
      </c>
      <c r="AR23" s="24">
        <f t="shared" si="15"/>
        <v>150</v>
      </c>
      <c r="AS23" s="24">
        <f t="shared" si="16"/>
        <v>46</v>
      </c>
      <c r="AT23" s="24">
        <f t="shared" si="17"/>
        <v>-225400</v>
      </c>
      <c r="AU23" s="24">
        <f t="shared" si="18"/>
        <v>600000</v>
      </c>
      <c r="AV23" s="24">
        <f t="shared" si="19"/>
        <v>374600</v>
      </c>
      <c r="AW23" s="24">
        <f t="shared" si="20"/>
        <v>1873</v>
      </c>
      <c r="AX23" s="24" t="str">
        <f t="shared" si="21"/>
        <v/>
      </c>
    </row>
    <row r="24" spans="1:50">
      <c r="A24" s="4"/>
      <c r="B24" s="10">
        <v>222</v>
      </c>
      <c r="C24" s="8">
        <v>30.4824478249364</v>
      </c>
      <c r="D24" s="8">
        <v>9.22659593664327</v>
      </c>
      <c r="E24" s="8">
        <v>1.12145797474389</v>
      </c>
      <c r="F24" s="9">
        <v>58409.1164688959</v>
      </c>
      <c r="G24" s="9">
        <v>-12005.6471054523</v>
      </c>
      <c r="H24" s="9">
        <v>-12116.2818552914</v>
      </c>
      <c r="I24" s="14">
        <v>1</v>
      </c>
      <c r="J24" s="4">
        <v>22</v>
      </c>
      <c r="K24" s="10">
        <f t="shared" si="0"/>
        <v>222</v>
      </c>
      <c r="L24" s="15">
        <f t="shared" si="1"/>
        <v>-0.536482062956914</v>
      </c>
      <c r="M24" s="15">
        <f t="shared" si="2"/>
        <v>0.0477597135012851</v>
      </c>
      <c r="N24" s="15">
        <f t="shared" si="3"/>
        <v>0.501080961548262</v>
      </c>
      <c r="O24" s="15">
        <f t="shared" si="4"/>
        <v>0.319656353142237</v>
      </c>
      <c r="P24" s="15">
        <f t="shared" si="5"/>
        <v>-2.152565800234</v>
      </c>
      <c r="Q24" s="15">
        <f t="shared" si="6"/>
        <v>-0.804157022252424</v>
      </c>
      <c r="R24" s="14">
        <v>1</v>
      </c>
      <c r="S24" s="4">
        <v>22</v>
      </c>
      <c r="T24" s="4">
        <f t="shared" si="7"/>
        <v>0.704017321810709</v>
      </c>
      <c r="U24">
        <f t="shared" si="8"/>
        <v>1</v>
      </c>
      <c r="V24">
        <f t="shared" si="9"/>
        <v>0</v>
      </c>
      <c r="W24">
        <f>SUM($U$20:U24)</f>
        <v>5</v>
      </c>
      <c r="X24">
        <f>SUM($V$20:V24)</f>
        <v>0</v>
      </c>
      <c r="Y24">
        <f t="shared" si="10"/>
        <v>150</v>
      </c>
      <c r="Z24">
        <f t="shared" si="11"/>
        <v>45</v>
      </c>
      <c r="AB24">
        <f t="shared" si="12"/>
        <v>0</v>
      </c>
      <c r="AC24">
        <f t="shared" si="13"/>
        <v>0.1</v>
      </c>
      <c r="AD24">
        <f t="shared" si="22"/>
        <v>0</v>
      </c>
      <c r="AE24">
        <f t="shared" si="23"/>
        <v>0.09</v>
      </c>
      <c r="AF24">
        <f t="shared" si="14"/>
        <v>0</v>
      </c>
      <c r="AR24" s="24">
        <f t="shared" si="15"/>
        <v>150</v>
      </c>
      <c r="AS24" s="24">
        <f t="shared" si="16"/>
        <v>45</v>
      </c>
      <c r="AT24" s="24">
        <f t="shared" si="17"/>
        <v>-220500</v>
      </c>
      <c r="AU24" s="24">
        <f t="shared" si="18"/>
        <v>600000</v>
      </c>
      <c r="AV24" s="24">
        <f t="shared" si="19"/>
        <v>379500</v>
      </c>
      <c r="AW24" s="24">
        <f t="shared" si="20"/>
        <v>1897.5</v>
      </c>
      <c r="AX24" s="24" t="str">
        <f t="shared" si="21"/>
        <v/>
      </c>
    </row>
    <row r="25" spans="1:50">
      <c r="A25" s="4"/>
      <c r="B25" s="10">
        <v>358</v>
      </c>
      <c r="C25" s="8">
        <v>28.1359429286859</v>
      </c>
      <c r="D25" s="8">
        <v>0.878166518815416</v>
      </c>
      <c r="E25" s="8">
        <v>0.93248016458403</v>
      </c>
      <c r="F25" s="9">
        <v>27325.0959561724</v>
      </c>
      <c r="G25" s="9">
        <v>-4517.14923955036</v>
      </c>
      <c r="H25" s="9">
        <v>-13525.2689685192</v>
      </c>
      <c r="I25" s="14">
        <v>1</v>
      </c>
      <c r="J25" s="4">
        <v>158</v>
      </c>
      <c r="K25" s="10">
        <f t="shared" si="0"/>
        <v>358</v>
      </c>
      <c r="L25" s="15">
        <f t="shared" si="1"/>
        <v>-0.820323075991724</v>
      </c>
      <c r="M25" s="15">
        <f t="shared" si="2"/>
        <v>-1.15535272701797</v>
      </c>
      <c r="N25" s="15">
        <f t="shared" si="3"/>
        <v>0.184450261495018</v>
      </c>
      <c r="O25" s="15">
        <f t="shared" si="4"/>
        <v>-0.526397790851705</v>
      </c>
      <c r="P25" s="15">
        <f t="shared" si="5"/>
        <v>-0.368936115434385</v>
      </c>
      <c r="Q25" s="15">
        <f t="shared" si="6"/>
        <v>-0.996953638471587</v>
      </c>
      <c r="R25" s="14">
        <v>1</v>
      </c>
      <c r="S25" s="4">
        <v>158</v>
      </c>
      <c r="T25" s="4">
        <f t="shared" si="7"/>
        <v>0.678037523486519</v>
      </c>
      <c r="U25">
        <f t="shared" si="8"/>
        <v>1</v>
      </c>
      <c r="V25">
        <f t="shared" si="9"/>
        <v>0</v>
      </c>
      <c r="W25">
        <f>SUM($U$20:U25)</f>
        <v>6</v>
      </c>
      <c r="X25">
        <f>SUM($V$20:V25)</f>
        <v>0</v>
      </c>
      <c r="Y25">
        <f t="shared" si="10"/>
        <v>150</v>
      </c>
      <c r="Z25">
        <f t="shared" si="11"/>
        <v>44</v>
      </c>
      <c r="AB25">
        <f t="shared" si="12"/>
        <v>0</v>
      </c>
      <c r="AC25">
        <f t="shared" si="13"/>
        <v>0.12</v>
      </c>
      <c r="AD25">
        <f t="shared" si="22"/>
        <v>0</v>
      </c>
      <c r="AE25">
        <f t="shared" si="23"/>
        <v>0.11</v>
      </c>
      <c r="AF25">
        <f t="shared" si="14"/>
        <v>0</v>
      </c>
      <c r="AR25" s="24">
        <f t="shared" si="15"/>
        <v>150</v>
      </c>
      <c r="AS25" s="24">
        <f t="shared" si="16"/>
        <v>44</v>
      </c>
      <c r="AT25" s="24">
        <f t="shared" si="17"/>
        <v>-215600</v>
      </c>
      <c r="AU25" s="24">
        <f t="shared" si="18"/>
        <v>600000</v>
      </c>
      <c r="AV25" s="24">
        <f t="shared" si="19"/>
        <v>384400</v>
      </c>
      <c r="AW25" s="24">
        <f t="shared" si="20"/>
        <v>1922</v>
      </c>
      <c r="AX25" s="24" t="str">
        <f t="shared" si="21"/>
        <v/>
      </c>
    </row>
    <row r="26" spans="1:50">
      <c r="A26" s="4"/>
      <c r="B26" s="10">
        <v>262</v>
      </c>
      <c r="C26" s="8">
        <v>47.1355147592854</v>
      </c>
      <c r="D26" s="8">
        <v>2.42511748975594</v>
      </c>
      <c r="E26" s="8">
        <v>2.52286592366023</v>
      </c>
      <c r="F26" s="9">
        <v>31927.9919182414</v>
      </c>
      <c r="G26" s="9">
        <v>-5593.61574824658</v>
      </c>
      <c r="H26" s="9">
        <v>-8241.94436782388</v>
      </c>
      <c r="I26" s="14">
        <v>0</v>
      </c>
      <c r="J26" s="4">
        <v>62</v>
      </c>
      <c r="K26" s="10">
        <f t="shared" si="0"/>
        <v>262</v>
      </c>
      <c r="L26" s="15">
        <f t="shared" si="1"/>
        <v>1.4779281333888</v>
      </c>
      <c r="M26" s="15">
        <f t="shared" si="2"/>
        <v>-0.932417865277696</v>
      </c>
      <c r="N26" s="15">
        <f t="shared" si="3"/>
        <v>2.84912796003033</v>
      </c>
      <c r="O26" s="15">
        <f t="shared" si="4"/>
        <v>-0.401114795317474</v>
      </c>
      <c r="P26" s="15">
        <f t="shared" si="5"/>
        <v>-0.625331677533131</v>
      </c>
      <c r="Q26" s="15">
        <f t="shared" si="6"/>
        <v>-0.27401792398658</v>
      </c>
      <c r="R26" s="14">
        <v>0</v>
      </c>
      <c r="S26" s="4">
        <v>62</v>
      </c>
      <c r="T26" s="4">
        <f t="shared" si="7"/>
        <v>0.65337859632707</v>
      </c>
      <c r="U26">
        <f t="shared" si="8"/>
        <v>0</v>
      </c>
      <c r="V26">
        <f t="shared" si="9"/>
        <v>1</v>
      </c>
      <c r="W26">
        <f>SUM($U$20:U26)</f>
        <v>6</v>
      </c>
      <c r="X26">
        <f>SUM($V$20:V26)</f>
        <v>1</v>
      </c>
      <c r="Y26">
        <f t="shared" si="10"/>
        <v>149</v>
      </c>
      <c r="Z26">
        <f t="shared" si="11"/>
        <v>44</v>
      </c>
      <c r="AB26">
        <f t="shared" si="12"/>
        <v>0.00666666666666667</v>
      </c>
      <c r="AC26">
        <f t="shared" si="13"/>
        <v>0.12</v>
      </c>
      <c r="AD26">
        <f t="shared" si="22"/>
        <v>0.00666666666666667</v>
      </c>
      <c r="AE26">
        <f t="shared" si="23"/>
        <v>0.12</v>
      </c>
      <c r="AF26">
        <f t="shared" si="14"/>
        <v>0.0008</v>
      </c>
      <c r="AR26" s="24">
        <f t="shared" si="15"/>
        <v>149</v>
      </c>
      <c r="AS26" s="24">
        <f t="shared" si="16"/>
        <v>44</v>
      </c>
      <c r="AT26" s="24">
        <f t="shared" si="17"/>
        <v>-215600</v>
      </c>
      <c r="AU26" s="24">
        <f t="shared" si="18"/>
        <v>596000</v>
      </c>
      <c r="AV26" s="24">
        <f t="shared" si="19"/>
        <v>380400</v>
      </c>
      <c r="AW26" s="24">
        <f t="shared" si="20"/>
        <v>1902</v>
      </c>
      <c r="AX26" s="24" t="str">
        <f t="shared" si="21"/>
        <v/>
      </c>
    </row>
    <row r="27" spans="1:50">
      <c r="A27" s="4"/>
      <c r="B27" s="10">
        <v>339</v>
      </c>
      <c r="C27" s="8">
        <v>28.8217624814272</v>
      </c>
      <c r="D27" s="8">
        <v>5.35797804500634</v>
      </c>
      <c r="E27" s="8">
        <v>1.44632539378619</v>
      </c>
      <c r="F27" s="9">
        <v>75578.185267163</v>
      </c>
      <c r="G27" s="9">
        <v>-6242.68633383667</v>
      </c>
      <c r="H27" s="9">
        <v>-23220.3627081167</v>
      </c>
      <c r="I27" s="14">
        <v>1</v>
      </c>
      <c r="J27" s="4">
        <v>139</v>
      </c>
      <c r="K27" s="10">
        <f t="shared" si="0"/>
        <v>339</v>
      </c>
      <c r="L27" s="15">
        <f t="shared" si="1"/>
        <v>-0.737364068780519</v>
      </c>
      <c r="M27" s="15">
        <f t="shared" si="2"/>
        <v>-0.509756207170506</v>
      </c>
      <c r="N27" s="15">
        <f t="shared" si="3"/>
        <v>1.04539353575391</v>
      </c>
      <c r="O27" s="15">
        <f t="shared" si="4"/>
        <v>0.7869691899532</v>
      </c>
      <c r="P27" s="15">
        <f t="shared" si="5"/>
        <v>-0.779928979251039</v>
      </c>
      <c r="Q27" s="15">
        <f t="shared" si="6"/>
        <v>-2.32356709673091</v>
      </c>
      <c r="R27" s="14">
        <v>1</v>
      </c>
      <c r="S27" s="4">
        <v>139</v>
      </c>
      <c r="T27" s="4">
        <f t="shared" si="7"/>
        <v>0.649069297785374</v>
      </c>
      <c r="U27">
        <f t="shared" si="8"/>
        <v>1</v>
      </c>
      <c r="V27">
        <f t="shared" si="9"/>
        <v>0</v>
      </c>
      <c r="W27">
        <f>SUM($U$20:U27)</f>
        <v>7</v>
      </c>
      <c r="X27">
        <f>SUM($V$20:V27)</f>
        <v>1</v>
      </c>
      <c r="Y27">
        <f t="shared" si="10"/>
        <v>149</v>
      </c>
      <c r="Z27">
        <f t="shared" si="11"/>
        <v>43</v>
      </c>
      <c r="AB27">
        <f t="shared" si="12"/>
        <v>0.00666666666666667</v>
      </c>
      <c r="AC27">
        <f t="shared" si="13"/>
        <v>0.14</v>
      </c>
      <c r="AD27">
        <f t="shared" si="22"/>
        <v>0</v>
      </c>
      <c r="AE27">
        <f t="shared" si="23"/>
        <v>0.13</v>
      </c>
      <c r="AF27">
        <f t="shared" si="14"/>
        <v>0</v>
      </c>
      <c r="AR27" s="24">
        <f t="shared" si="15"/>
        <v>149</v>
      </c>
      <c r="AS27" s="24">
        <f t="shared" si="16"/>
        <v>43</v>
      </c>
      <c r="AT27" s="24">
        <f t="shared" si="17"/>
        <v>-210700</v>
      </c>
      <c r="AU27" s="24">
        <f t="shared" si="18"/>
        <v>596000</v>
      </c>
      <c r="AV27" s="24">
        <f t="shared" si="19"/>
        <v>385300</v>
      </c>
      <c r="AW27" s="24">
        <f t="shared" si="20"/>
        <v>1926.5</v>
      </c>
      <c r="AX27" s="24" t="str">
        <f t="shared" si="21"/>
        <v/>
      </c>
    </row>
    <row r="28" spans="1:50">
      <c r="A28" s="4"/>
      <c r="B28" s="10">
        <v>380</v>
      </c>
      <c r="C28" s="8">
        <v>39.955050275987</v>
      </c>
      <c r="D28" s="8">
        <v>11.8799796509303</v>
      </c>
      <c r="E28" s="8">
        <v>0.098558766192792</v>
      </c>
      <c r="F28" s="9">
        <v>86131.421639544</v>
      </c>
      <c r="G28" s="9">
        <v>-10018.7521231315</v>
      </c>
      <c r="H28" s="9">
        <v>-35982.4173060896</v>
      </c>
      <c r="I28" s="14">
        <v>1</v>
      </c>
      <c r="J28" s="4">
        <v>180</v>
      </c>
      <c r="K28" s="10">
        <f t="shared" si="0"/>
        <v>380</v>
      </c>
      <c r="L28" s="15">
        <f t="shared" si="1"/>
        <v>0.609355339760022</v>
      </c>
      <c r="M28" s="15">
        <f t="shared" si="2"/>
        <v>0.43014528524881</v>
      </c>
      <c r="N28" s="15">
        <f t="shared" si="3"/>
        <v>-1.21277788893515</v>
      </c>
      <c r="O28" s="15">
        <f t="shared" si="4"/>
        <v>1.07421032601363</v>
      </c>
      <c r="P28" s="15">
        <f t="shared" si="5"/>
        <v>-1.67932204233918</v>
      </c>
      <c r="Q28" s="15">
        <f t="shared" si="6"/>
        <v>-4.06984349585048</v>
      </c>
      <c r="R28" s="14">
        <v>1</v>
      </c>
      <c r="S28" s="4">
        <v>180</v>
      </c>
      <c r="T28" s="4">
        <f t="shared" si="7"/>
        <v>0.643415806804914</v>
      </c>
      <c r="U28">
        <f t="shared" si="8"/>
        <v>1</v>
      </c>
      <c r="V28">
        <f t="shared" si="9"/>
        <v>0</v>
      </c>
      <c r="W28">
        <f>SUM($U$20:U28)</f>
        <v>8</v>
      </c>
      <c r="X28">
        <f>SUM($V$20:V28)</f>
        <v>1</v>
      </c>
      <c r="Y28">
        <f t="shared" si="10"/>
        <v>149</v>
      </c>
      <c r="Z28">
        <f t="shared" si="11"/>
        <v>42</v>
      </c>
      <c r="AB28">
        <f t="shared" si="12"/>
        <v>0.00666666666666667</v>
      </c>
      <c r="AC28">
        <f t="shared" si="13"/>
        <v>0.16</v>
      </c>
      <c r="AD28">
        <f t="shared" si="22"/>
        <v>0</v>
      </c>
      <c r="AE28">
        <f t="shared" si="23"/>
        <v>0.15</v>
      </c>
      <c r="AF28">
        <f t="shared" si="14"/>
        <v>0</v>
      </c>
      <c r="AR28" s="24">
        <f t="shared" si="15"/>
        <v>149</v>
      </c>
      <c r="AS28" s="24">
        <f t="shared" si="16"/>
        <v>42</v>
      </c>
      <c r="AT28" s="24">
        <f t="shared" si="17"/>
        <v>-205800</v>
      </c>
      <c r="AU28" s="24">
        <f t="shared" si="18"/>
        <v>596000</v>
      </c>
      <c r="AV28" s="24">
        <f t="shared" si="19"/>
        <v>390200</v>
      </c>
      <c r="AW28" s="24">
        <f t="shared" si="20"/>
        <v>1951</v>
      </c>
      <c r="AX28" s="24" t="str">
        <f t="shared" si="21"/>
        <v/>
      </c>
    </row>
    <row r="29" spans="1:50">
      <c r="A29" s="4"/>
      <c r="B29" s="10">
        <v>393</v>
      </c>
      <c r="C29" s="8">
        <v>34.5110691591106</v>
      </c>
      <c r="D29" s="8">
        <v>1.72507164020829</v>
      </c>
      <c r="E29" s="8">
        <v>1.76884699095369</v>
      </c>
      <c r="F29" s="9">
        <v>29833.4134474737</v>
      </c>
      <c r="G29" s="9">
        <v>-5502.43360783208</v>
      </c>
      <c r="H29" s="9">
        <v>-5496.2195689428</v>
      </c>
      <c r="I29" s="14">
        <v>1</v>
      </c>
      <c r="J29" s="4">
        <v>193</v>
      </c>
      <c r="K29" s="10">
        <f t="shared" si="0"/>
        <v>393</v>
      </c>
      <c r="L29" s="15">
        <f t="shared" si="1"/>
        <v>-0.0491666678546732</v>
      </c>
      <c r="M29" s="15">
        <f t="shared" si="2"/>
        <v>-1.03330317296516</v>
      </c>
      <c r="N29" s="15">
        <f t="shared" si="3"/>
        <v>1.5857757055285</v>
      </c>
      <c r="O29" s="15">
        <f t="shared" si="4"/>
        <v>-0.458125657036219</v>
      </c>
      <c r="P29" s="15">
        <f t="shared" si="5"/>
        <v>-0.603613680776077</v>
      </c>
      <c r="Q29" s="15">
        <f t="shared" si="6"/>
        <v>0.101689167528684</v>
      </c>
      <c r="R29" s="14">
        <v>1</v>
      </c>
      <c r="S29" s="4">
        <v>193</v>
      </c>
      <c r="T29" s="4">
        <f t="shared" si="7"/>
        <v>0.638941620095174</v>
      </c>
      <c r="U29">
        <f t="shared" si="8"/>
        <v>1</v>
      </c>
      <c r="V29">
        <f t="shared" si="9"/>
        <v>0</v>
      </c>
      <c r="W29">
        <f>SUM($U$20:U29)</f>
        <v>9</v>
      </c>
      <c r="X29">
        <f>SUM($V$20:V29)</f>
        <v>1</v>
      </c>
      <c r="Y29">
        <f t="shared" si="10"/>
        <v>149</v>
      </c>
      <c r="Z29">
        <f t="shared" si="11"/>
        <v>41</v>
      </c>
      <c r="AB29">
        <f t="shared" si="12"/>
        <v>0.00666666666666667</v>
      </c>
      <c r="AC29">
        <f t="shared" si="13"/>
        <v>0.18</v>
      </c>
      <c r="AD29">
        <f t="shared" si="22"/>
        <v>0</v>
      </c>
      <c r="AE29">
        <f t="shared" si="23"/>
        <v>0.17</v>
      </c>
      <c r="AF29">
        <f t="shared" si="14"/>
        <v>0</v>
      </c>
      <c r="AR29" s="24">
        <f t="shared" si="15"/>
        <v>149</v>
      </c>
      <c r="AS29" s="24">
        <f t="shared" si="16"/>
        <v>41</v>
      </c>
      <c r="AT29" s="24">
        <f t="shared" si="17"/>
        <v>-200900</v>
      </c>
      <c r="AU29" s="24">
        <f t="shared" si="18"/>
        <v>596000</v>
      </c>
      <c r="AV29" s="24">
        <f t="shared" si="19"/>
        <v>395100</v>
      </c>
      <c r="AW29" s="24">
        <f t="shared" si="20"/>
        <v>1975.5</v>
      </c>
      <c r="AX29" s="24" t="str">
        <f t="shared" si="21"/>
        <v/>
      </c>
    </row>
    <row r="30" spans="1:50">
      <c r="A30" s="4"/>
      <c r="B30" s="10">
        <v>229</v>
      </c>
      <c r="C30" s="8">
        <v>40.4921625100673</v>
      </c>
      <c r="D30" s="8">
        <v>17.7803160162762</v>
      </c>
      <c r="E30" s="8">
        <v>0.866667462062025</v>
      </c>
      <c r="F30" s="9">
        <v>177437.189411615</v>
      </c>
      <c r="G30" s="9">
        <v>-22721.7017434277</v>
      </c>
      <c r="H30" s="9">
        <v>-10576.4561321966</v>
      </c>
      <c r="I30" s="14">
        <v>1</v>
      </c>
      <c r="J30" s="4">
        <v>29</v>
      </c>
      <c r="K30" s="10">
        <f t="shared" si="0"/>
        <v>229</v>
      </c>
      <c r="L30" s="15">
        <f t="shared" si="1"/>
        <v>0.674326216606839</v>
      </c>
      <c r="M30" s="15">
        <f t="shared" si="2"/>
        <v>1.28045708991431</v>
      </c>
      <c r="N30" s="15">
        <f t="shared" si="3"/>
        <v>0.0741816428973569</v>
      </c>
      <c r="O30" s="15">
        <f t="shared" si="4"/>
        <v>3.55939795360797</v>
      </c>
      <c r="P30" s="15">
        <f t="shared" si="5"/>
        <v>-4.70494325943831</v>
      </c>
      <c r="Q30" s="15">
        <f t="shared" si="6"/>
        <v>-0.59345730314726</v>
      </c>
      <c r="R30" s="14">
        <v>1</v>
      </c>
      <c r="S30" s="4">
        <v>29</v>
      </c>
      <c r="T30" s="4">
        <f t="shared" si="7"/>
        <v>0.621346889362769</v>
      </c>
      <c r="U30">
        <f t="shared" si="8"/>
        <v>1</v>
      </c>
      <c r="V30">
        <f t="shared" si="9"/>
        <v>0</v>
      </c>
      <c r="W30">
        <f>SUM($U$20:U30)</f>
        <v>10</v>
      </c>
      <c r="X30">
        <f>SUM($V$20:V30)</f>
        <v>1</v>
      </c>
      <c r="Y30">
        <f t="shared" si="10"/>
        <v>149</v>
      </c>
      <c r="Z30">
        <f t="shared" si="11"/>
        <v>40</v>
      </c>
      <c r="AB30">
        <f t="shared" si="12"/>
        <v>0.00666666666666667</v>
      </c>
      <c r="AC30">
        <f t="shared" si="13"/>
        <v>0.2</v>
      </c>
      <c r="AD30">
        <f t="shared" si="22"/>
        <v>0</v>
      </c>
      <c r="AE30">
        <f t="shared" si="23"/>
        <v>0.19</v>
      </c>
      <c r="AF30">
        <f t="shared" si="14"/>
        <v>0</v>
      </c>
      <c r="AR30" s="24">
        <f t="shared" si="15"/>
        <v>149</v>
      </c>
      <c r="AS30" s="24">
        <f t="shared" si="16"/>
        <v>40</v>
      </c>
      <c r="AT30" s="24">
        <f t="shared" si="17"/>
        <v>-196000</v>
      </c>
      <c r="AU30" s="24">
        <f t="shared" si="18"/>
        <v>596000</v>
      </c>
      <c r="AV30" s="24">
        <f t="shared" si="19"/>
        <v>400000</v>
      </c>
      <c r="AW30" s="24">
        <f t="shared" si="20"/>
        <v>2000</v>
      </c>
      <c r="AX30" s="24" t="str">
        <f t="shared" si="21"/>
        <v/>
      </c>
    </row>
    <row r="31" spans="1:50">
      <c r="A31" s="4"/>
      <c r="B31" s="10">
        <v>263</v>
      </c>
      <c r="C31" s="8">
        <v>28.9355050095205</v>
      </c>
      <c r="D31" s="8">
        <v>4.64933779886074</v>
      </c>
      <c r="E31" s="8">
        <v>0.548253704704001</v>
      </c>
      <c r="F31" s="9">
        <v>37254.5094279159</v>
      </c>
      <c r="G31" s="9">
        <v>-6297.04555191663</v>
      </c>
      <c r="H31" s="9">
        <v>-11865.3594936039</v>
      </c>
      <c r="I31" s="14">
        <v>0</v>
      </c>
      <c r="J31" s="4">
        <v>63</v>
      </c>
      <c r="K31" s="10">
        <f t="shared" si="0"/>
        <v>263</v>
      </c>
      <c r="L31" s="15">
        <f t="shared" si="1"/>
        <v>-0.723605395423076</v>
      </c>
      <c r="M31" s="15">
        <f t="shared" si="2"/>
        <v>-0.611880074226236</v>
      </c>
      <c r="N31" s="15">
        <f t="shared" si="3"/>
        <v>-0.459317876509561</v>
      </c>
      <c r="O31" s="15">
        <f t="shared" si="4"/>
        <v>-0.256136052613591</v>
      </c>
      <c r="P31" s="15">
        <f t="shared" si="5"/>
        <v>-0.792876397644706</v>
      </c>
      <c r="Q31" s="15">
        <f t="shared" si="6"/>
        <v>-0.769822441181455</v>
      </c>
      <c r="R31" s="14">
        <v>0</v>
      </c>
      <c r="S31" s="4">
        <v>63</v>
      </c>
      <c r="T31" s="4">
        <f t="shared" si="7"/>
        <v>0.592803260123573</v>
      </c>
      <c r="U31">
        <f t="shared" si="8"/>
        <v>0</v>
      </c>
      <c r="V31">
        <f t="shared" si="9"/>
        <v>1</v>
      </c>
      <c r="W31">
        <f>SUM($U$20:U31)</f>
        <v>10</v>
      </c>
      <c r="X31">
        <f>SUM($V$20:V31)</f>
        <v>2</v>
      </c>
      <c r="Y31">
        <f t="shared" si="10"/>
        <v>148</v>
      </c>
      <c r="Z31">
        <f t="shared" si="11"/>
        <v>40</v>
      </c>
      <c r="AB31">
        <f t="shared" si="12"/>
        <v>0.0133333333333333</v>
      </c>
      <c r="AC31">
        <f t="shared" si="13"/>
        <v>0.2</v>
      </c>
      <c r="AD31">
        <f t="shared" si="22"/>
        <v>0.00666666666666667</v>
      </c>
      <c r="AE31">
        <f t="shared" si="23"/>
        <v>0.2</v>
      </c>
      <c r="AF31">
        <f t="shared" si="14"/>
        <v>0.00133333333333333</v>
      </c>
      <c r="AR31" s="24">
        <f t="shared" si="15"/>
        <v>148</v>
      </c>
      <c r="AS31" s="24">
        <f t="shared" si="16"/>
        <v>40</v>
      </c>
      <c r="AT31" s="24">
        <f t="shared" si="17"/>
        <v>-196000</v>
      </c>
      <c r="AU31" s="24">
        <f t="shared" si="18"/>
        <v>592000</v>
      </c>
      <c r="AV31" s="24">
        <f t="shared" si="19"/>
        <v>396000</v>
      </c>
      <c r="AW31" s="24">
        <f t="shared" si="20"/>
        <v>1980</v>
      </c>
      <c r="AX31" s="24" t="str">
        <f t="shared" si="21"/>
        <v/>
      </c>
    </row>
    <row r="32" spans="1:50">
      <c r="A32" s="4"/>
      <c r="B32" s="10">
        <v>265</v>
      </c>
      <c r="C32" s="8">
        <v>39.9225505503456</v>
      </c>
      <c r="D32" s="8">
        <v>13.1857923763601</v>
      </c>
      <c r="E32" s="8">
        <v>0.243905050535901</v>
      </c>
      <c r="F32" s="9">
        <v>101665.48142564</v>
      </c>
      <c r="G32" s="9">
        <v>-12450.2733899401</v>
      </c>
      <c r="H32" s="9">
        <v>-25526.0788445747</v>
      </c>
      <c r="I32" s="14">
        <v>1</v>
      </c>
      <c r="J32" s="4">
        <v>65</v>
      </c>
      <c r="K32" s="10">
        <f t="shared" si="0"/>
        <v>265</v>
      </c>
      <c r="L32" s="15">
        <f t="shared" si="1"/>
        <v>0.605424065180469</v>
      </c>
      <c r="M32" s="15">
        <f t="shared" si="2"/>
        <v>0.61832912873894</v>
      </c>
      <c r="N32" s="15">
        <f t="shared" si="3"/>
        <v>-0.969251436158668</v>
      </c>
      <c r="O32" s="15">
        <f t="shared" si="4"/>
        <v>1.49702099973896</v>
      </c>
      <c r="P32" s="15">
        <f t="shared" si="5"/>
        <v>-2.25846803241139</v>
      </c>
      <c r="Q32" s="15">
        <f t="shared" si="6"/>
        <v>-2.63906626978768</v>
      </c>
      <c r="R32" s="14">
        <v>1</v>
      </c>
      <c r="S32" s="4">
        <v>65</v>
      </c>
      <c r="T32" s="4">
        <f t="shared" si="7"/>
        <v>0.582015954059695</v>
      </c>
      <c r="U32">
        <f t="shared" si="8"/>
        <v>1</v>
      </c>
      <c r="V32">
        <f t="shared" si="9"/>
        <v>0</v>
      </c>
      <c r="W32">
        <f>SUM($U$20:U32)</f>
        <v>11</v>
      </c>
      <c r="X32">
        <f>SUM($V$20:V32)</f>
        <v>2</v>
      </c>
      <c r="Y32">
        <f t="shared" si="10"/>
        <v>148</v>
      </c>
      <c r="Z32">
        <f t="shared" si="11"/>
        <v>39</v>
      </c>
      <c r="AB32">
        <f t="shared" si="12"/>
        <v>0.0133333333333333</v>
      </c>
      <c r="AC32">
        <f t="shared" si="13"/>
        <v>0.22</v>
      </c>
      <c r="AD32">
        <f t="shared" si="22"/>
        <v>0</v>
      </c>
      <c r="AE32">
        <f t="shared" si="23"/>
        <v>0.21</v>
      </c>
      <c r="AF32">
        <f t="shared" si="14"/>
        <v>0</v>
      </c>
      <c r="AR32" s="24">
        <f t="shared" si="15"/>
        <v>148</v>
      </c>
      <c r="AS32" s="24">
        <f t="shared" si="16"/>
        <v>39</v>
      </c>
      <c r="AT32" s="24">
        <f t="shared" si="17"/>
        <v>-191100</v>
      </c>
      <c r="AU32" s="24">
        <f t="shared" si="18"/>
        <v>592000</v>
      </c>
      <c r="AV32" s="24">
        <f t="shared" si="19"/>
        <v>400900</v>
      </c>
      <c r="AW32" s="24">
        <f t="shared" si="20"/>
        <v>2004.5</v>
      </c>
      <c r="AX32" s="24" t="str">
        <f t="shared" si="21"/>
        <v/>
      </c>
    </row>
    <row r="33" spans="1:50">
      <c r="A33" s="4"/>
      <c r="B33" s="10">
        <v>313</v>
      </c>
      <c r="C33" s="8">
        <v>40.1113491831467</v>
      </c>
      <c r="D33" s="8">
        <v>7.24855305728652</v>
      </c>
      <c r="E33" s="8">
        <v>0.514182298683298</v>
      </c>
      <c r="F33" s="9">
        <v>61049.7159184874</v>
      </c>
      <c r="G33" s="9">
        <v>-8078.65603752114</v>
      </c>
      <c r="H33" s="9">
        <v>-17483.2943143561</v>
      </c>
      <c r="I33" s="14">
        <v>1</v>
      </c>
      <c r="J33" s="4">
        <v>113</v>
      </c>
      <c r="K33" s="10">
        <f t="shared" si="0"/>
        <v>313</v>
      </c>
      <c r="L33" s="15">
        <f t="shared" si="1"/>
        <v>0.628261773842183</v>
      </c>
      <c r="M33" s="15">
        <f t="shared" si="2"/>
        <v>-0.237300850220152</v>
      </c>
      <c r="N33" s="15">
        <f t="shared" si="3"/>
        <v>-0.516404225065553</v>
      </c>
      <c r="O33" s="15">
        <f t="shared" si="4"/>
        <v>0.39152897676377</v>
      </c>
      <c r="P33" s="15">
        <f t="shared" si="5"/>
        <v>-1.21722496604638</v>
      </c>
      <c r="Q33" s="15">
        <f t="shared" si="6"/>
        <v>-1.53854403800255</v>
      </c>
      <c r="R33" s="14">
        <v>1</v>
      </c>
      <c r="S33" s="4">
        <v>113</v>
      </c>
      <c r="T33" s="4">
        <f t="shared" si="7"/>
        <v>0.572387818052989</v>
      </c>
      <c r="U33">
        <f t="shared" si="8"/>
        <v>1</v>
      </c>
      <c r="V33">
        <f t="shared" si="9"/>
        <v>0</v>
      </c>
      <c r="W33">
        <f>SUM($U$20:U33)</f>
        <v>12</v>
      </c>
      <c r="X33">
        <f>SUM($V$20:V33)</f>
        <v>2</v>
      </c>
      <c r="Y33">
        <f t="shared" si="10"/>
        <v>148</v>
      </c>
      <c r="Z33">
        <f t="shared" si="11"/>
        <v>38</v>
      </c>
      <c r="AB33">
        <f t="shared" si="12"/>
        <v>0.0133333333333333</v>
      </c>
      <c r="AC33">
        <f t="shared" si="13"/>
        <v>0.24</v>
      </c>
      <c r="AD33">
        <f t="shared" si="22"/>
        <v>0</v>
      </c>
      <c r="AE33">
        <f t="shared" si="23"/>
        <v>0.23</v>
      </c>
      <c r="AF33">
        <f t="shared" si="14"/>
        <v>0</v>
      </c>
      <c r="AR33" s="24">
        <f t="shared" si="15"/>
        <v>148</v>
      </c>
      <c r="AS33" s="24">
        <f t="shared" si="16"/>
        <v>38</v>
      </c>
      <c r="AT33" s="24">
        <f t="shared" si="17"/>
        <v>-186200</v>
      </c>
      <c r="AU33" s="24">
        <f t="shared" si="18"/>
        <v>592000</v>
      </c>
      <c r="AV33" s="24">
        <f t="shared" si="19"/>
        <v>405800</v>
      </c>
      <c r="AW33" s="24">
        <f t="shared" si="20"/>
        <v>2029</v>
      </c>
      <c r="AX33" s="24" t="str">
        <f t="shared" si="21"/>
        <v/>
      </c>
    </row>
    <row r="34" spans="1:50">
      <c r="A34" s="4"/>
      <c r="B34" s="10">
        <v>346</v>
      </c>
      <c r="C34" s="8">
        <v>30.7535250893829</v>
      </c>
      <c r="D34" s="8">
        <v>5.33329634045627</v>
      </c>
      <c r="E34" s="8">
        <v>0.895249982092297</v>
      </c>
      <c r="F34" s="9">
        <v>33179.5070990537</v>
      </c>
      <c r="G34" s="9">
        <v>-6568.83502619414</v>
      </c>
      <c r="H34" s="9">
        <v>-7792.15018255335</v>
      </c>
      <c r="I34" s="14">
        <v>1</v>
      </c>
      <c r="J34" s="4">
        <v>146</v>
      </c>
      <c r="K34" s="10">
        <f t="shared" si="0"/>
        <v>346</v>
      </c>
      <c r="L34" s="15">
        <f t="shared" si="1"/>
        <v>-0.503691658183351</v>
      </c>
      <c r="M34" s="15">
        <f t="shared" si="2"/>
        <v>-0.513313147561473</v>
      </c>
      <c r="N34" s="15">
        <f t="shared" si="3"/>
        <v>0.122071410054757</v>
      </c>
      <c r="O34" s="15">
        <f t="shared" si="4"/>
        <v>-0.367050681746188</v>
      </c>
      <c r="P34" s="15">
        <f t="shared" si="5"/>
        <v>-0.857611913768013</v>
      </c>
      <c r="Q34" s="15">
        <f t="shared" si="6"/>
        <v>-0.212471018339906</v>
      </c>
      <c r="R34" s="14">
        <v>1</v>
      </c>
      <c r="S34" s="4">
        <v>146</v>
      </c>
      <c r="T34" s="4">
        <f t="shared" si="7"/>
        <v>0.567861751939101</v>
      </c>
      <c r="U34">
        <f t="shared" si="8"/>
        <v>1</v>
      </c>
      <c r="V34">
        <f t="shared" si="9"/>
        <v>0</v>
      </c>
      <c r="W34">
        <f>SUM($U$20:U34)</f>
        <v>13</v>
      </c>
      <c r="X34">
        <f>SUM($V$20:V34)</f>
        <v>2</v>
      </c>
      <c r="Y34">
        <f t="shared" si="10"/>
        <v>148</v>
      </c>
      <c r="Z34">
        <f t="shared" si="11"/>
        <v>37</v>
      </c>
      <c r="AB34">
        <f t="shared" si="12"/>
        <v>0.0133333333333333</v>
      </c>
      <c r="AC34">
        <f t="shared" si="13"/>
        <v>0.26</v>
      </c>
      <c r="AD34">
        <f t="shared" si="22"/>
        <v>0</v>
      </c>
      <c r="AE34">
        <f t="shared" si="23"/>
        <v>0.25</v>
      </c>
      <c r="AF34">
        <f t="shared" si="14"/>
        <v>0</v>
      </c>
      <c r="AR34" s="24">
        <f t="shared" si="15"/>
        <v>148</v>
      </c>
      <c r="AS34" s="24">
        <f t="shared" si="16"/>
        <v>37</v>
      </c>
      <c r="AT34" s="24">
        <f t="shared" si="17"/>
        <v>-181300</v>
      </c>
      <c r="AU34" s="24">
        <f t="shared" si="18"/>
        <v>592000</v>
      </c>
      <c r="AV34" s="24">
        <f t="shared" si="19"/>
        <v>410700</v>
      </c>
      <c r="AW34" s="24">
        <f t="shared" si="20"/>
        <v>2053.5</v>
      </c>
      <c r="AX34" s="24" t="str">
        <f t="shared" si="21"/>
        <v/>
      </c>
    </row>
    <row r="35" spans="1:50">
      <c r="A35" s="4"/>
      <c r="B35" s="10">
        <v>381</v>
      </c>
      <c r="C35" s="8">
        <v>27.1316620837686</v>
      </c>
      <c r="D35" s="8">
        <v>0.318347419454111</v>
      </c>
      <c r="E35" s="8">
        <v>1.91246218268396</v>
      </c>
      <c r="F35" s="9">
        <v>15519.1649289279</v>
      </c>
      <c r="G35" s="9">
        <v>-1141.45736133866</v>
      </c>
      <c r="H35" s="9">
        <v>-5534.93236487927</v>
      </c>
      <c r="I35" s="14">
        <v>1</v>
      </c>
      <c r="J35" s="4">
        <v>181</v>
      </c>
      <c r="K35" s="10">
        <f t="shared" si="0"/>
        <v>381</v>
      </c>
      <c r="L35" s="15">
        <f t="shared" si="1"/>
        <v>-0.941804217091523</v>
      </c>
      <c r="M35" s="15">
        <f t="shared" si="2"/>
        <v>-1.23602961714578</v>
      </c>
      <c r="N35" s="15">
        <f t="shared" si="3"/>
        <v>1.82640172747982</v>
      </c>
      <c r="O35" s="15">
        <f t="shared" si="4"/>
        <v>-0.847735143760037</v>
      </c>
      <c r="P35" s="15">
        <f t="shared" si="5"/>
        <v>0.435094859606854</v>
      </c>
      <c r="Q35" s="15">
        <f t="shared" si="6"/>
        <v>0.0963919607686898</v>
      </c>
      <c r="R35" s="14">
        <v>1</v>
      </c>
      <c r="S35" s="4">
        <v>181</v>
      </c>
      <c r="T35" s="4">
        <f t="shared" si="7"/>
        <v>0.544355548340126</v>
      </c>
      <c r="U35">
        <f t="shared" si="8"/>
        <v>1</v>
      </c>
      <c r="V35">
        <f t="shared" si="9"/>
        <v>0</v>
      </c>
      <c r="W35">
        <f>SUM($U$20:U35)</f>
        <v>14</v>
      </c>
      <c r="X35">
        <f>SUM($V$20:V35)</f>
        <v>2</v>
      </c>
      <c r="Y35">
        <f t="shared" si="10"/>
        <v>148</v>
      </c>
      <c r="Z35">
        <f t="shared" si="11"/>
        <v>36</v>
      </c>
      <c r="AB35">
        <f t="shared" si="12"/>
        <v>0.0133333333333333</v>
      </c>
      <c r="AC35">
        <f t="shared" si="13"/>
        <v>0.28</v>
      </c>
      <c r="AD35">
        <f t="shared" si="22"/>
        <v>0</v>
      </c>
      <c r="AE35">
        <f t="shared" si="23"/>
        <v>0.27</v>
      </c>
      <c r="AF35">
        <f t="shared" si="14"/>
        <v>0</v>
      </c>
      <c r="AR35" s="24">
        <f t="shared" si="15"/>
        <v>148</v>
      </c>
      <c r="AS35" s="24">
        <f t="shared" si="16"/>
        <v>36</v>
      </c>
      <c r="AT35" s="24">
        <f t="shared" si="17"/>
        <v>-176400</v>
      </c>
      <c r="AU35" s="24">
        <f t="shared" si="18"/>
        <v>592000</v>
      </c>
      <c r="AV35" s="24">
        <f t="shared" si="19"/>
        <v>415600</v>
      </c>
      <c r="AW35" s="24">
        <f t="shared" si="20"/>
        <v>2078</v>
      </c>
      <c r="AX35" s="24" t="str">
        <f t="shared" si="21"/>
        <v/>
      </c>
    </row>
    <row r="36" spans="1:50">
      <c r="A36" s="4"/>
      <c r="B36" s="10">
        <v>202</v>
      </c>
      <c r="C36" s="8">
        <v>27.7954714832346</v>
      </c>
      <c r="D36" s="8">
        <v>4.46562227326339</v>
      </c>
      <c r="E36" s="8">
        <v>0.36551559896246</v>
      </c>
      <c r="F36" s="9">
        <v>38536.2438638832</v>
      </c>
      <c r="G36" s="9">
        <v>-6970.26623312435</v>
      </c>
      <c r="H36" s="9">
        <v>-3018.06289985112</v>
      </c>
      <c r="I36" s="14">
        <v>1</v>
      </c>
      <c r="J36" s="4">
        <v>2</v>
      </c>
      <c r="K36" s="10">
        <f t="shared" si="0"/>
        <v>202</v>
      </c>
      <c r="L36" s="15">
        <f t="shared" si="1"/>
        <v>-0.861507631004052</v>
      </c>
      <c r="M36" s="15">
        <f t="shared" si="2"/>
        <v>-0.638355764838257</v>
      </c>
      <c r="N36" s="15">
        <f t="shared" si="3"/>
        <v>-0.765494005328092</v>
      </c>
      <c r="O36" s="15">
        <f t="shared" si="4"/>
        <v>-0.221249422339813</v>
      </c>
      <c r="P36" s="15">
        <f t="shared" si="5"/>
        <v>-0.95322583125952</v>
      </c>
      <c r="Q36" s="15">
        <f t="shared" si="6"/>
        <v>0.440783979522591</v>
      </c>
      <c r="R36" s="14">
        <v>1</v>
      </c>
      <c r="S36" s="4">
        <v>2</v>
      </c>
      <c r="T36" s="4">
        <f t="shared" si="7"/>
        <v>0.527637793921506</v>
      </c>
      <c r="U36">
        <f t="shared" si="8"/>
        <v>1</v>
      </c>
      <c r="V36">
        <f t="shared" si="9"/>
        <v>0</v>
      </c>
      <c r="W36">
        <f>SUM($U$20:U36)</f>
        <v>15</v>
      </c>
      <c r="X36">
        <f>SUM($V$20:V36)</f>
        <v>2</v>
      </c>
      <c r="Y36">
        <f t="shared" si="10"/>
        <v>148</v>
      </c>
      <c r="Z36">
        <f t="shared" si="11"/>
        <v>35</v>
      </c>
      <c r="AB36">
        <f t="shared" si="12"/>
        <v>0.0133333333333333</v>
      </c>
      <c r="AC36">
        <f t="shared" si="13"/>
        <v>0.3</v>
      </c>
      <c r="AD36">
        <f t="shared" si="22"/>
        <v>0</v>
      </c>
      <c r="AE36">
        <f t="shared" si="23"/>
        <v>0.29</v>
      </c>
      <c r="AF36">
        <f t="shared" si="14"/>
        <v>0</v>
      </c>
      <c r="AR36" s="24">
        <f t="shared" si="15"/>
        <v>148</v>
      </c>
      <c r="AS36" s="24">
        <f t="shared" si="16"/>
        <v>35</v>
      </c>
      <c r="AT36" s="24">
        <f t="shared" si="17"/>
        <v>-171500</v>
      </c>
      <c r="AU36" s="24">
        <f t="shared" si="18"/>
        <v>592000</v>
      </c>
      <c r="AV36" s="24">
        <f t="shared" si="19"/>
        <v>420500</v>
      </c>
      <c r="AW36" s="24">
        <f t="shared" si="20"/>
        <v>2102.5</v>
      </c>
      <c r="AX36" s="24" t="str">
        <f t="shared" si="21"/>
        <v/>
      </c>
    </row>
    <row r="37" spans="1:50">
      <c r="A37" s="4"/>
      <c r="B37" s="10">
        <v>214</v>
      </c>
      <c r="C37" s="8">
        <v>29.1385583563976</v>
      </c>
      <c r="D37" s="8">
        <v>10.5823657988258</v>
      </c>
      <c r="E37" s="8">
        <v>0.700511828422905</v>
      </c>
      <c r="F37" s="9">
        <v>54916.5926631039</v>
      </c>
      <c r="G37" s="9">
        <v>-9303.6018357532</v>
      </c>
      <c r="H37" s="9">
        <v>-10578.5546725597</v>
      </c>
      <c r="I37" s="14">
        <v>0</v>
      </c>
      <c r="J37" s="4">
        <v>14</v>
      </c>
      <c r="K37" s="10">
        <f t="shared" si="0"/>
        <v>214</v>
      </c>
      <c r="L37" s="15">
        <f t="shared" si="1"/>
        <v>-0.699043389279477</v>
      </c>
      <c r="M37" s="15">
        <f t="shared" si="2"/>
        <v>0.243143001307442</v>
      </c>
      <c r="N37" s="15">
        <f t="shared" si="3"/>
        <v>-0.204210696142038</v>
      </c>
      <c r="O37" s="15">
        <f t="shared" si="4"/>
        <v>0.224595798228553</v>
      </c>
      <c r="P37" s="15">
        <f t="shared" si="5"/>
        <v>-1.5089857072687</v>
      </c>
      <c r="Q37" s="15">
        <f t="shared" si="6"/>
        <v>-0.593744453737351</v>
      </c>
      <c r="R37" s="14">
        <v>0</v>
      </c>
      <c r="S37" s="4">
        <v>14</v>
      </c>
      <c r="T37" s="4">
        <f t="shared" si="7"/>
        <v>0.520644682903103</v>
      </c>
      <c r="U37">
        <f t="shared" si="8"/>
        <v>0</v>
      </c>
      <c r="V37">
        <f t="shared" si="9"/>
        <v>1</v>
      </c>
      <c r="W37">
        <f>SUM($U$20:U37)</f>
        <v>15</v>
      </c>
      <c r="X37">
        <f>SUM($V$20:V37)</f>
        <v>3</v>
      </c>
      <c r="Y37">
        <f t="shared" si="10"/>
        <v>147</v>
      </c>
      <c r="Z37">
        <f t="shared" si="11"/>
        <v>35</v>
      </c>
      <c r="AB37">
        <f t="shared" si="12"/>
        <v>0.02</v>
      </c>
      <c r="AC37">
        <f t="shared" si="13"/>
        <v>0.3</v>
      </c>
      <c r="AD37">
        <f t="shared" si="22"/>
        <v>0.00666666666666667</v>
      </c>
      <c r="AE37">
        <f t="shared" si="23"/>
        <v>0.3</v>
      </c>
      <c r="AF37">
        <f t="shared" si="14"/>
        <v>0.002</v>
      </c>
      <c r="AR37" s="24">
        <f t="shared" si="15"/>
        <v>147</v>
      </c>
      <c r="AS37" s="24">
        <f t="shared" si="16"/>
        <v>35</v>
      </c>
      <c r="AT37" s="24">
        <f t="shared" si="17"/>
        <v>-171500</v>
      </c>
      <c r="AU37" s="24">
        <f t="shared" si="18"/>
        <v>588000</v>
      </c>
      <c r="AV37" s="24">
        <f t="shared" si="19"/>
        <v>416500</v>
      </c>
      <c r="AW37" s="24">
        <f t="shared" si="20"/>
        <v>2082.5</v>
      </c>
      <c r="AX37" s="24" t="str">
        <f t="shared" si="21"/>
        <v/>
      </c>
    </row>
    <row r="38" spans="1:50">
      <c r="A38" s="4"/>
      <c r="B38" s="10">
        <v>373</v>
      </c>
      <c r="C38" s="8">
        <v>26.2072931561391</v>
      </c>
      <c r="D38" s="8">
        <v>0.725796349767384</v>
      </c>
      <c r="E38" s="8">
        <v>2.23718608119966</v>
      </c>
      <c r="F38" s="9">
        <v>17691.9618258695</v>
      </c>
      <c r="G38" s="9">
        <v>-653.897990004117</v>
      </c>
      <c r="H38" s="9">
        <v>-3788.99084958053</v>
      </c>
      <c r="I38" s="14">
        <v>1</v>
      </c>
      <c r="J38" s="4">
        <v>173</v>
      </c>
      <c r="K38" s="10">
        <f t="shared" si="0"/>
        <v>373</v>
      </c>
      <c r="L38" s="15">
        <f t="shared" si="1"/>
        <v>-1.05361894769596</v>
      </c>
      <c r="M38" s="15">
        <f t="shared" si="2"/>
        <v>-1.17731116216438</v>
      </c>
      <c r="N38" s="15">
        <f t="shared" si="3"/>
        <v>2.3704738342741</v>
      </c>
      <c r="O38" s="15">
        <f t="shared" si="4"/>
        <v>-0.788595309581825</v>
      </c>
      <c r="P38" s="15">
        <f t="shared" si="5"/>
        <v>0.551223004848676</v>
      </c>
      <c r="Q38" s="15">
        <f t="shared" si="6"/>
        <v>0.33529522191706</v>
      </c>
      <c r="R38" s="14">
        <v>1</v>
      </c>
      <c r="S38" s="4">
        <v>173</v>
      </c>
      <c r="T38" s="4">
        <f t="shared" si="7"/>
        <v>0.509088409592317</v>
      </c>
      <c r="U38">
        <f t="shared" si="8"/>
        <v>1</v>
      </c>
      <c r="V38">
        <f t="shared" si="9"/>
        <v>0</v>
      </c>
      <c r="W38">
        <f>SUM($U$20:U38)</f>
        <v>16</v>
      </c>
      <c r="X38">
        <f>SUM($V$20:V38)</f>
        <v>3</v>
      </c>
      <c r="Y38">
        <f t="shared" si="10"/>
        <v>147</v>
      </c>
      <c r="Z38">
        <f t="shared" si="11"/>
        <v>34</v>
      </c>
      <c r="AB38">
        <f t="shared" si="12"/>
        <v>0.02</v>
      </c>
      <c r="AC38">
        <f t="shared" si="13"/>
        <v>0.32</v>
      </c>
      <c r="AD38">
        <f t="shared" si="22"/>
        <v>0</v>
      </c>
      <c r="AE38">
        <f t="shared" si="23"/>
        <v>0.31</v>
      </c>
      <c r="AF38">
        <f t="shared" si="14"/>
        <v>0</v>
      </c>
      <c r="AR38" s="24">
        <f t="shared" si="15"/>
        <v>147</v>
      </c>
      <c r="AS38" s="24">
        <f t="shared" si="16"/>
        <v>34</v>
      </c>
      <c r="AT38" s="24">
        <f t="shared" si="17"/>
        <v>-166600</v>
      </c>
      <c r="AU38" s="24">
        <f t="shared" si="18"/>
        <v>588000</v>
      </c>
      <c r="AV38" s="24">
        <f t="shared" si="19"/>
        <v>421400</v>
      </c>
      <c r="AW38" s="24">
        <f t="shared" si="20"/>
        <v>2107</v>
      </c>
      <c r="AX38" s="24" t="str">
        <f t="shared" si="21"/>
        <v/>
      </c>
    </row>
    <row r="39" spans="1:50">
      <c r="A39" s="4"/>
      <c r="B39" s="10">
        <v>336</v>
      </c>
      <c r="C39" s="8">
        <v>31.9163677409153</v>
      </c>
      <c r="D39" s="8">
        <v>1.87065489510934</v>
      </c>
      <c r="E39" s="8">
        <v>0.595359313700727</v>
      </c>
      <c r="F39" s="9">
        <v>30808.5901418572</v>
      </c>
      <c r="G39" s="9">
        <v>-2953.14161363651</v>
      </c>
      <c r="H39" s="9">
        <v>-9665.81987089103</v>
      </c>
      <c r="I39" s="14">
        <v>0</v>
      </c>
      <c r="J39" s="4">
        <v>136</v>
      </c>
      <c r="K39" s="10">
        <f t="shared" si="0"/>
        <v>336</v>
      </c>
      <c r="L39" s="15">
        <f t="shared" si="1"/>
        <v>-0.363030355179702</v>
      </c>
      <c r="M39" s="15">
        <f t="shared" si="2"/>
        <v>-1.0123228165009</v>
      </c>
      <c r="N39" s="15">
        <f t="shared" si="3"/>
        <v>-0.380392832662079</v>
      </c>
      <c r="O39" s="15">
        <f t="shared" si="4"/>
        <v>-0.431583006832016</v>
      </c>
      <c r="P39" s="15">
        <f t="shared" si="5"/>
        <v>0.00358324409365965</v>
      </c>
      <c r="Q39" s="15">
        <f t="shared" si="6"/>
        <v>-0.468851770465001</v>
      </c>
      <c r="R39" s="14">
        <v>0</v>
      </c>
      <c r="S39" s="4">
        <v>136</v>
      </c>
      <c r="T39" s="4">
        <f t="shared" si="7"/>
        <v>0.50582014284755</v>
      </c>
      <c r="U39">
        <f t="shared" si="8"/>
        <v>0</v>
      </c>
      <c r="V39">
        <f t="shared" si="9"/>
        <v>1</v>
      </c>
      <c r="W39">
        <f>SUM($U$20:U39)</f>
        <v>16</v>
      </c>
      <c r="X39">
        <f>SUM($V$20:V39)</f>
        <v>4</v>
      </c>
      <c r="Y39">
        <f t="shared" si="10"/>
        <v>146</v>
      </c>
      <c r="Z39">
        <f t="shared" si="11"/>
        <v>34</v>
      </c>
      <c r="AB39">
        <f t="shared" si="12"/>
        <v>0.0266666666666667</v>
      </c>
      <c r="AC39">
        <f t="shared" si="13"/>
        <v>0.32</v>
      </c>
      <c r="AD39">
        <f t="shared" si="22"/>
        <v>0.00666666666666667</v>
      </c>
      <c r="AE39">
        <f t="shared" si="23"/>
        <v>0.32</v>
      </c>
      <c r="AF39">
        <f t="shared" si="14"/>
        <v>0.00213333333333333</v>
      </c>
      <c r="AR39" s="24">
        <f t="shared" si="15"/>
        <v>146</v>
      </c>
      <c r="AS39" s="24">
        <f t="shared" si="16"/>
        <v>34</v>
      </c>
      <c r="AT39" s="24">
        <f t="shared" si="17"/>
        <v>-166600</v>
      </c>
      <c r="AU39" s="24">
        <f t="shared" si="18"/>
        <v>584000</v>
      </c>
      <c r="AV39" s="24">
        <f t="shared" si="19"/>
        <v>417400</v>
      </c>
      <c r="AW39" s="24">
        <f t="shared" si="20"/>
        <v>2087</v>
      </c>
      <c r="AX39" s="24" t="str">
        <f t="shared" si="21"/>
        <v/>
      </c>
    </row>
    <row r="40" spans="1:50">
      <c r="A40" s="4"/>
      <c r="B40" s="10">
        <v>350</v>
      </c>
      <c r="C40" s="8">
        <v>19.2198029959568</v>
      </c>
      <c r="D40" s="8">
        <v>0.470990402993429</v>
      </c>
      <c r="E40" s="8">
        <v>0.694867156555877</v>
      </c>
      <c r="F40" s="9">
        <v>26731.7252267936</v>
      </c>
      <c r="G40" s="9">
        <v>-3140.41607688876</v>
      </c>
      <c r="H40" s="9">
        <v>-127.16038263813</v>
      </c>
      <c r="I40" s="14">
        <v>0</v>
      </c>
      <c r="J40" s="4">
        <v>150</v>
      </c>
      <c r="K40" s="10">
        <f t="shared" si="0"/>
        <v>350</v>
      </c>
      <c r="L40" s="15">
        <f t="shared" si="1"/>
        <v>-1.89884892731633</v>
      </c>
      <c r="M40" s="15">
        <f t="shared" si="2"/>
        <v>-1.21403186604041</v>
      </c>
      <c r="N40" s="15">
        <f t="shared" si="3"/>
        <v>-0.213668295440686</v>
      </c>
      <c r="O40" s="15">
        <f t="shared" si="4"/>
        <v>-0.542548332391533</v>
      </c>
      <c r="P40" s="15">
        <f t="shared" si="5"/>
        <v>-0.0410222693007665</v>
      </c>
      <c r="Q40" s="15">
        <f t="shared" si="6"/>
        <v>0.836356244098727</v>
      </c>
      <c r="R40" s="14">
        <v>0</v>
      </c>
      <c r="S40" s="4">
        <v>150</v>
      </c>
      <c r="T40" s="4">
        <f t="shared" si="7"/>
        <v>0.504172084529884</v>
      </c>
      <c r="U40">
        <f t="shared" si="8"/>
        <v>0</v>
      </c>
      <c r="V40">
        <f t="shared" si="9"/>
        <v>1</v>
      </c>
      <c r="W40">
        <f>SUM($U$20:U40)</f>
        <v>16</v>
      </c>
      <c r="X40">
        <f>SUM($V$20:V40)</f>
        <v>5</v>
      </c>
      <c r="Y40">
        <f t="shared" si="10"/>
        <v>145</v>
      </c>
      <c r="Z40">
        <f t="shared" si="11"/>
        <v>34</v>
      </c>
      <c r="AB40">
        <f t="shared" si="12"/>
        <v>0.0333333333333333</v>
      </c>
      <c r="AC40">
        <f t="shared" si="13"/>
        <v>0.32</v>
      </c>
      <c r="AD40">
        <f t="shared" si="22"/>
        <v>0.00666666666666666</v>
      </c>
      <c r="AE40">
        <f t="shared" si="23"/>
        <v>0.32</v>
      </c>
      <c r="AF40">
        <f t="shared" si="14"/>
        <v>0.00213333333333333</v>
      </c>
      <c r="AR40" s="24">
        <f t="shared" si="15"/>
        <v>145</v>
      </c>
      <c r="AS40" s="24">
        <f t="shared" si="16"/>
        <v>34</v>
      </c>
      <c r="AT40" s="24">
        <f t="shared" si="17"/>
        <v>-166600</v>
      </c>
      <c r="AU40" s="24">
        <f t="shared" si="18"/>
        <v>580000</v>
      </c>
      <c r="AV40" s="24">
        <f t="shared" si="19"/>
        <v>413400</v>
      </c>
      <c r="AW40" s="24">
        <f t="shared" si="20"/>
        <v>2067</v>
      </c>
      <c r="AX40" s="24" t="str">
        <f t="shared" si="21"/>
        <v/>
      </c>
    </row>
    <row r="41" spans="1:50">
      <c r="A41" s="4"/>
      <c r="B41" s="10">
        <v>237</v>
      </c>
      <c r="C41" s="8">
        <v>18.1905205155801</v>
      </c>
      <c r="D41" s="8">
        <v>0.214588001461245</v>
      </c>
      <c r="E41" s="8">
        <v>0.428558639392554</v>
      </c>
      <c r="F41" s="9">
        <v>16185.9747859832</v>
      </c>
      <c r="G41" s="9">
        <v>-1715.69108155612</v>
      </c>
      <c r="H41" s="9">
        <v>-4127.859789742</v>
      </c>
      <c r="I41" s="14">
        <v>0</v>
      </c>
      <c r="J41" s="4">
        <v>37</v>
      </c>
      <c r="K41" s="10">
        <f t="shared" si="0"/>
        <v>237</v>
      </c>
      <c r="L41" s="15">
        <f t="shared" si="1"/>
        <v>-2.02335434914433</v>
      </c>
      <c r="M41" s="15">
        <f t="shared" si="2"/>
        <v>-1.25098263888921</v>
      </c>
      <c r="N41" s="15">
        <f t="shared" si="3"/>
        <v>-0.659865931809935</v>
      </c>
      <c r="O41" s="15">
        <f t="shared" si="4"/>
        <v>-0.829585714133108</v>
      </c>
      <c r="P41" s="15">
        <f t="shared" si="5"/>
        <v>0.298322394990625</v>
      </c>
      <c r="Q41" s="15">
        <f t="shared" si="6"/>
        <v>0.288926604069849</v>
      </c>
      <c r="R41" s="14">
        <v>0</v>
      </c>
      <c r="S41" s="4">
        <v>37</v>
      </c>
      <c r="T41" s="4">
        <f t="shared" si="7"/>
        <v>0.501081406669102</v>
      </c>
      <c r="U41">
        <f t="shared" si="8"/>
        <v>0</v>
      </c>
      <c r="V41">
        <f t="shared" si="9"/>
        <v>1</v>
      </c>
      <c r="W41">
        <f>SUM($U$20:U41)</f>
        <v>16</v>
      </c>
      <c r="X41">
        <f>SUM($V$20:V41)</f>
        <v>6</v>
      </c>
      <c r="Y41">
        <f t="shared" si="10"/>
        <v>144</v>
      </c>
      <c r="Z41">
        <f t="shared" si="11"/>
        <v>34</v>
      </c>
      <c r="AB41">
        <f t="shared" si="12"/>
        <v>0.04</v>
      </c>
      <c r="AC41">
        <f t="shared" si="13"/>
        <v>0.32</v>
      </c>
      <c r="AD41">
        <f t="shared" si="22"/>
        <v>0.00666666666666667</v>
      </c>
      <c r="AE41">
        <f t="shared" si="23"/>
        <v>0.32</v>
      </c>
      <c r="AF41">
        <f t="shared" si="14"/>
        <v>0.00213333333333333</v>
      </c>
      <c r="AR41" s="24">
        <f t="shared" si="15"/>
        <v>144</v>
      </c>
      <c r="AS41" s="24">
        <f t="shared" si="16"/>
        <v>34</v>
      </c>
      <c r="AT41" s="24">
        <f t="shared" si="17"/>
        <v>-166600</v>
      </c>
      <c r="AU41" s="24">
        <f t="shared" si="18"/>
        <v>576000</v>
      </c>
      <c r="AV41" s="24">
        <f t="shared" si="19"/>
        <v>409400</v>
      </c>
      <c r="AW41" s="24">
        <f t="shared" si="20"/>
        <v>2047</v>
      </c>
      <c r="AX41" s="24" t="str">
        <f t="shared" si="21"/>
        <v/>
      </c>
    </row>
    <row r="42" spans="1:50">
      <c r="A42" s="4"/>
      <c r="B42" s="10">
        <v>349</v>
      </c>
      <c r="C42" s="8">
        <v>30.7294412259442</v>
      </c>
      <c r="D42" s="8">
        <v>4.17523956107118</v>
      </c>
      <c r="E42" s="8">
        <v>0.0826514985046018</v>
      </c>
      <c r="F42" s="9">
        <v>30433.6706244328</v>
      </c>
      <c r="G42" s="9">
        <v>-4921.63189359515</v>
      </c>
      <c r="H42" s="9">
        <v>-8631.56321757024</v>
      </c>
      <c r="I42" s="14">
        <v>1</v>
      </c>
      <c r="J42" s="4">
        <v>149</v>
      </c>
      <c r="K42" s="10">
        <f t="shared" si="0"/>
        <v>349</v>
      </c>
      <c r="L42" s="15">
        <f t="shared" si="1"/>
        <v>-0.506604922164672</v>
      </c>
      <c r="M42" s="15">
        <f t="shared" si="2"/>
        <v>-0.680203522789485</v>
      </c>
      <c r="N42" s="15">
        <f t="shared" si="3"/>
        <v>-1.23943037950949</v>
      </c>
      <c r="O42" s="15">
        <f t="shared" si="4"/>
        <v>-0.441787678111632</v>
      </c>
      <c r="P42" s="15">
        <f t="shared" si="5"/>
        <v>-0.465276834449055</v>
      </c>
      <c r="Q42" s="15">
        <f t="shared" si="6"/>
        <v>-0.327330828796771</v>
      </c>
      <c r="R42" s="14">
        <v>1</v>
      </c>
      <c r="S42" s="4">
        <v>149</v>
      </c>
      <c r="T42" s="4">
        <f t="shared" si="7"/>
        <v>0.4968496232661</v>
      </c>
      <c r="U42">
        <f t="shared" si="8"/>
        <v>1</v>
      </c>
      <c r="V42">
        <f t="shared" si="9"/>
        <v>0</v>
      </c>
      <c r="W42">
        <f>SUM($U$20:U42)</f>
        <v>17</v>
      </c>
      <c r="X42">
        <f>SUM($V$20:V42)</f>
        <v>6</v>
      </c>
      <c r="Y42">
        <f t="shared" si="10"/>
        <v>144</v>
      </c>
      <c r="Z42">
        <f t="shared" si="11"/>
        <v>33</v>
      </c>
      <c r="AB42">
        <f t="shared" si="12"/>
        <v>0.04</v>
      </c>
      <c r="AC42">
        <f t="shared" si="13"/>
        <v>0.34</v>
      </c>
      <c r="AD42">
        <f t="shared" si="22"/>
        <v>0</v>
      </c>
      <c r="AE42">
        <f t="shared" si="23"/>
        <v>0.33</v>
      </c>
      <c r="AF42">
        <f t="shared" si="14"/>
        <v>0</v>
      </c>
      <c r="AR42" s="24">
        <f t="shared" si="15"/>
        <v>144</v>
      </c>
      <c r="AS42" s="24">
        <f t="shared" si="16"/>
        <v>33</v>
      </c>
      <c r="AT42" s="24">
        <f t="shared" si="17"/>
        <v>-161700</v>
      </c>
      <c r="AU42" s="24">
        <f t="shared" si="18"/>
        <v>576000</v>
      </c>
      <c r="AV42" s="24">
        <f t="shared" si="19"/>
        <v>414300</v>
      </c>
      <c r="AW42" s="24">
        <f t="shared" si="20"/>
        <v>2071.5</v>
      </c>
      <c r="AX42" s="24" t="str">
        <f t="shared" si="21"/>
        <v/>
      </c>
    </row>
    <row r="43" spans="1:50">
      <c r="A43" s="4"/>
      <c r="B43" s="10">
        <v>345</v>
      </c>
      <c r="C43" s="8">
        <v>29.4984263357754</v>
      </c>
      <c r="D43" s="8">
        <v>1.80991072840959</v>
      </c>
      <c r="E43" s="8">
        <v>0.510815730344596</v>
      </c>
      <c r="F43" s="9">
        <v>36931.5107216493</v>
      </c>
      <c r="G43" s="9">
        <v>-3147.70870161452</v>
      </c>
      <c r="H43" s="9">
        <v>-8909.45785221392</v>
      </c>
      <c r="I43" s="14">
        <v>0</v>
      </c>
      <c r="J43" s="4">
        <v>145</v>
      </c>
      <c r="K43" s="10">
        <f t="shared" si="0"/>
        <v>345</v>
      </c>
      <c r="L43" s="15">
        <f t="shared" si="1"/>
        <v>-0.655512565206356</v>
      </c>
      <c r="M43" s="15">
        <f t="shared" si="2"/>
        <v>-1.02107680590272</v>
      </c>
      <c r="N43" s="15">
        <f t="shared" si="3"/>
        <v>-0.522044881441868</v>
      </c>
      <c r="O43" s="15">
        <f t="shared" si="4"/>
        <v>-0.264927527764936</v>
      </c>
      <c r="P43" s="15">
        <f t="shared" si="5"/>
        <v>-0.0427592454171926</v>
      </c>
      <c r="Q43" s="15">
        <f t="shared" si="6"/>
        <v>-0.365356119959316</v>
      </c>
      <c r="R43" s="14">
        <v>0</v>
      </c>
      <c r="S43" s="4">
        <v>145</v>
      </c>
      <c r="T43" s="4">
        <f t="shared" si="7"/>
        <v>0.49655013391036</v>
      </c>
      <c r="U43">
        <f t="shared" si="8"/>
        <v>0</v>
      </c>
      <c r="V43">
        <f t="shared" si="9"/>
        <v>1</v>
      </c>
      <c r="W43">
        <f>SUM($U$20:U43)</f>
        <v>17</v>
      </c>
      <c r="X43">
        <f>SUM($V$20:V43)</f>
        <v>7</v>
      </c>
      <c r="Y43">
        <f t="shared" si="10"/>
        <v>143</v>
      </c>
      <c r="Z43">
        <f t="shared" si="11"/>
        <v>33</v>
      </c>
      <c r="AB43">
        <f t="shared" si="12"/>
        <v>0.0466666666666667</v>
      </c>
      <c r="AC43">
        <f t="shared" si="13"/>
        <v>0.34</v>
      </c>
      <c r="AD43">
        <f t="shared" si="22"/>
        <v>0.00666666666666667</v>
      </c>
      <c r="AE43">
        <f t="shared" si="23"/>
        <v>0.34</v>
      </c>
      <c r="AF43">
        <f t="shared" si="14"/>
        <v>0.00226666666666667</v>
      </c>
      <c r="AR43" s="24">
        <f t="shared" si="15"/>
        <v>143</v>
      </c>
      <c r="AS43" s="24">
        <f t="shared" si="16"/>
        <v>33</v>
      </c>
      <c r="AT43" s="24">
        <f t="shared" si="17"/>
        <v>-161700</v>
      </c>
      <c r="AU43" s="24">
        <f t="shared" si="18"/>
        <v>572000</v>
      </c>
      <c r="AV43" s="24">
        <f t="shared" si="19"/>
        <v>410300</v>
      </c>
      <c r="AW43" s="24">
        <f t="shared" si="20"/>
        <v>2051.5</v>
      </c>
      <c r="AX43" s="24" t="str">
        <f t="shared" si="21"/>
        <v/>
      </c>
    </row>
    <row r="44" spans="1:50">
      <c r="A44" s="4"/>
      <c r="B44" s="10">
        <v>253</v>
      </c>
      <c r="C44" s="8">
        <v>41.4744497834418</v>
      </c>
      <c r="D44" s="8">
        <v>18.0740758193017</v>
      </c>
      <c r="E44" s="8">
        <v>2.24532542730726</v>
      </c>
      <c r="F44" s="9">
        <v>72444.3075411533</v>
      </c>
      <c r="G44" s="9">
        <v>-13028.6222255206</v>
      </c>
      <c r="H44" s="9">
        <v>-9879.694058615</v>
      </c>
      <c r="I44" s="14">
        <v>1</v>
      </c>
      <c r="J44" s="4">
        <v>53</v>
      </c>
      <c r="K44" s="10">
        <f t="shared" si="0"/>
        <v>253</v>
      </c>
      <c r="L44" s="15">
        <f t="shared" si="1"/>
        <v>0.793146942364248</v>
      </c>
      <c r="M44" s="15">
        <f t="shared" si="2"/>
        <v>1.32279152862799</v>
      </c>
      <c r="N44" s="15">
        <f t="shared" si="3"/>
        <v>2.38411123886592</v>
      </c>
      <c r="O44" s="15">
        <f t="shared" si="4"/>
        <v>0.701670371038331</v>
      </c>
      <c r="P44" s="15">
        <f t="shared" si="5"/>
        <v>-2.39622064579035</v>
      </c>
      <c r="Q44" s="15">
        <f t="shared" si="6"/>
        <v>-0.498116920800792</v>
      </c>
      <c r="R44" s="14">
        <v>1</v>
      </c>
      <c r="S44" s="4">
        <v>53</v>
      </c>
      <c r="T44" s="4">
        <f t="shared" si="7"/>
        <v>0.486575499632183</v>
      </c>
      <c r="U44">
        <f t="shared" si="8"/>
        <v>1</v>
      </c>
      <c r="V44">
        <f t="shared" si="9"/>
        <v>0</v>
      </c>
      <c r="W44">
        <f>SUM($U$20:U44)</f>
        <v>18</v>
      </c>
      <c r="X44">
        <f>SUM($V$20:V44)</f>
        <v>7</v>
      </c>
      <c r="Y44">
        <f t="shared" si="10"/>
        <v>143</v>
      </c>
      <c r="Z44">
        <f t="shared" si="11"/>
        <v>32</v>
      </c>
      <c r="AB44">
        <f t="shared" si="12"/>
        <v>0.0466666666666667</v>
      </c>
      <c r="AC44">
        <f t="shared" si="13"/>
        <v>0.36</v>
      </c>
      <c r="AD44">
        <f t="shared" si="22"/>
        <v>0</v>
      </c>
      <c r="AE44">
        <f t="shared" si="23"/>
        <v>0.35</v>
      </c>
      <c r="AF44">
        <f t="shared" si="14"/>
        <v>0</v>
      </c>
      <c r="AR44" s="24">
        <f t="shared" si="15"/>
        <v>143</v>
      </c>
      <c r="AS44" s="24">
        <f t="shared" si="16"/>
        <v>32</v>
      </c>
      <c r="AT44" s="24">
        <f t="shared" si="17"/>
        <v>-156800</v>
      </c>
      <c r="AU44" s="24">
        <f t="shared" si="18"/>
        <v>572000</v>
      </c>
      <c r="AV44" s="24">
        <f t="shared" si="19"/>
        <v>415200</v>
      </c>
      <c r="AW44" s="24">
        <f t="shared" si="20"/>
        <v>2076</v>
      </c>
      <c r="AX44" s="24" t="str">
        <f t="shared" si="21"/>
        <v/>
      </c>
    </row>
    <row r="45" spans="1:50">
      <c r="A45" s="4"/>
      <c r="B45" s="10">
        <v>201</v>
      </c>
      <c r="C45" s="8">
        <v>25.9238319155459</v>
      </c>
      <c r="D45" s="8">
        <v>0.349942944679719</v>
      </c>
      <c r="E45" s="8">
        <v>0.239694315160449</v>
      </c>
      <c r="F45" s="9">
        <v>12180.5996890443</v>
      </c>
      <c r="G45" s="9">
        <v>-2057.28118218217</v>
      </c>
      <c r="H45" s="9">
        <v>-3696.31283752675</v>
      </c>
      <c r="I45" s="14">
        <v>1</v>
      </c>
      <c r="J45" s="4">
        <v>1</v>
      </c>
      <c r="K45" s="10">
        <f t="shared" si="0"/>
        <v>201</v>
      </c>
      <c r="L45" s="15">
        <f t="shared" si="1"/>
        <v>-1.08790735928831</v>
      </c>
      <c r="M45" s="15">
        <f t="shared" si="2"/>
        <v>-1.2314763092646</v>
      </c>
      <c r="N45" s="15">
        <f t="shared" si="3"/>
        <v>-0.976306487164605</v>
      </c>
      <c r="O45" s="15">
        <f t="shared" si="4"/>
        <v>-0.93860520849447</v>
      </c>
      <c r="P45" s="15">
        <f t="shared" si="5"/>
        <v>0.216961586131406</v>
      </c>
      <c r="Q45" s="15">
        <f t="shared" si="6"/>
        <v>0.347976677236373</v>
      </c>
      <c r="R45" s="14">
        <v>1</v>
      </c>
      <c r="S45" s="4">
        <v>1</v>
      </c>
      <c r="T45" s="4">
        <f t="shared" si="7"/>
        <v>0.48572502302784</v>
      </c>
      <c r="U45">
        <f t="shared" si="8"/>
        <v>1</v>
      </c>
      <c r="V45">
        <f t="shared" si="9"/>
        <v>0</v>
      </c>
      <c r="W45">
        <f>SUM($U$20:U45)</f>
        <v>19</v>
      </c>
      <c r="X45">
        <f>SUM($V$20:V45)</f>
        <v>7</v>
      </c>
      <c r="Y45">
        <f t="shared" si="10"/>
        <v>143</v>
      </c>
      <c r="Z45">
        <f t="shared" si="11"/>
        <v>31</v>
      </c>
      <c r="AB45">
        <f t="shared" si="12"/>
        <v>0.0466666666666667</v>
      </c>
      <c r="AC45">
        <f t="shared" si="13"/>
        <v>0.38</v>
      </c>
      <c r="AD45">
        <f t="shared" si="22"/>
        <v>0</v>
      </c>
      <c r="AE45">
        <f t="shared" si="23"/>
        <v>0.37</v>
      </c>
      <c r="AF45">
        <f t="shared" si="14"/>
        <v>0</v>
      </c>
      <c r="AR45" s="24">
        <f t="shared" si="15"/>
        <v>143</v>
      </c>
      <c r="AS45" s="24">
        <f t="shared" si="16"/>
        <v>31</v>
      </c>
      <c r="AT45" s="24">
        <f t="shared" si="17"/>
        <v>-151900</v>
      </c>
      <c r="AU45" s="24">
        <f t="shared" si="18"/>
        <v>572000</v>
      </c>
      <c r="AV45" s="24">
        <f t="shared" si="19"/>
        <v>420100</v>
      </c>
      <c r="AW45" s="24">
        <f t="shared" si="20"/>
        <v>2100.5</v>
      </c>
      <c r="AX45" s="24" t="str">
        <f t="shared" si="21"/>
        <v/>
      </c>
    </row>
    <row r="46" spans="1:50">
      <c r="A46" s="4"/>
      <c r="B46" s="10">
        <v>250</v>
      </c>
      <c r="C46" s="8">
        <v>33.1157506415041</v>
      </c>
      <c r="D46" s="8">
        <v>0.837477414442714</v>
      </c>
      <c r="E46" s="8">
        <v>0.325215233787916</v>
      </c>
      <c r="F46" s="9">
        <v>28569.911688047</v>
      </c>
      <c r="G46" s="9">
        <v>-3394.93854764082</v>
      </c>
      <c r="H46" s="9">
        <v>-3841.61114219118</v>
      </c>
      <c r="I46" s="14">
        <v>1</v>
      </c>
      <c r="J46" s="4">
        <v>50</v>
      </c>
      <c r="K46" s="10">
        <f t="shared" si="0"/>
        <v>250</v>
      </c>
      <c r="L46" s="15">
        <f t="shared" si="1"/>
        <v>-0.217949022486242</v>
      </c>
      <c r="M46" s="15">
        <f t="shared" si="2"/>
        <v>-1.16121653267701</v>
      </c>
      <c r="N46" s="15">
        <f t="shared" si="3"/>
        <v>-0.833016921520333</v>
      </c>
      <c r="O46" s="15">
        <f t="shared" si="4"/>
        <v>-0.492516024880335</v>
      </c>
      <c r="P46" s="15">
        <f t="shared" si="5"/>
        <v>-0.101645086107463</v>
      </c>
      <c r="Q46" s="15">
        <f t="shared" si="6"/>
        <v>0.328095003927446</v>
      </c>
      <c r="R46" s="14">
        <v>1</v>
      </c>
      <c r="S46" s="4">
        <v>50</v>
      </c>
      <c r="T46" s="4">
        <f t="shared" si="7"/>
        <v>0.480976715222399</v>
      </c>
      <c r="U46">
        <f t="shared" si="8"/>
        <v>1</v>
      </c>
      <c r="V46">
        <f t="shared" si="9"/>
        <v>0</v>
      </c>
      <c r="W46">
        <f>SUM($U$20:U46)</f>
        <v>20</v>
      </c>
      <c r="X46">
        <f>SUM($V$20:V46)</f>
        <v>7</v>
      </c>
      <c r="Y46">
        <f t="shared" si="10"/>
        <v>143</v>
      </c>
      <c r="Z46">
        <f t="shared" si="11"/>
        <v>30</v>
      </c>
      <c r="AB46">
        <f t="shared" si="12"/>
        <v>0.0466666666666667</v>
      </c>
      <c r="AC46">
        <f t="shared" si="13"/>
        <v>0.4</v>
      </c>
      <c r="AD46">
        <f t="shared" si="22"/>
        <v>0</v>
      </c>
      <c r="AE46">
        <f t="shared" si="23"/>
        <v>0.39</v>
      </c>
      <c r="AF46">
        <f t="shared" si="14"/>
        <v>0</v>
      </c>
      <c r="AR46" s="24">
        <f t="shared" si="15"/>
        <v>143</v>
      </c>
      <c r="AS46" s="24">
        <f t="shared" si="16"/>
        <v>30</v>
      </c>
      <c r="AT46" s="24">
        <f t="shared" si="17"/>
        <v>-147000</v>
      </c>
      <c r="AU46" s="24">
        <f t="shared" si="18"/>
        <v>572000</v>
      </c>
      <c r="AV46" s="24">
        <f t="shared" si="19"/>
        <v>425000</v>
      </c>
      <c r="AW46" s="24">
        <f t="shared" si="20"/>
        <v>2125</v>
      </c>
      <c r="AX46" s="24" t="str">
        <f t="shared" si="21"/>
        <v/>
      </c>
    </row>
    <row r="47" spans="1:50">
      <c r="A47" s="4"/>
      <c r="B47" s="10">
        <v>292</v>
      </c>
      <c r="C47" s="8">
        <v>39.6825712557949</v>
      </c>
      <c r="D47" s="8">
        <v>20.8849067839133</v>
      </c>
      <c r="E47" s="8">
        <v>1.30318547171418</v>
      </c>
      <c r="F47" s="9">
        <v>75202.1664093836</v>
      </c>
      <c r="G47" s="9">
        <v>-13973.7019737799</v>
      </c>
      <c r="H47" s="9">
        <v>-17536.5486451797</v>
      </c>
      <c r="I47" s="14">
        <v>0</v>
      </c>
      <c r="J47" s="4">
        <v>92</v>
      </c>
      <c r="K47" s="10">
        <f t="shared" si="0"/>
        <v>292</v>
      </c>
      <c r="L47" s="15">
        <f t="shared" si="1"/>
        <v>0.576395373963383</v>
      </c>
      <c r="M47" s="15">
        <f t="shared" si="2"/>
        <v>1.72786720603616</v>
      </c>
      <c r="N47" s="15">
        <f t="shared" si="3"/>
        <v>0.805563824038593</v>
      </c>
      <c r="O47" s="15">
        <f t="shared" si="4"/>
        <v>0.776734596499821</v>
      </c>
      <c r="P47" s="15">
        <f t="shared" si="5"/>
        <v>-2.62132217131441</v>
      </c>
      <c r="Q47" s="15">
        <f t="shared" si="6"/>
        <v>-1.5458310136501</v>
      </c>
      <c r="R47" s="14">
        <v>0</v>
      </c>
      <c r="S47" s="4">
        <v>92</v>
      </c>
      <c r="T47" s="4">
        <f t="shared" si="7"/>
        <v>0.47856241732055</v>
      </c>
      <c r="U47">
        <f t="shared" si="8"/>
        <v>0</v>
      </c>
      <c r="V47">
        <f t="shared" si="9"/>
        <v>1</v>
      </c>
      <c r="W47">
        <f>SUM($U$20:U47)</f>
        <v>20</v>
      </c>
      <c r="X47">
        <f>SUM($V$20:V47)</f>
        <v>8</v>
      </c>
      <c r="Y47">
        <f t="shared" si="10"/>
        <v>142</v>
      </c>
      <c r="Z47">
        <f t="shared" si="11"/>
        <v>30</v>
      </c>
      <c r="AB47">
        <f t="shared" si="12"/>
        <v>0.0533333333333333</v>
      </c>
      <c r="AC47">
        <f t="shared" si="13"/>
        <v>0.4</v>
      </c>
      <c r="AD47">
        <f t="shared" si="22"/>
        <v>0.00666666666666667</v>
      </c>
      <c r="AE47">
        <f t="shared" si="23"/>
        <v>0.4</v>
      </c>
      <c r="AF47">
        <f t="shared" si="14"/>
        <v>0.00266666666666667</v>
      </c>
      <c r="AR47" s="24">
        <f t="shared" si="15"/>
        <v>142</v>
      </c>
      <c r="AS47" s="24">
        <f t="shared" si="16"/>
        <v>30</v>
      </c>
      <c r="AT47" s="24">
        <f t="shared" si="17"/>
        <v>-147000</v>
      </c>
      <c r="AU47" s="24">
        <f t="shared" si="18"/>
        <v>568000</v>
      </c>
      <c r="AV47" s="24">
        <f t="shared" si="19"/>
        <v>421000</v>
      </c>
      <c r="AW47" s="24">
        <f t="shared" si="20"/>
        <v>2105</v>
      </c>
      <c r="AX47" s="24" t="str">
        <f t="shared" si="21"/>
        <v/>
      </c>
    </row>
    <row r="48" spans="1:50">
      <c r="A48" s="4"/>
      <c r="B48" s="10">
        <v>290</v>
      </c>
      <c r="C48" s="8">
        <v>27.850834301334</v>
      </c>
      <c r="D48" s="8">
        <v>5.72436476977381</v>
      </c>
      <c r="E48" s="8">
        <v>0.487447052720221</v>
      </c>
      <c r="F48" s="9">
        <v>59483.9659173791</v>
      </c>
      <c r="G48" s="9">
        <v>-4055.22475107847</v>
      </c>
      <c r="H48" s="9">
        <v>-18060.9605629987</v>
      </c>
      <c r="I48" s="14">
        <v>0</v>
      </c>
      <c r="J48" s="4">
        <v>90</v>
      </c>
      <c r="K48" s="10">
        <f t="shared" si="0"/>
        <v>290</v>
      </c>
      <c r="L48" s="15">
        <f t="shared" si="1"/>
        <v>-0.854810760948965</v>
      </c>
      <c r="M48" s="15">
        <f t="shared" si="2"/>
        <v>-0.456955326364409</v>
      </c>
      <c r="N48" s="15">
        <f t="shared" si="3"/>
        <v>-0.561198900367506</v>
      </c>
      <c r="O48" s="15">
        <f t="shared" si="4"/>
        <v>0.348911926104126</v>
      </c>
      <c r="P48" s="15">
        <f t="shared" si="5"/>
        <v>-0.258913752534891</v>
      </c>
      <c r="Q48" s="15">
        <f t="shared" si="6"/>
        <v>-1.6175881236416</v>
      </c>
      <c r="R48" s="14">
        <v>0</v>
      </c>
      <c r="S48" s="4">
        <v>90</v>
      </c>
      <c r="T48" s="4">
        <f t="shared" si="7"/>
        <v>0.476727729476347</v>
      </c>
      <c r="U48">
        <f t="shared" si="8"/>
        <v>0</v>
      </c>
      <c r="V48">
        <f t="shared" si="9"/>
        <v>1</v>
      </c>
      <c r="W48">
        <f>SUM($U$20:U48)</f>
        <v>20</v>
      </c>
      <c r="X48">
        <f>SUM($V$20:V48)</f>
        <v>9</v>
      </c>
      <c r="Y48">
        <f t="shared" si="10"/>
        <v>141</v>
      </c>
      <c r="Z48">
        <f t="shared" si="11"/>
        <v>30</v>
      </c>
      <c r="AB48">
        <f t="shared" si="12"/>
        <v>0.06</v>
      </c>
      <c r="AC48">
        <f t="shared" si="13"/>
        <v>0.4</v>
      </c>
      <c r="AD48">
        <f t="shared" si="22"/>
        <v>0.00666666666666666</v>
      </c>
      <c r="AE48">
        <f t="shared" si="23"/>
        <v>0.4</v>
      </c>
      <c r="AF48">
        <f t="shared" si="14"/>
        <v>0.00266666666666666</v>
      </c>
      <c r="AR48" s="24">
        <f t="shared" si="15"/>
        <v>141</v>
      </c>
      <c r="AS48" s="24">
        <f t="shared" si="16"/>
        <v>30</v>
      </c>
      <c r="AT48" s="24">
        <f t="shared" si="17"/>
        <v>-147000</v>
      </c>
      <c r="AU48" s="24">
        <f t="shared" si="18"/>
        <v>564000</v>
      </c>
      <c r="AV48" s="24">
        <f t="shared" si="19"/>
        <v>417000</v>
      </c>
      <c r="AW48" s="24">
        <f t="shared" si="20"/>
        <v>2085</v>
      </c>
      <c r="AX48" s="24" t="str">
        <f t="shared" si="21"/>
        <v/>
      </c>
    </row>
    <row r="49" spans="1:50">
      <c r="A49" s="4"/>
      <c r="B49" s="10">
        <v>370</v>
      </c>
      <c r="C49" s="8">
        <v>28.9373433436245</v>
      </c>
      <c r="D49" s="8">
        <v>1.09919747985063</v>
      </c>
      <c r="E49" s="8">
        <v>0.74434668634714</v>
      </c>
      <c r="F49" s="9">
        <v>16519.9871635923</v>
      </c>
      <c r="G49" s="9">
        <v>-2138.53091669826</v>
      </c>
      <c r="H49" s="9">
        <v>-3522.67397393494</v>
      </c>
      <c r="I49" s="14">
        <v>1</v>
      </c>
      <c r="J49" s="4">
        <v>170</v>
      </c>
      <c r="K49" s="10">
        <f t="shared" si="0"/>
        <v>370</v>
      </c>
      <c r="L49" s="15">
        <f t="shared" si="1"/>
        <v>-0.723383024434117</v>
      </c>
      <c r="M49" s="15">
        <f t="shared" si="2"/>
        <v>-1.12349941837125</v>
      </c>
      <c r="N49" s="15">
        <f t="shared" si="3"/>
        <v>-0.130765767663162</v>
      </c>
      <c r="O49" s="15">
        <f t="shared" si="4"/>
        <v>-0.820494465589318</v>
      </c>
      <c r="P49" s="15">
        <f t="shared" si="5"/>
        <v>0.19760931536094</v>
      </c>
      <c r="Q49" s="15">
        <f t="shared" si="6"/>
        <v>0.371736287974012</v>
      </c>
      <c r="R49" s="14">
        <v>1</v>
      </c>
      <c r="S49" s="4">
        <v>170</v>
      </c>
      <c r="T49" s="4">
        <f t="shared" si="7"/>
        <v>0.476497945512765</v>
      </c>
      <c r="U49">
        <f t="shared" si="8"/>
        <v>1</v>
      </c>
      <c r="V49">
        <f t="shared" si="9"/>
        <v>0</v>
      </c>
      <c r="W49">
        <f>SUM($U$20:U49)</f>
        <v>21</v>
      </c>
      <c r="X49">
        <f>SUM($V$20:V49)</f>
        <v>9</v>
      </c>
      <c r="Y49">
        <f t="shared" si="10"/>
        <v>141</v>
      </c>
      <c r="Z49">
        <f t="shared" si="11"/>
        <v>29</v>
      </c>
      <c r="AB49">
        <f t="shared" si="12"/>
        <v>0.06</v>
      </c>
      <c r="AC49">
        <f t="shared" si="13"/>
        <v>0.42</v>
      </c>
      <c r="AD49">
        <f t="shared" si="22"/>
        <v>0</v>
      </c>
      <c r="AE49">
        <f t="shared" si="23"/>
        <v>0.41</v>
      </c>
      <c r="AF49">
        <f t="shared" si="14"/>
        <v>0</v>
      </c>
      <c r="AR49" s="24">
        <f t="shared" si="15"/>
        <v>141</v>
      </c>
      <c r="AS49" s="24">
        <f t="shared" si="16"/>
        <v>29</v>
      </c>
      <c r="AT49" s="24">
        <f t="shared" si="17"/>
        <v>-142100</v>
      </c>
      <c r="AU49" s="24">
        <f t="shared" si="18"/>
        <v>564000</v>
      </c>
      <c r="AV49" s="24">
        <f t="shared" si="19"/>
        <v>421900</v>
      </c>
      <c r="AW49" s="24">
        <f t="shared" si="20"/>
        <v>2109.5</v>
      </c>
      <c r="AX49" s="24" t="str">
        <f t="shared" si="21"/>
        <v/>
      </c>
    </row>
    <row r="50" spans="1:50">
      <c r="A50" s="4"/>
      <c r="B50" s="10">
        <v>248</v>
      </c>
      <c r="C50" s="8">
        <v>33.1474676383546</v>
      </c>
      <c r="D50" s="8">
        <v>2.61983408990999</v>
      </c>
      <c r="E50" s="8">
        <v>0.868640474472771</v>
      </c>
      <c r="F50" s="9">
        <v>26732.9877693265</v>
      </c>
      <c r="G50" s="9">
        <v>-3684.73691385471</v>
      </c>
      <c r="H50" s="9">
        <v>-3300.90141285638</v>
      </c>
      <c r="I50" s="14">
        <v>0</v>
      </c>
      <c r="J50" s="4">
        <v>48</v>
      </c>
      <c r="K50" s="10">
        <f t="shared" si="0"/>
        <v>248</v>
      </c>
      <c r="L50" s="15">
        <f t="shared" si="1"/>
        <v>-0.214112429376687</v>
      </c>
      <c r="M50" s="15">
        <f t="shared" si="2"/>
        <v>-0.904356783091306</v>
      </c>
      <c r="N50" s="15">
        <f t="shared" si="3"/>
        <v>0.0774874082689616</v>
      </c>
      <c r="O50" s="15">
        <f t="shared" si="4"/>
        <v>-0.542513968132202</v>
      </c>
      <c r="P50" s="15">
        <f t="shared" si="5"/>
        <v>-0.170670006437501</v>
      </c>
      <c r="Q50" s="15">
        <f t="shared" si="6"/>
        <v>0.402082200257234</v>
      </c>
      <c r="R50" s="14">
        <v>0</v>
      </c>
      <c r="S50" s="4">
        <v>48</v>
      </c>
      <c r="T50" s="4">
        <f t="shared" si="7"/>
        <v>0.473759107714273</v>
      </c>
      <c r="U50">
        <f t="shared" si="8"/>
        <v>0</v>
      </c>
      <c r="V50">
        <f t="shared" si="9"/>
        <v>1</v>
      </c>
      <c r="W50">
        <f>SUM($U$20:U50)</f>
        <v>21</v>
      </c>
      <c r="X50">
        <f>SUM($V$20:V50)</f>
        <v>10</v>
      </c>
      <c r="Y50">
        <f t="shared" si="10"/>
        <v>140</v>
      </c>
      <c r="Z50">
        <f t="shared" si="11"/>
        <v>29</v>
      </c>
      <c r="AB50">
        <f t="shared" si="12"/>
        <v>0.0666666666666667</v>
      </c>
      <c r="AC50">
        <f t="shared" si="13"/>
        <v>0.42</v>
      </c>
      <c r="AD50">
        <f t="shared" si="22"/>
        <v>0.00666666666666667</v>
      </c>
      <c r="AE50">
        <f t="shared" si="23"/>
        <v>0.42</v>
      </c>
      <c r="AF50">
        <f t="shared" si="14"/>
        <v>0.0028</v>
      </c>
      <c r="AR50" s="24">
        <f t="shared" si="15"/>
        <v>140</v>
      </c>
      <c r="AS50" s="24">
        <f t="shared" si="16"/>
        <v>29</v>
      </c>
      <c r="AT50" s="24">
        <f t="shared" si="17"/>
        <v>-142100</v>
      </c>
      <c r="AU50" s="24">
        <f t="shared" si="18"/>
        <v>560000</v>
      </c>
      <c r="AV50" s="24">
        <f t="shared" si="19"/>
        <v>417900</v>
      </c>
      <c r="AW50" s="24">
        <f t="shared" si="20"/>
        <v>2089.5</v>
      </c>
      <c r="AX50" s="24" t="str">
        <f t="shared" si="21"/>
        <v/>
      </c>
    </row>
    <row r="51" spans="1:50">
      <c r="A51" s="4"/>
      <c r="B51" s="10">
        <v>317</v>
      </c>
      <c r="C51" s="8">
        <v>36.1821629155783</v>
      </c>
      <c r="D51" s="8">
        <v>5.34339837960132</v>
      </c>
      <c r="E51" s="8">
        <v>1.83002671471001</v>
      </c>
      <c r="F51" s="9">
        <v>30212.5417646675</v>
      </c>
      <c r="G51" s="9">
        <v>-3693.61696674643</v>
      </c>
      <c r="H51" s="9">
        <v>-6360.68761770845</v>
      </c>
      <c r="I51" s="14">
        <v>0</v>
      </c>
      <c r="J51" s="4">
        <v>117</v>
      </c>
      <c r="K51" s="10">
        <f t="shared" si="0"/>
        <v>317</v>
      </c>
      <c r="L51" s="15">
        <f t="shared" si="1"/>
        <v>0.152974374113697</v>
      </c>
      <c r="M51" s="15">
        <f t="shared" si="2"/>
        <v>-0.511857318163902</v>
      </c>
      <c r="N51" s="15">
        <f t="shared" si="3"/>
        <v>1.68828180794148</v>
      </c>
      <c r="O51" s="15">
        <f t="shared" si="4"/>
        <v>-0.447806429388819</v>
      </c>
      <c r="P51" s="15">
        <f t="shared" si="5"/>
        <v>-0.172785080277928</v>
      </c>
      <c r="Q51" s="15">
        <f t="shared" si="6"/>
        <v>-0.0165990077618527</v>
      </c>
      <c r="R51" s="14">
        <v>0</v>
      </c>
      <c r="S51" s="4">
        <v>117</v>
      </c>
      <c r="T51" s="4">
        <f t="shared" si="7"/>
        <v>0.46771278319048</v>
      </c>
      <c r="U51">
        <f t="shared" si="8"/>
        <v>0</v>
      </c>
      <c r="V51">
        <f t="shared" si="9"/>
        <v>1</v>
      </c>
      <c r="W51">
        <f>SUM($U$20:U51)</f>
        <v>21</v>
      </c>
      <c r="X51">
        <f>SUM($V$20:V51)</f>
        <v>11</v>
      </c>
      <c r="Y51">
        <f t="shared" si="10"/>
        <v>139</v>
      </c>
      <c r="Z51">
        <f t="shared" si="11"/>
        <v>29</v>
      </c>
      <c r="AB51">
        <f t="shared" si="12"/>
        <v>0.0733333333333333</v>
      </c>
      <c r="AC51">
        <f t="shared" si="13"/>
        <v>0.42</v>
      </c>
      <c r="AD51">
        <f t="shared" si="22"/>
        <v>0.00666666666666667</v>
      </c>
      <c r="AE51">
        <f t="shared" si="23"/>
        <v>0.42</v>
      </c>
      <c r="AF51">
        <f t="shared" si="14"/>
        <v>0.0028</v>
      </c>
      <c r="AR51" s="24">
        <f t="shared" si="15"/>
        <v>139</v>
      </c>
      <c r="AS51" s="24">
        <f t="shared" si="16"/>
        <v>29</v>
      </c>
      <c r="AT51" s="24">
        <f t="shared" si="17"/>
        <v>-142100</v>
      </c>
      <c r="AU51" s="24">
        <f t="shared" si="18"/>
        <v>556000</v>
      </c>
      <c r="AV51" s="24">
        <f t="shared" si="19"/>
        <v>413900</v>
      </c>
      <c r="AW51" s="24">
        <f t="shared" si="20"/>
        <v>2069.5</v>
      </c>
      <c r="AX51" s="24" t="str">
        <f t="shared" si="21"/>
        <v/>
      </c>
    </row>
    <row r="52" spans="1:50">
      <c r="A52" s="4"/>
      <c r="B52" s="10">
        <v>255</v>
      </c>
      <c r="C52" s="8">
        <v>34.9930709154593</v>
      </c>
      <c r="D52" s="8">
        <v>0.69182627630258</v>
      </c>
      <c r="E52" s="8">
        <v>0.706480440510718</v>
      </c>
      <c r="F52" s="9">
        <v>31936.8005129669</v>
      </c>
      <c r="G52" s="9">
        <v>-2755.82667961866</v>
      </c>
      <c r="H52" s="9">
        <v>-4145.88597433519</v>
      </c>
      <c r="I52" s="14">
        <v>1</v>
      </c>
      <c r="J52" s="4">
        <v>55</v>
      </c>
      <c r="K52" s="10">
        <f t="shared" ref="K52:K83" si="24">B52</f>
        <v>255</v>
      </c>
      <c r="L52" s="15">
        <f t="shared" ref="L52:L83" si="25">(C52-C$221)/C$223</f>
        <v>0.00913786286469758</v>
      </c>
      <c r="M52" s="15">
        <f t="shared" ref="M52:M83" si="26">(D52-D$221)/D$223</f>
        <v>-1.18220667195974</v>
      </c>
      <c r="N52" s="15">
        <f t="shared" ref="N52:N83" si="27">(E52-E$221)/E$223</f>
        <v>-0.194210337781912</v>
      </c>
      <c r="O52" s="15">
        <f t="shared" ref="O52:O83" si="28">(F52-F$221)/F$223</f>
        <v>-0.40087504035826</v>
      </c>
      <c r="P52" s="15">
        <f t="shared" ref="P52:P83" si="29">(G52-G$221)/G$223</f>
        <v>0.0505802226427266</v>
      </c>
      <c r="Q52" s="15">
        <f t="shared" ref="Q52:Q83" si="30">(H52-H$221)/H$223</f>
        <v>0.286460018420995</v>
      </c>
      <c r="R52" s="14">
        <v>1</v>
      </c>
      <c r="S52" s="4">
        <v>55</v>
      </c>
      <c r="T52" s="4">
        <f t="shared" ref="T52:T83" si="31">$L$243*Q52+$M$243*P52+$N$243*O52+$O$243*N52+$P$243*M52+$Q$243*L52+$R$243</f>
        <v>0.467452923692604</v>
      </c>
      <c r="U52">
        <f t="shared" si="8"/>
        <v>1</v>
      </c>
      <c r="V52">
        <f t="shared" si="9"/>
        <v>0</v>
      </c>
      <c r="W52">
        <f>SUM($U$20:U52)</f>
        <v>22</v>
      </c>
      <c r="X52">
        <f>SUM($V$20:V52)</f>
        <v>11</v>
      </c>
      <c r="Y52">
        <f t="shared" si="10"/>
        <v>139</v>
      </c>
      <c r="Z52">
        <f t="shared" si="11"/>
        <v>28</v>
      </c>
      <c r="AB52">
        <f t="shared" si="12"/>
        <v>0.0733333333333333</v>
      </c>
      <c r="AC52">
        <f t="shared" si="13"/>
        <v>0.44</v>
      </c>
      <c r="AD52">
        <f t="shared" si="22"/>
        <v>0</v>
      </c>
      <c r="AE52">
        <f t="shared" si="23"/>
        <v>0.43</v>
      </c>
      <c r="AF52">
        <f t="shared" si="14"/>
        <v>0</v>
      </c>
      <c r="AR52" s="24">
        <f t="shared" si="15"/>
        <v>139</v>
      </c>
      <c r="AS52" s="24">
        <f t="shared" si="16"/>
        <v>28</v>
      </c>
      <c r="AT52" s="24">
        <f t="shared" si="17"/>
        <v>-137200</v>
      </c>
      <c r="AU52" s="24">
        <f t="shared" si="18"/>
        <v>556000</v>
      </c>
      <c r="AV52" s="24">
        <f t="shared" si="19"/>
        <v>418800</v>
      </c>
      <c r="AW52" s="24">
        <f t="shared" si="20"/>
        <v>2094</v>
      </c>
      <c r="AX52" s="24" t="str">
        <f t="shared" si="21"/>
        <v/>
      </c>
    </row>
    <row r="53" spans="1:50">
      <c r="A53" s="4"/>
      <c r="B53" s="10">
        <v>311</v>
      </c>
      <c r="C53" s="8">
        <v>45.3251318450693</v>
      </c>
      <c r="D53" s="8">
        <v>1.48583081809172</v>
      </c>
      <c r="E53" s="8">
        <v>1.19959618104006</v>
      </c>
      <c r="F53" s="9">
        <v>19030.1347877563</v>
      </c>
      <c r="G53" s="9">
        <v>-2925.06346255773</v>
      </c>
      <c r="H53" s="9">
        <v>-2597.35778697885</v>
      </c>
      <c r="I53" s="14">
        <v>1</v>
      </c>
      <c r="J53" s="4">
        <v>111</v>
      </c>
      <c r="K53" s="10">
        <f t="shared" si="24"/>
        <v>311</v>
      </c>
      <c r="L53" s="15">
        <f t="shared" si="25"/>
        <v>1.25893821302974</v>
      </c>
      <c r="M53" s="15">
        <f t="shared" si="26"/>
        <v>-1.06778074892141</v>
      </c>
      <c r="N53" s="15">
        <f t="shared" si="27"/>
        <v>0.632000856003253</v>
      </c>
      <c r="O53" s="15">
        <f t="shared" si="28"/>
        <v>-0.75217251867157</v>
      </c>
      <c r="P53" s="15">
        <f t="shared" si="29"/>
        <v>0.0102709703446669</v>
      </c>
      <c r="Q53" s="15">
        <f t="shared" si="30"/>
        <v>0.49835052603419</v>
      </c>
      <c r="R53" s="14">
        <v>1</v>
      </c>
      <c r="S53" s="4">
        <v>111</v>
      </c>
      <c r="T53" s="4">
        <f t="shared" si="31"/>
        <v>0.465262822997459</v>
      </c>
      <c r="U53">
        <f t="shared" si="8"/>
        <v>1</v>
      </c>
      <c r="V53">
        <f t="shared" si="9"/>
        <v>0</v>
      </c>
      <c r="W53">
        <f>SUM($U$20:U53)</f>
        <v>23</v>
      </c>
      <c r="X53">
        <f>SUM($V$20:V53)</f>
        <v>11</v>
      </c>
      <c r="Y53">
        <f t="shared" si="10"/>
        <v>139</v>
      </c>
      <c r="Z53">
        <f t="shared" si="11"/>
        <v>27</v>
      </c>
      <c r="AB53">
        <f t="shared" si="12"/>
        <v>0.0733333333333333</v>
      </c>
      <c r="AC53">
        <f t="shared" si="13"/>
        <v>0.46</v>
      </c>
      <c r="AD53">
        <f t="shared" si="22"/>
        <v>0</v>
      </c>
      <c r="AE53">
        <f t="shared" si="23"/>
        <v>0.45</v>
      </c>
      <c r="AF53">
        <f t="shared" si="14"/>
        <v>0</v>
      </c>
      <c r="AR53" s="24">
        <f t="shared" si="15"/>
        <v>139</v>
      </c>
      <c r="AS53" s="24">
        <f t="shared" si="16"/>
        <v>27</v>
      </c>
      <c r="AT53" s="24">
        <f t="shared" si="17"/>
        <v>-132300</v>
      </c>
      <c r="AU53" s="24">
        <f t="shared" si="18"/>
        <v>556000</v>
      </c>
      <c r="AV53" s="24">
        <f t="shared" si="19"/>
        <v>423700</v>
      </c>
      <c r="AW53" s="24">
        <f t="shared" si="20"/>
        <v>2118.5</v>
      </c>
      <c r="AX53" s="24" t="str">
        <f t="shared" si="21"/>
        <v/>
      </c>
    </row>
    <row r="54" spans="1:50">
      <c r="A54" s="4"/>
      <c r="B54" s="10">
        <v>320</v>
      </c>
      <c r="C54" s="8">
        <v>22.7800486522966</v>
      </c>
      <c r="D54" s="8">
        <v>0.174493400256912</v>
      </c>
      <c r="E54" s="8">
        <v>1.41932783953287</v>
      </c>
      <c r="F54" s="9">
        <v>24003.8091815228</v>
      </c>
      <c r="G54" s="9">
        <v>-734.688761512257</v>
      </c>
      <c r="H54" s="9">
        <v>-2054.86766321716</v>
      </c>
      <c r="I54" s="14">
        <v>0</v>
      </c>
      <c r="J54" s="4">
        <v>120</v>
      </c>
      <c r="K54" s="10">
        <f t="shared" si="24"/>
        <v>320</v>
      </c>
      <c r="L54" s="15">
        <f t="shared" si="25"/>
        <v>-1.46818980729361</v>
      </c>
      <c r="M54" s="15">
        <f t="shared" si="26"/>
        <v>-1.2567607692527</v>
      </c>
      <c r="N54" s="15">
        <f t="shared" si="27"/>
        <v>1.00015936516148</v>
      </c>
      <c r="O54" s="15">
        <f t="shared" si="28"/>
        <v>-0.616797565164503</v>
      </c>
      <c r="P54" s="15">
        <f t="shared" si="29"/>
        <v>0.531980051068062</v>
      </c>
      <c r="Q54" s="15">
        <f t="shared" si="30"/>
        <v>0.572581339937069</v>
      </c>
      <c r="R54" s="14">
        <v>0</v>
      </c>
      <c r="S54" s="4">
        <v>120</v>
      </c>
      <c r="T54" s="4">
        <f t="shared" si="31"/>
        <v>0.460661412294678</v>
      </c>
      <c r="U54">
        <f t="shared" si="8"/>
        <v>0</v>
      </c>
      <c r="V54">
        <f t="shared" si="9"/>
        <v>1</v>
      </c>
      <c r="W54">
        <f>SUM($U$20:U54)</f>
        <v>23</v>
      </c>
      <c r="X54">
        <f>SUM($V$20:V54)</f>
        <v>12</v>
      </c>
      <c r="Y54">
        <f t="shared" si="10"/>
        <v>138</v>
      </c>
      <c r="Z54">
        <f t="shared" si="11"/>
        <v>27</v>
      </c>
      <c r="AB54">
        <f t="shared" si="12"/>
        <v>0.08</v>
      </c>
      <c r="AC54">
        <f t="shared" si="13"/>
        <v>0.46</v>
      </c>
      <c r="AD54">
        <f t="shared" si="22"/>
        <v>0.00666666666666667</v>
      </c>
      <c r="AE54">
        <f t="shared" si="23"/>
        <v>0.46</v>
      </c>
      <c r="AF54">
        <f t="shared" si="14"/>
        <v>0.00306666666666667</v>
      </c>
      <c r="AR54" s="24">
        <f t="shared" si="15"/>
        <v>138</v>
      </c>
      <c r="AS54" s="24">
        <f t="shared" si="16"/>
        <v>27</v>
      </c>
      <c r="AT54" s="24">
        <f t="shared" si="17"/>
        <v>-132300</v>
      </c>
      <c r="AU54" s="24">
        <f t="shared" si="18"/>
        <v>552000</v>
      </c>
      <c r="AV54" s="24">
        <f t="shared" si="19"/>
        <v>419700</v>
      </c>
      <c r="AW54" s="24">
        <f t="shared" si="20"/>
        <v>2098.5</v>
      </c>
      <c r="AX54" s="24" t="str">
        <f t="shared" si="21"/>
        <v/>
      </c>
    </row>
    <row r="55" spans="1:50">
      <c r="A55" s="4"/>
      <c r="B55" s="10">
        <v>273</v>
      </c>
      <c r="C55" s="8">
        <v>25.4670309048933</v>
      </c>
      <c r="D55" s="8">
        <v>3.08050068543299</v>
      </c>
      <c r="E55" s="8">
        <v>0.245661718469389</v>
      </c>
      <c r="F55" s="9">
        <v>16515.1253641585</v>
      </c>
      <c r="G55" s="9">
        <v>-2573.04304262953</v>
      </c>
      <c r="H55" s="9">
        <v>-6718.54489763907</v>
      </c>
      <c r="I55" s="14">
        <v>1</v>
      </c>
      <c r="J55" s="4">
        <v>73</v>
      </c>
      <c r="K55" s="10">
        <f t="shared" si="24"/>
        <v>273</v>
      </c>
      <c r="L55" s="15">
        <f t="shared" si="25"/>
        <v>-1.14316352424502</v>
      </c>
      <c r="M55" s="15">
        <f t="shared" si="26"/>
        <v>-0.837969001118588</v>
      </c>
      <c r="N55" s="15">
        <f t="shared" si="27"/>
        <v>-0.966308154103114</v>
      </c>
      <c r="O55" s="15">
        <f t="shared" si="28"/>
        <v>-0.820626795496788</v>
      </c>
      <c r="P55" s="15">
        <f t="shared" si="29"/>
        <v>0.0941160994857893</v>
      </c>
      <c r="Q55" s="15">
        <f t="shared" si="30"/>
        <v>-0.0655658663032069</v>
      </c>
      <c r="R55" s="14">
        <v>1</v>
      </c>
      <c r="S55" s="4">
        <v>73</v>
      </c>
      <c r="T55" s="4">
        <f t="shared" si="31"/>
        <v>0.45756407729326</v>
      </c>
      <c r="U55">
        <f t="shared" si="8"/>
        <v>1</v>
      </c>
      <c r="V55">
        <f t="shared" si="9"/>
        <v>0</v>
      </c>
      <c r="W55">
        <f>SUM($U$20:U55)</f>
        <v>24</v>
      </c>
      <c r="X55">
        <f>SUM($V$20:V55)</f>
        <v>12</v>
      </c>
      <c r="Y55">
        <f t="shared" si="10"/>
        <v>138</v>
      </c>
      <c r="Z55">
        <f t="shared" si="11"/>
        <v>26</v>
      </c>
      <c r="AB55">
        <f t="shared" si="12"/>
        <v>0.08</v>
      </c>
      <c r="AC55">
        <f t="shared" si="13"/>
        <v>0.48</v>
      </c>
      <c r="AD55">
        <f t="shared" si="22"/>
        <v>0</v>
      </c>
      <c r="AE55">
        <f t="shared" si="23"/>
        <v>0.47</v>
      </c>
      <c r="AF55">
        <f t="shared" si="14"/>
        <v>0</v>
      </c>
      <c r="AR55" s="24">
        <f t="shared" si="15"/>
        <v>138</v>
      </c>
      <c r="AS55" s="24">
        <f t="shared" si="16"/>
        <v>26</v>
      </c>
      <c r="AT55" s="24">
        <f t="shared" si="17"/>
        <v>-127400</v>
      </c>
      <c r="AU55" s="24">
        <f t="shared" si="18"/>
        <v>552000</v>
      </c>
      <c r="AV55" s="24">
        <f t="shared" si="19"/>
        <v>424600</v>
      </c>
      <c r="AW55" s="24">
        <f t="shared" si="20"/>
        <v>2123</v>
      </c>
      <c r="AX55" s="24" t="str">
        <f t="shared" si="21"/>
        <v/>
      </c>
    </row>
    <row r="56" spans="1:50">
      <c r="A56" s="4"/>
      <c r="B56" s="10">
        <v>291</v>
      </c>
      <c r="C56" s="8">
        <v>17.0134794001494</v>
      </c>
      <c r="D56" s="8">
        <v>0.670595383427073</v>
      </c>
      <c r="E56" s="8">
        <v>0.724896637196497</v>
      </c>
      <c r="F56" s="9">
        <v>18195.4228145782</v>
      </c>
      <c r="G56" s="9">
        <v>-1001.42467872054</v>
      </c>
      <c r="H56" s="9">
        <v>-2136.1915732733</v>
      </c>
      <c r="I56" s="14">
        <v>1</v>
      </c>
      <c r="J56" s="4">
        <v>91</v>
      </c>
      <c r="K56" s="10">
        <f t="shared" si="24"/>
        <v>291</v>
      </c>
      <c r="L56" s="15">
        <f t="shared" si="25"/>
        <v>-2.16573314542186</v>
      </c>
      <c r="M56" s="15">
        <f t="shared" si="26"/>
        <v>-1.18526630749877</v>
      </c>
      <c r="N56" s="15">
        <f t="shared" si="27"/>
        <v>-0.163354158191282</v>
      </c>
      <c r="O56" s="15">
        <f t="shared" si="28"/>
        <v>-0.774891958187434</v>
      </c>
      <c r="P56" s="15">
        <f t="shared" si="29"/>
        <v>0.468448204167063</v>
      </c>
      <c r="Q56" s="15">
        <f t="shared" si="30"/>
        <v>0.56145350595666</v>
      </c>
      <c r="R56" s="14">
        <v>1</v>
      </c>
      <c r="S56" s="4">
        <v>91</v>
      </c>
      <c r="T56" s="4">
        <f t="shared" si="31"/>
        <v>0.451462349772665</v>
      </c>
      <c r="U56">
        <f t="shared" si="8"/>
        <v>1</v>
      </c>
      <c r="V56">
        <f t="shared" si="9"/>
        <v>0</v>
      </c>
      <c r="W56">
        <f>SUM($U$20:U56)</f>
        <v>25</v>
      </c>
      <c r="X56">
        <f>SUM($V$20:V56)</f>
        <v>12</v>
      </c>
      <c r="Y56">
        <f t="shared" si="10"/>
        <v>138</v>
      </c>
      <c r="Z56">
        <f t="shared" si="11"/>
        <v>25</v>
      </c>
      <c r="AB56">
        <f t="shared" si="12"/>
        <v>0.08</v>
      </c>
      <c r="AC56">
        <f t="shared" si="13"/>
        <v>0.5</v>
      </c>
      <c r="AD56">
        <f t="shared" si="22"/>
        <v>0</v>
      </c>
      <c r="AE56">
        <f t="shared" si="23"/>
        <v>0.49</v>
      </c>
      <c r="AF56">
        <f t="shared" si="14"/>
        <v>0</v>
      </c>
      <c r="AR56" s="24">
        <f t="shared" si="15"/>
        <v>138</v>
      </c>
      <c r="AS56" s="24">
        <f t="shared" si="16"/>
        <v>25</v>
      </c>
      <c r="AT56" s="24">
        <f t="shared" si="17"/>
        <v>-122500</v>
      </c>
      <c r="AU56" s="24">
        <f t="shared" si="18"/>
        <v>552000</v>
      </c>
      <c r="AV56" s="24">
        <f t="shared" si="19"/>
        <v>429500</v>
      </c>
      <c r="AW56" s="24">
        <f t="shared" si="20"/>
        <v>2147.5</v>
      </c>
      <c r="AX56" s="24" t="str">
        <f t="shared" si="21"/>
        <v/>
      </c>
    </row>
    <row r="57" spans="1:50">
      <c r="A57" s="4"/>
      <c r="B57" s="10">
        <v>334</v>
      </c>
      <c r="C57" s="8">
        <v>18.9156585035114</v>
      </c>
      <c r="D57" s="8">
        <v>0.25643001503105</v>
      </c>
      <c r="E57" s="8">
        <v>0.101299236739757</v>
      </c>
      <c r="F57" s="9">
        <v>35812.1355708273</v>
      </c>
      <c r="G57" s="9">
        <v>-1544.68984344117</v>
      </c>
      <c r="H57" s="9">
        <v>-6056.73419395136</v>
      </c>
      <c r="I57" s="14">
        <v>1</v>
      </c>
      <c r="J57" s="4">
        <v>134</v>
      </c>
      <c r="K57" s="10">
        <f t="shared" si="24"/>
        <v>334</v>
      </c>
      <c r="L57" s="15">
        <f t="shared" si="25"/>
        <v>-1.93563925363639</v>
      </c>
      <c r="M57" s="15">
        <f t="shared" si="26"/>
        <v>-1.24495268468552</v>
      </c>
      <c r="N57" s="15">
        <f t="shared" si="27"/>
        <v>-1.20818625403882</v>
      </c>
      <c r="O57" s="15">
        <f t="shared" si="28"/>
        <v>-0.295395014576983</v>
      </c>
      <c r="P57" s="15">
        <f t="shared" si="29"/>
        <v>0.339051909761286</v>
      </c>
      <c r="Q57" s="15">
        <f t="shared" si="30"/>
        <v>0.0249919983150928</v>
      </c>
      <c r="R57" s="14">
        <v>1</v>
      </c>
      <c r="S57" s="4">
        <v>134</v>
      </c>
      <c r="T57" s="4">
        <f t="shared" si="31"/>
        <v>0.447729035388083</v>
      </c>
      <c r="U57">
        <f t="shared" si="8"/>
        <v>1</v>
      </c>
      <c r="V57">
        <f t="shared" si="9"/>
        <v>0</v>
      </c>
      <c r="W57">
        <f>SUM($U$20:U57)</f>
        <v>26</v>
      </c>
      <c r="X57">
        <f>SUM($V$20:V57)</f>
        <v>12</v>
      </c>
      <c r="Y57">
        <f t="shared" si="10"/>
        <v>138</v>
      </c>
      <c r="Z57">
        <f t="shared" si="11"/>
        <v>24</v>
      </c>
      <c r="AB57">
        <f t="shared" si="12"/>
        <v>0.08</v>
      </c>
      <c r="AC57">
        <f t="shared" si="13"/>
        <v>0.52</v>
      </c>
      <c r="AD57">
        <f t="shared" si="22"/>
        <v>0</v>
      </c>
      <c r="AE57">
        <f t="shared" si="23"/>
        <v>0.51</v>
      </c>
      <c r="AF57">
        <f t="shared" si="14"/>
        <v>0</v>
      </c>
      <c r="AR57" s="24">
        <f t="shared" si="15"/>
        <v>138</v>
      </c>
      <c r="AS57" s="24">
        <f t="shared" si="16"/>
        <v>24</v>
      </c>
      <c r="AT57" s="24">
        <f t="shared" si="17"/>
        <v>-117600</v>
      </c>
      <c r="AU57" s="24">
        <f t="shared" si="18"/>
        <v>552000</v>
      </c>
      <c r="AV57" s="24">
        <f t="shared" si="19"/>
        <v>434400</v>
      </c>
      <c r="AW57" s="24">
        <f t="shared" si="20"/>
        <v>2172</v>
      </c>
      <c r="AX57" s="24" t="str">
        <f t="shared" si="21"/>
        <v/>
      </c>
    </row>
    <row r="58" spans="1:50">
      <c r="A58" s="4"/>
      <c r="B58" s="10">
        <v>342</v>
      </c>
      <c r="C58" s="8">
        <v>23.4687834981533</v>
      </c>
      <c r="D58" s="8">
        <v>0.0477538907544412</v>
      </c>
      <c r="E58" s="8">
        <v>0.806256007123382</v>
      </c>
      <c r="F58" s="9">
        <v>16045.6710849203</v>
      </c>
      <c r="G58" s="9">
        <v>-373.208951451305</v>
      </c>
      <c r="H58" s="9">
        <v>-2354.54826949065</v>
      </c>
      <c r="I58" s="14">
        <v>0</v>
      </c>
      <c r="J58" s="4">
        <v>142</v>
      </c>
      <c r="K58" s="10">
        <f t="shared" si="24"/>
        <v>342</v>
      </c>
      <c r="L58" s="15">
        <f t="shared" si="25"/>
        <v>-1.38487815656033</v>
      </c>
      <c r="M58" s="15">
        <f t="shared" si="26"/>
        <v>-1.27502550779886</v>
      </c>
      <c r="N58" s="15">
        <f t="shared" si="27"/>
        <v>-0.0270372317010799</v>
      </c>
      <c r="O58" s="15">
        <f t="shared" si="28"/>
        <v>-0.833404542127169</v>
      </c>
      <c r="P58" s="15">
        <f t="shared" si="29"/>
        <v>0.618078242083943</v>
      </c>
      <c r="Q58" s="15">
        <f t="shared" si="30"/>
        <v>0.531574998364736</v>
      </c>
      <c r="R58" s="14">
        <v>0</v>
      </c>
      <c r="S58" s="4">
        <v>142</v>
      </c>
      <c r="T58" s="4">
        <f t="shared" si="31"/>
        <v>0.434081959714294</v>
      </c>
      <c r="U58">
        <f t="shared" si="8"/>
        <v>0</v>
      </c>
      <c r="V58">
        <f t="shared" si="9"/>
        <v>1</v>
      </c>
      <c r="W58">
        <f>SUM($U$20:U58)</f>
        <v>26</v>
      </c>
      <c r="X58">
        <f>SUM($V$20:V58)</f>
        <v>13</v>
      </c>
      <c r="Y58">
        <f t="shared" si="10"/>
        <v>137</v>
      </c>
      <c r="Z58">
        <f t="shared" si="11"/>
        <v>24</v>
      </c>
      <c r="AB58">
        <f t="shared" si="12"/>
        <v>0.0866666666666667</v>
      </c>
      <c r="AC58">
        <f t="shared" si="13"/>
        <v>0.52</v>
      </c>
      <c r="AD58">
        <f t="shared" si="22"/>
        <v>0.00666666666666667</v>
      </c>
      <c r="AE58">
        <f t="shared" si="23"/>
        <v>0.52</v>
      </c>
      <c r="AF58">
        <f t="shared" si="14"/>
        <v>0.00346666666666667</v>
      </c>
      <c r="AR58" s="24">
        <f t="shared" si="15"/>
        <v>137</v>
      </c>
      <c r="AS58" s="24">
        <f t="shared" si="16"/>
        <v>24</v>
      </c>
      <c r="AT58" s="24">
        <f t="shared" si="17"/>
        <v>-117600</v>
      </c>
      <c r="AU58" s="24">
        <f t="shared" si="18"/>
        <v>548000</v>
      </c>
      <c r="AV58" s="24">
        <f t="shared" si="19"/>
        <v>430400</v>
      </c>
      <c r="AW58" s="24">
        <f t="shared" si="20"/>
        <v>2152</v>
      </c>
      <c r="AX58" s="24" t="str">
        <f t="shared" si="21"/>
        <v/>
      </c>
    </row>
    <row r="59" spans="1:50">
      <c r="A59" s="4"/>
      <c r="B59" s="10">
        <v>337</v>
      </c>
      <c r="C59" s="8">
        <v>31.9257317505139</v>
      </c>
      <c r="D59" s="8">
        <v>6.34747227636561</v>
      </c>
      <c r="E59" s="8">
        <v>0.69704401223191</v>
      </c>
      <c r="F59" s="9">
        <v>30535.2232408406</v>
      </c>
      <c r="G59" s="9">
        <v>-5066.68628601293</v>
      </c>
      <c r="H59" s="9">
        <v>-4061.88657567037</v>
      </c>
      <c r="I59" s="14">
        <v>1</v>
      </c>
      <c r="J59" s="4">
        <v>137</v>
      </c>
      <c r="K59" s="10">
        <f t="shared" si="24"/>
        <v>337</v>
      </c>
      <c r="L59" s="15">
        <f t="shared" si="25"/>
        <v>-0.361897653528499</v>
      </c>
      <c r="M59" s="15">
        <f t="shared" si="26"/>
        <v>-0.367157790152311</v>
      </c>
      <c r="N59" s="15">
        <f t="shared" si="27"/>
        <v>-0.210020992426463</v>
      </c>
      <c r="O59" s="15">
        <f t="shared" si="28"/>
        <v>-0.4390235887008</v>
      </c>
      <c r="P59" s="15">
        <f t="shared" si="29"/>
        <v>-0.499826262766984</v>
      </c>
      <c r="Q59" s="15">
        <f t="shared" si="30"/>
        <v>0.297953948830281</v>
      </c>
      <c r="R59" s="14">
        <v>1</v>
      </c>
      <c r="S59" s="4">
        <v>137</v>
      </c>
      <c r="T59" s="4">
        <f t="shared" si="31"/>
        <v>0.427771656341657</v>
      </c>
      <c r="U59">
        <f t="shared" si="8"/>
        <v>1</v>
      </c>
      <c r="V59">
        <f t="shared" si="9"/>
        <v>0</v>
      </c>
      <c r="W59">
        <f>SUM($U$20:U59)</f>
        <v>27</v>
      </c>
      <c r="X59">
        <f>SUM($V$20:V59)</f>
        <v>13</v>
      </c>
      <c r="Y59">
        <f t="shared" si="10"/>
        <v>137</v>
      </c>
      <c r="Z59">
        <f t="shared" si="11"/>
        <v>23</v>
      </c>
      <c r="AB59">
        <f t="shared" si="12"/>
        <v>0.0866666666666667</v>
      </c>
      <c r="AC59">
        <f t="shared" si="13"/>
        <v>0.54</v>
      </c>
      <c r="AD59">
        <f t="shared" si="22"/>
        <v>0</v>
      </c>
      <c r="AE59">
        <f t="shared" si="23"/>
        <v>0.53</v>
      </c>
      <c r="AF59">
        <f t="shared" si="14"/>
        <v>0</v>
      </c>
      <c r="AR59" s="24">
        <f t="shared" si="15"/>
        <v>137</v>
      </c>
      <c r="AS59" s="24">
        <f t="shared" si="16"/>
        <v>23</v>
      </c>
      <c r="AT59" s="24">
        <f t="shared" si="17"/>
        <v>-112700</v>
      </c>
      <c r="AU59" s="24">
        <f t="shared" si="18"/>
        <v>548000</v>
      </c>
      <c r="AV59" s="24">
        <f t="shared" si="19"/>
        <v>435300</v>
      </c>
      <c r="AW59" s="24">
        <f t="shared" si="20"/>
        <v>2176.5</v>
      </c>
      <c r="AX59" s="24">
        <f t="shared" si="21"/>
        <v>0.427771656341657</v>
      </c>
    </row>
    <row r="60" spans="1:50">
      <c r="A60" s="4"/>
      <c r="B60" s="10">
        <v>225</v>
      </c>
      <c r="C60" s="8">
        <v>16.6688254852467</v>
      </c>
      <c r="D60" s="8">
        <v>0.023889836004141</v>
      </c>
      <c r="E60" s="8">
        <v>0.662484344526668</v>
      </c>
      <c r="F60" s="9">
        <v>19835.6106381717</v>
      </c>
      <c r="G60" s="9">
        <v>-168.065312549649</v>
      </c>
      <c r="H60" s="9">
        <v>-2317.22460418386</v>
      </c>
      <c r="I60" s="14">
        <v>0</v>
      </c>
      <c r="J60" s="4">
        <v>25</v>
      </c>
      <c r="K60" s="10">
        <f t="shared" si="24"/>
        <v>225</v>
      </c>
      <c r="L60" s="15">
        <f t="shared" si="25"/>
        <v>-2.20742362580768</v>
      </c>
      <c r="M60" s="15">
        <f t="shared" si="26"/>
        <v>-1.27846461469123</v>
      </c>
      <c r="N60" s="15">
        <f t="shared" si="27"/>
        <v>-0.267925419247061</v>
      </c>
      <c r="O60" s="15">
        <f t="shared" si="28"/>
        <v>-0.730248836667435</v>
      </c>
      <c r="P60" s="15">
        <f t="shared" si="29"/>
        <v>0.666939881700466</v>
      </c>
      <c r="Q60" s="15">
        <f t="shared" si="30"/>
        <v>0.536682125540342</v>
      </c>
      <c r="R60" s="14">
        <v>0</v>
      </c>
      <c r="S60" s="4">
        <v>25</v>
      </c>
      <c r="T60" s="4">
        <f t="shared" si="31"/>
        <v>0.427602362901695</v>
      </c>
      <c r="U60">
        <f t="shared" si="8"/>
        <v>0</v>
      </c>
      <c r="V60">
        <f t="shared" si="9"/>
        <v>1</v>
      </c>
      <c r="W60">
        <f>SUM($U$20:U60)</f>
        <v>27</v>
      </c>
      <c r="X60">
        <f>SUM($V$20:V60)</f>
        <v>14</v>
      </c>
      <c r="Y60">
        <f t="shared" si="10"/>
        <v>136</v>
      </c>
      <c r="Z60">
        <f t="shared" si="11"/>
        <v>23</v>
      </c>
      <c r="AB60">
        <f t="shared" si="12"/>
        <v>0.0933333333333333</v>
      </c>
      <c r="AC60">
        <f t="shared" si="13"/>
        <v>0.54</v>
      </c>
      <c r="AD60">
        <f t="shared" si="22"/>
        <v>0.00666666666666667</v>
      </c>
      <c r="AE60">
        <f t="shared" si="23"/>
        <v>0.54</v>
      </c>
      <c r="AF60">
        <f t="shared" si="14"/>
        <v>0.0036</v>
      </c>
      <c r="AR60" s="24">
        <f t="shared" si="15"/>
        <v>136</v>
      </c>
      <c r="AS60" s="24">
        <f t="shared" si="16"/>
        <v>23</v>
      </c>
      <c r="AT60" s="24">
        <f t="shared" si="17"/>
        <v>-112700</v>
      </c>
      <c r="AU60" s="24">
        <f t="shared" si="18"/>
        <v>544000</v>
      </c>
      <c r="AV60" s="24">
        <f t="shared" si="19"/>
        <v>431300</v>
      </c>
      <c r="AW60" s="24">
        <f t="shared" si="20"/>
        <v>2156.5</v>
      </c>
      <c r="AX60" s="24" t="str">
        <f t="shared" si="21"/>
        <v/>
      </c>
    </row>
    <row r="61" spans="1:50">
      <c r="A61" s="4"/>
      <c r="B61" s="10">
        <v>343</v>
      </c>
      <c r="C61" s="8">
        <v>37.3065755859738</v>
      </c>
      <c r="D61" s="8">
        <v>4.48983817954461</v>
      </c>
      <c r="E61" s="8">
        <v>0.734795643532377</v>
      </c>
      <c r="F61" s="9">
        <v>31273.4490181106</v>
      </c>
      <c r="G61" s="9">
        <v>-2728.20318741907</v>
      </c>
      <c r="H61" s="9">
        <v>-10611.5919574256</v>
      </c>
      <c r="I61" s="14">
        <v>0</v>
      </c>
      <c r="J61" s="4">
        <v>143</v>
      </c>
      <c r="K61" s="10">
        <f t="shared" si="24"/>
        <v>343</v>
      </c>
      <c r="L61" s="15">
        <f t="shared" si="25"/>
        <v>0.2889870591689</v>
      </c>
      <c r="M61" s="15">
        <f t="shared" si="26"/>
        <v>-0.634865951767171</v>
      </c>
      <c r="N61" s="15">
        <f t="shared" si="27"/>
        <v>-0.146768457979654</v>
      </c>
      <c r="O61" s="15">
        <f t="shared" si="28"/>
        <v>-0.418930339251079</v>
      </c>
      <c r="P61" s="15">
        <f t="shared" si="29"/>
        <v>0.0571596570723421</v>
      </c>
      <c r="Q61" s="15">
        <f t="shared" si="30"/>
        <v>-0.598265060541648</v>
      </c>
      <c r="R61" s="14">
        <v>0</v>
      </c>
      <c r="S61" s="4">
        <v>143</v>
      </c>
      <c r="T61" s="4">
        <f t="shared" si="31"/>
        <v>0.426465199833504</v>
      </c>
      <c r="U61">
        <f t="shared" si="8"/>
        <v>0</v>
      </c>
      <c r="V61">
        <f t="shared" si="9"/>
        <v>1</v>
      </c>
      <c r="W61">
        <f>SUM($U$20:U61)</f>
        <v>27</v>
      </c>
      <c r="X61">
        <f>SUM($V$20:V61)</f>
        <v>15</v>
      </c>
      <c r="Y61">
        <f t="shared" si="10"/>
        <v>135</v>
      </c>
      <c r="Z61">
        <f t="shared" si="11"/>
        <v>23</v>
      </c>
      <c r="AB61">
        <f t="shared" si="12"/>
        <v>0.1</v>
      </c>
      <c r="AC61">
        <f t="shared" si="13"/>
        <v>0.54</v>
      </c>
      <c r="AD61">
        <f t="shared" si="22"/>
        <v>0.00666666666666667</v>
      </c>
      <c r="AE61">
        <f t="shared" si="23"/>
        <v>0.54</v>
      </c>
      <c r="AF61">
        <f t="shared" si="14"/>
        <v>0.0036</v>
      </c>
      <c r="AR61" s="24">
        <f t="shared" si="15"/>
        <v>135</v>
      </c>
      <c r="AS61" s="24">
        <f t="shared" si="16"/>
        <v>23</v>
      </c>
      <c r="AT61" s="24">
        <f t="shared" si="17"/>
        <v>-112700</v>
      </c>
      <c r="AU61" s="24">
        <f t="shared" si="18"/>
        <v>540000</v>
      </c>
      <c r="AV61" s="24">
        <f t="shared" si="19"/>
        <v>427300</v>
      </c>
      <c r="AW61" s="24">
        <f t="shared" si="20"/>
        <v>2136.5</v>
      </c>
      <c r="AX61" s="24" t="str">
        <f t="shared" si="21"/>
        <v/>
      </c>
    </row>
    <row r="62" spans="1:50">
      <c r="A62" s="4"/>
      <c r="B62" s="10">
        <v>302</v>
      </c>
      <c r="C62" s="8">
        <v>26.6382432993106</v>
      </c>
      <c r="D62" s="8">
        <v>2.61744526224491</v>
      </c>
      <c r="E62" s="8">
        <v>2.30056092497084</v>
      </c>
      <c r="F62" s="9">
        <v>24191.978666368</v>
      </c>
      <c r="G62" s="9">
        <v>-757.590963043436</v>
      </c>
      <c r="H62" s="9">
        <v>-1264.93069111007</v>
      </c>
      <c r="I62" s="14">
        <v>0</v>
      </c>
      <c r="J62" s="4">
        <v>102</v>
      </c>
      <c r="K62" s="10">
        <f t="shared" si="24"/>
        <v>302</v>
      </c>
      <c r="L62" s="15">
        <f t="shared" si="25"/>
        <v>-1.00148978938875</v>
      </c>
      <c r="M62" s="15">
        <f t="shared" si="26"/>
        <v>-0.904701042848235</v>
      </c>
      <c r="N62" s="15">
        <f t="shared" si="27"/>
        <v>2.47665784144437</v>
      </c>
      <c r="O62" s="15">
        <f t="shared" si="28"/>
        <v>-0.611675911987066</v>
      </c>
      <c r="P62" s="15">
        <f t="shared" si="29"/>
        <v>0.526525145794699</v>
      </c>
      <c r="Q62" s="15">
        <f t="shared" si="30"/>
        <v>0.680671168310135</v>
      </c>
      <c r="R62" s="14">
        <v>0</v>
      </c>
      <c r="S62" s="4">
        <v>102</v>
      </c>
      <c r="T62" s="4">
        <f t="shared" si="31"/>
        <v>0.424362900912328</v>
      </c>
      <c r="U62">
        <f t="shared" si="8"/>
        <v>0</v>
      </c>
      <c r="V62">
        <f t="shared" si="9"/>
        <v>1</v>
      </c>
      <c r="W62">
        <f>SUM($U$20:U62)</f>
        <v>27</v>
      </c>
      <c r="X62">
        <f>SUM($V$20:V62)</f>
        <v>16</v>
      </c>
      <c r="Y62">
        <f t="shared" si="10"/>
        <v>134</v>
      </c>
      <c r="Z62">
        <f t="shared" si="11"/>
        <v>23</v>
      </c>
      <c r="AB62">
        <f t="shared" si="12"/>
        <v>0.106666666666667</v>
      </c>
      <c r="AC62">
        <f t="shared" si="13"/>
        <v>0.54</v>
      </c>
      <c r="AD62">
        <f t="shared" si="22"/>
        <v>0.00666666666666667</v>
      </c>
      <c r="AE62">
        <f t="shared" si="23"/>
        <v>0.54</v>
      </c>
      <c r="AF62">
        <f t="shared" si="14"/>
        <v>0.0036</v>
      </c>
      <c r="AR62" s="24">
        <f t="shared" si="15"/>
        <v>134</v>
      </c>
      <c r="AS62" s="24">
        <f t="shared" si="16"/>
        <v>23</v>
      </c>
      <c r="AT62" s="24">
        <f t="shared" si="17"/>
        <v>-112700</v>
      </c>
      <c r="AU62" s="24">
        <f t="shared" si="18"/>
        <v>536000</v>
      </c>
      <c r="AV62" s="24">
        <f t="shared" si="19"/>
        <v>423300</v>
      </c>
      <c r="AW62" s="24">
        <f t="shared" si="20"/>
        <v>2116.5</v>
      </c>
      <c r="AX62" s="24" t="str">
        <f t="shared" si="21"/>
        <v/>
      </c>
    </row>
    <row r="63" spans="1:50">
      <c r="A63" s="4"/>
      <c r="B63" s="10">
        <v>252</v>
      </c>
      <c r="C63" s="8">
        <v>25.5454001929201</v>
      </c>
      <c r="D63" s="8">
        <v>2.11790439529769</v>
      </c>
      <c r="E63" s="8">
        <v>0.955911939831079</v>
      </c>
      <c r="F63" s="9">
        <v>12669.885576896</v>
      </c>
      <c r="G63" s="9">
        <v>-1331.44938539979</v>
      </c>
      <c r="H63" s="9">
        <v>-1439.33167793022</v>
      </c>
      <c r="I63" s="14">
        <v>1</v>
      </c>
      <c r="J63" s="4">
        <v>52</v>
      </c>
      <c r="K63" s="10">
        <f t="shared" si="24"/>
        <v>252</v>
      </c>
      <c r="L63" s="15">
        <f t="shared" si="25"/>
        <v>-1.13368371530028</v>
      </c>
      <c r="M63" s="15">
        <f t="shared" si="26"/>
        <v>-0.976691090495826</v>
      </c>
      <c r="N63" s="15">
        <f t="shared" si="27"/>
        <v>0.223709999946255</v>
      </c>
      <c r="O63" s="15">
        <f t="shared" si="28"/>
        <v>-0.925287679224238</v>
      </c>
      <c r="P63" s="15">
        <f t="shared" si="29"/>
        <v>0.389842070588427</v>
      </c>
      <c r="Q63" s="15">
        <f t="shared" si="30"/>
        <v>0.656807273595598</v>
      </c>
      <c r="R63" s="14">
        <v>1</v>
      </c>
      <c r="S63" s="4">
        <v>52</v>
      </c>
      <c r="T63" s="4">
        <f t="shared" si="31"/>
        <v>0.421483990339195</v>
      </c>
      <c r="U63">
        <f t="shared" si="8"/>
        <v>1</v>
      </c>
      <c r="V63">
        <f t="shared" si="9"/>
        <v>0</v>
      </c>
      <c r="W63">
        <f>SUM($U$20:U63)</f>
        <v>28</v>
      </c>
      <c r="X63">
        <f>SUM($V$20:V63)</f>
        <v>16</v>
      </c>
      <c r="Y63">
        <f t="shared" si="10"/>
        <v>134</v>
      </c>
      <c r="Z63">
        <f t="shared" si="11"/>
        <v>22</v>
      </c>
      <c r="AB63">
        <f t="shared" si="12"/>
        <v>0.106666666666667</v>
      </c>
      <c r="AC63">
        <f t="shared" si="13"/>
        <v>0.56</v>
      </c>
      <c r="AD63">
        <f t="shared" si="22"/>
        <v>0</v>
      </c>
      <c r="AE63">
        <f t="shared" si="23"/>
        <v>0.55</v>
      </c>
      <c r="AF63">
        <f t="shared" si="14"/>
        <v>0</v>
      </c>
      <c r="AR63" s="24">
        <f t="shared" si="15"/>
        <v>134</v>
      </c>
      <c r="AS63" s="24">
        <f t="shared" si="16"/>
        <v>22</v>
      </c>
      <c r="AT63" s="24">
        <f t="shared" si="17"/>
        <v>-107800</v>
      </c>
      <c r="AU63" s="24">
        <f t="shared" si="18"/>
        <v>536000</v>
      </c>
      <c r="AV63" s="24">
        <f t="shared" si="19"/>
        <v>428200</v>
      </c>
      <c r="AW63" s="24">
        <f t="shared" si="20"/>
        <v>2141</v>
      </c>
      <c r="AX63" s="24" t="str">
        <f t="shared" si="21"/>
        <v/>
      </c>
    </row>
    <row r="64" spans="1:50">
      <c r="A64" s="4"/>
      <c r="B64" s="10">
        <v>312</v>
      </c>
      <c r="C64" s="8">
        <v>25.7811829316802</v>
      </c>
      <c r="D64" s="8">
        <v>1.22299083622215</v>
      </c>
      <c r="E64" s="8">
        <v>2.01297573126191</v>
      </c>
      <c r="F64" s="9">
        <v>19359.0965206113</v>
      </c>
      <c r="G64" s="9">
        <v>-267.878887417378</v>
      </c>
      <c r="H64" s="9">
        <v>501.328444566079</v>
      </c>
      <c r="I64" s="14">
        <v>0</v>
      </c>
      <c r="J64" s="4">
        <v>112</v>
      </c>
      <c r="K64" s="10">
        <f t="shared" si="24"/>
        <v>312</v>
      </c>
      <c r="L64" s="15">
        <f t="shared" si="25"/>
        <v>-1.10516265338699</v>
      </c>
      <c r="M64" s="15">
        <f t="shared" si="26"/>
        <v>-1.10565925710857</v>
      </c>
      <c r="N64" s="15">
        <f t="shared" si="27"/>
        <v>1.99481131601379</v>
      </c>
      <c r="O64" s="15">
        <f t="shared" si="28"/>
        <v>-0.743218740083518</v>
      </c>
      <c r="P64" s="15">
        <f t="shared" si="29"/>
        <v>0.6431660276822</v>
      </c>
      <c r="Q64" s="15">
        <f t="shared" si="30"/>
        <v>0.922354560250061</v>
      </c>
      <c r="R64" s="14">
        <v>0</v>
      </c>
      <c r="S64" s="4">
        <v>112</v>
      </c>
      <c r="T64" s="4">
        <f t="shared" si="31"/>
        <v>0.419975714619031</v>
      </c>
      <c r="U64">
        <f t="shared" si="8"/>
        <v>0</v>
      </c>
      <c r="V64">
        <f t="shared" si="9"/>
        <v>1</v>
      </c>
      <c r="W64">
        <f>SUM($U$20:U64)</f>
        <v>28</v>
      </c>
      <c r="X64">
        <f>SUM($V$20:V64)</f>
        <v>17</v>
      </c>
      <c r="Y64">
        <f t="shared" si="10"/>
        <v>133</v>
      </c>
      <c r="Z64">
        <f t="shared" si="11"/>
        <v>22</v>
      </c>
      <c r="AB64">
        <f t="shared" si="12"/>
        <v>0.113333333333333</v>
      </c>
      <c r="AC64">
        <f t="shared" si="13"/>
        <v>0.56</v>
      </c>
      <c r="AD64">
        <f t="shared" si="22"/>
        <v>0.00666666666666665</v>
      </c>
      <c r="AE64">
        <f t="shared" si="23"/>
        <v>0.56</v>
      </c>
      <c r="AF64">
        <f t="shared" si="14"/>
        <v>0.00373333333333333</v>
      </c>
      <c r="AR64" s="24">
        <f t="shared" si="15"/>
        <v>133</v>
      </c>
      <c r="AS64" s="24">
        <f t="shared" si="16"/>
        <v>22</v>
      </c>
      <c r="AT64" s="24">
        <f t="shared" si="17"/>
        <v>-107800</v>
      </c>
      <c r="AU64" s="24">
        <f t="shared" si="18"/>
        <v>532000</v>
      </c>
      <c r="AV64" s="24">
        <f t="shared" si="19"/>
        <v>424200</v>
      </c>
      <c r="AW64" s="24">
        <f t="shared" si="20"/>
        <v>2121</v>
      </c>
      <c r="AX64" s="24" t="str">
        <f t="shared" si="21"/>
        <v/>
      </c>
    </row>
    <row r="65" spans="1:50">
      <c r="A65" s="4"/>
      <c r="B65" s="10">
        <v>366</v>
      </c>
      <c r="C65" s="8">
        <v>30.5758277059841</v>
      </c>
      <c r="D65" s="8">
        <v>3.74789837462161</v>
      </c>
      <c r="E65" s="8">
        <v>0.845690967070804</v>
      </c>
      <c r="F65" s="9">
        <v>52641.8519971112</v>
      </c>
      <c r="G65" s="9">
        <v>-4372.75331776394</v>
      </c>
      <c r="H65" s="9">
        <v>-2764.27165426651</v>
      </c>
      <c r="I65" s="14">
        <v>0</v>
      </c>
      <c r="J65" s="4">
        <v>166</v>
      </c>
      <c r="K65" s="10">
        <f t="shared" si="24"/>
        <v>366</v>
      </c>
      <c r="L65" s="15">
        <f t="shared" si="25"/>
        <v>-0.525186522906683</v>
      </c>
      <c r="M65" s="15">
        <f t="shared" si="26"/>
        <v>-0.741788699118078</v>
      </c>
      <c r="N65" s="15">
        <f t="shared" si="27"/>
        <v>0.0390357054557312</v>
      </c>
      <c r="O65" s="15">
        <f t="shared" si="28"/>
        <v>0.162681228130167</v>
      </c>
      <c r="P65" s="15">
        <f t="shared" si="29"/>
        <v>-0.334543523345259</v>
      </c>
      <c r="Q65" s="15">
        <f t="shared" si="30"/>
        <v>0.475511119973624</v>
      </c>
      <c r="R65" s="14">
        <v>0</v>
      </c>
      <c r="S65" s="4">
        <v>166</v>
      </c>
      <c r="T65" s="4">
        <f t="shared" si="31"/>
        <v>0.415362339346815</v>
      </c>
      <c r="U65">
        <f t="shared" si="8"/>
        <v>0</v>
      </c>
      <c r="V65">
        <f t="shared" si="9"/>
        <v>1</v>
      </c>
      <c r="W65">
        <f>SUM($U$20:U65)</f>
        <v>28</v>
      </c>
      <c r="X65">
        <f>SUM($V$20:V65)</f>
        <v>18</v>
      </c>
      <c r="Y65">
        <f t="shared" si="10"/>
        <v>132</v>
      </c>
      <c r="Z65">
        <f t="shared" si="11"/>
        <v>22</v>
      </c>
      <c r="AB65">
        <f t="shared" si="12"/>
        <v>0.12</v>
      </c>
      <c r="AC65">
        <f t="shared" si="13"/>
        <v>0.56</v>
      </c>
      <c r="AD65">
        <f t="shared" si="22"/>
        <v>0.00666666666666667</v>
      </c>
      <c r="AE65">
        <f t="shared" si="23"/>
        <v>0.56</v>
      </c>
      <c r="AF65">
        <f t="shared" si="14"/>
        <v>0.00373333333333333</v>
      </c>
      <c r="AR65" s="24">
        <f t="shared" si="15"/>
        <v>132</v>
      </c>
      <c r="AS65" s="24">
        <f t="shared" si="16"/>
        <v>22</v>
      </c>
      <c r="AT65" s="24">
        <f t="shared" si="17"/>
        <v>-107800</v>
      </c>
      <c r="AU65" s="24">
        <f t="shared" si="18"/>
        <v>528000</v>
      </c>
      <c r="AV65" s="24">
        <f t="shared" si="19"/>
        <v>420200</v>
      </c>
      <c r="AW65" s="24">
        <f t="shared" si="20"/>
        <v>2101</v>
      </c>
      <c r="AX65" s="24" t="str">
        <f t="shared" si="21"/>
        <v/>
      </c>
    </row>
    <row r="66" spans="1:50">
      <c r="A66" s="4"/>
      <c r="B66" s="10">
        <v>289</v>
      </c>
      <c r="C66" s="8">
        <v>37.7991456985317</v>
      </c>
      <c r="D66" s="8">
        <v>0.141637271183693</v>
      </c>
      <c r="E66" s="8">
        <v>1.21418510547536</v>
      </c>
      <c r="F66" s="9">
        <v>26062.0348655295</v>
      </c>
      <c r="G66" s="9">
        <v>-472.042206468181</v>
      </c>
      <c r="H66" s="9">
        <v>-3531.83645805682</v>
      </c>
      <c r="I66" s="14">
        <v>0</v>
      </c>
      <c r="J66" s="4">
        <v>89</v>
      </c>
      <c r="K66" s="10">
        <f t="shared" si="24"/>
        <v>289</v>
      </c>
      <c r="L66" s="15">
        <f t="shared" si="25"/>
        <v>0.348569973298981</v>
      </c>
      <c r="M66" s="15">
        <f t="shared" si="26"/>
        <v>-1.26149574581618</v>
      </c>
      <c r="N66" s="15">
        <f t="shared" si="27"/>
        <v>0.656444473764855</v>
      </c>
      <c r="O66" s="15">
        <f t="shared" si="28"/>
        <v>-0.560776164441392</v>
      </c>
      <c r="P66" s="15">
        <f t="shared" si="29"/>
        <v>0.594537883169486</v>
      </c>
      <c r="Q66" s="15">
        <f t="shared" si="30"/>
        <v>0.370482553345585</v>
      </c>
      <c r="R66" s="14">
        <v>0</v>
      </c>
      <c r="S66" s="4">
        <v>89</v>
      </c>
      <c r="T66" s="4">
        <f t="shared" si="31"/>
        <v>0.407739210513286</v>
      </c>
      <c r="U66">
        <f t="shared" si="8"/>
        <v>0</v>
      </c>
      <c r="V66">
        <f t="shared" si="9"/>
        <v>1</v>
      </c>
      <c r="W66">
        <f>SUM($U$20:U66)</f>
        <v>28</v>
      </c>
      <c r="X66">
        <f>SUM($V$20:V66)</f>
        <v>19</v>
      </c>
      <c r="Y66">
        <f t="shared" si="10"/>
        <v>131</v>
      </c>
      <c r="Z66">
        <f t="shared" si="11"/>
        <v>22</v>
      </c>
      <c r="AB66">
        <f t="shared" si="12"/>
        <v>0.126666666666667</v>
      </c>
      <c r="AC66">
        <f t="shared" si="13"/>
        <v>0.56</v>
      </c>
      <c r="AD66">
        <f t="shared" si="22"/>
        <v>0.00666666666666668</v>
      </c>
      <c r="AE66">
        <f t="shared" si="23"/>
        <v>0.56</v>
      </c>
      <c r="AF66">
        <f t="shared" si="14"/>
        <v>0.00373333333333334</v>
      </c>
      <c r="AR66" s="24">
        <f t="shared" si="15"/>
        <v>131</v>
      </c>
      <c r="AS66" s="24">
        <f t="shared" si="16"/>
        <v>22</v>
      </c>
      <c r="AT66" s="24">
        <f t="shared" si="17"/>
        <v>-107800</v>
      </c>
      <c r="AU66" s="24">
        <f t="shared" si="18"/>
        <v>524000</v>
      </c>
      <c r="AV66" s="24">
        <f t="shared" si="19"/>
        <v>416200</v>
      </c>
      <c r="AW66" s="24">
        <f t="shared" si="20"/>
        <v>2081</v>
      </c>
      <c r="AX66" s="24" t="str">
        <f t="shared" si="21"/>
        <v/>
      </c>
    </row>
    <row r="67" spans="1:50">
      <c r="A67" s="4"/>
      <c r="B67" s="10">
        <v>254</v>
      </c>
      <c r="C67" s="8">
        <v>28.8627579747879</v>
      </c>
      <c r="D67" s="8">
        <v>0.659987713613806</v>
      </c>
      <c r="E67" s="8">
        <v>1.0299135585024</v>
      </c>
      <c r="F67" s="9">
        <v>17438.3699709781</v>
      </c>
      <c r="G67" s="9">
        <v>-672.668885169743</v>
      </c>
      <c r="H67" s="9">
        <v>-609.107371691042</v>
      </c>
      <c r="I67" s="14">
        <v>1</v>
      </c>
      <c r="J67" s="4">
        <v>54</v>
      </c>
      <c r="K67" s="10">
        <f t="shared" si="24"/>
        <v>254</v>
      </c>
      <c r="L67" s="15">
        <f t="shared" si="25"/>
        <v>-0.732405117966494</v>
      </c>
      <c r="M67" s="15">
        <f t="shared" si="26"/>
        <v>-1.18679500456004</v>
      </c>
      <c r="N67" s="15">
        <f t="shared" si="27"/>
        <v>0.347699077315457</v>
      </c>
      <c r="O67" s="15">
        <f t="shared" si="28"/>
        <v>-0.79549764834544</v>
      </c>
      <c r="P67" s="15">
        <f t="shared" si="29"/>
        <v>0.546752104752661</v>
      </c>
      <c r="Q67" s="15">
        <f t="shared" si="30"/>
        <v>0.770409758276333</v>
      </c>
      <c r="R67" s="14">
        <v>1</v>
      </c>
      <c r="S67" s="4">
        <v>54</v>
      </c>
      <c r="T67" s="4">
        <f t="shared" si="31"/>
        <v>0.407099966219406</v>
      </c>
      <c r="U67">
        <f t="shared" si="8"/>
        <v>1</v>
      </c>
      <c r="V67">
        <f t="shared" si="9"/>
        <v>0</v>
      </c>
      <c r="W67">
        <f>SUM($U$20:U67)</f>
        <v>29</v>
      </c>
      <c r="X67">
        <f>SUM($V$20:V67)</f>
        <v>19</v>
      </c>
      <c r="Y67">
        <f t="shared" si="10"/>
        <v>131</v>
      </c>
      <c r="Z67">
        <f t="shared" si="11"/>
        <v>21</v>
      </c>
      <c r="AB67">
        <f t="shared" si="12"/>
        <v>0.126666666666667</v>
      </c>
      <c r="AC67">
        <f t="shared" si="13"/>
        <v>0.58</v>
      </c>
      <c r="AD67">
        <f t="shared" si="22"/>
        <v>0</v>
      </c>
      <c r="AE67">
        <f t="shared" si="23"/>
        <v>0.57</v>
      </c>
      <c r="AF67">
        <f t="shared" si="14"/>
        <v>0</v>
      </c>
      <c r="AR67" s="24">
        <f t="shared" si="15"/>
        <v>131</v>
      </c>
      <c r="AS67" s="24">
        <f t="shared" si="16"/>
        <v>21</v>
      </c>
      <c r="AT67" s="24">
        <f t="shared" si="17"/>
        <v>-102900</v>
      </c>
      <c r="AU67" s="24">
        <f t="shared" si="18"/>
        <v>524000</v>
      </c>
      <c r="AV67" s="24">
        <f t="shared" si="19"/>
        <v>421100</v>
      </c>
      <c r="AW67" s="24">
        <f t="shared" si="20"/>
        <v>2105.5</v>
      </c>
      <c r="AX67" s="24" t="str">
        <f t="shared" si="21"/>
        <v/>
      </c>
    </row>
    <row r="68" spans="1:50">
      <c r="A68" s="4"/>
      <c r="B68" s="10">
        <v>239</v>
      </c>
      <c r="C68" s="8">
        <v>27.0410067765953</v>
      </c>
      <c r="D68" s="8">
        <v>2.23762161946366</v>
      </c>
      <c r="E68" s="8">
        <v>0.156520909627169</v>
      </c>
      <c r="F68" s="9">
        <v>10966.2965249887</v>
      </c>
      <c r="G68" s="9">
        <v>-1662.39505729397</v>
      </c>
      <c r="H68" s="9">
        <v>-2910.21971725137</v>
      </c>
      <c r="I68" s="14">
        <v>1</v>
      </c>
      <c r="J68" s="4">
        <v>39</v>
      </c>
      <c r="K68" s="10">
        <f t="shared" si="24"/>
        <v>239</v>
      </c>
      <c r="L68" s="15">
        <f t="shared" si="25"/>
        <v>-0.952770183651475</v>
      </c>
      <c r="M68" s="15">
        <f t="shared" si="26"/>
        <v>-0.95943835054561</v>
      </c>
      <c r="N68" s="15">
        <f t="shared" si="27"/>
        <v>-1.11566281475427</v>
      </c>
      <c r="O68" s="15">
        <f t="shared" si="28"/>
        <v>-0.971656474291752</v>
      </c>
      <c r="P68" s="15">
        <f t="shared" si="29"/>
        <v>0.31101657914585</v>
      </c>
      <c r="Q68" s="15">
        <f t="shared" si="30"/>
        <v>0.455540537969676</v>
      </c>
      <c r="R68" s="14">
        <v>1</v>
      </c>
      <c r="S68" s="4">
        <v>39</v>
      </c>
      <c r="T68" s="4">
        <f t="shared" si="31"/>
        <v>0.4044245578547</v>
      </c>
      <c r="U68">
        <f t="shared" si="8"/>
        <v>1</v>
      </c>
      <c r="V68">
        <f t="shared" si="9"/>
        <v>0</v>
      </c>
      <c r="W68">
        <f>SUM($U$20:U68)</f>
        <v>30</v>
      </c>
      <c r="X68">
        <f>SUM($V$20:V68)</f>
        <v>19</v>
      </c>
      <c r="Y68">
        <f t="shared" si="10"/>
        <v>131</v>
      </c>
      <c r="Z68">
        <f t="shared" si="11"/>
        <v>20</v>
      </c>
      <c r="AB68">
        <f t="shared" si="12"/>
        <v>0.126666666666667</v>
      </c>
      <c r="AC68">
        <f t="shared" si="13"/>
        <v>0.6</v>
      </c>
      <c r="AD68">
        <f t="shared" si="22"/>
        <v>0</v>
      </c>
      <c r="AE68">
        <f t="shared" si="23"/>
        <v>0.59</v>
      </c>
      <c r="AF68">
        <f t="shared" si="14"/>
        <v>0</v>
      </c>
      <c r="AR68" s="24">
        <f t="shared" si="15"/>
        <v>131</v>
      </c>
      <c r="AS68" s="24">
        <f t="shared" si="16"/>
        <v>20</v>
      </c>
      <c r="AT68" s="24">
        <f t="shared" si="17"/>
        <v>-98000</v>
      </c>
      <c r="AU68" s="24">
        <f t="shared" si="18"/>
        <v>524000</v>
      </c>
      <c r="AV68" s="24">
        <f t="shared" si="19"/>
        <v>426000</v>
      </c>
      <c r="AW68" s="24">
        <f t="shared" si="20"/>
        <v>2130</v>
      </c>
      <c r="AX68" s="24" t="str">
        <f t="shared" si="21"/>
        <v/>
      </c>
    </row>
    <row r="69" spans="1:50">
      <c r="A69" s="4"/>
      <c r="B69" s="10">
        <v>362</v>
      </c>
      <c r="C69" s="8">
        <v>34.4640525885781</v>
      </c>
      <c r="D69" s="8">
        <v>2.75570099216128</v>
      </c>
      <c r="E69" s="8">
        <v>0.514750771759479</v>
      </c>
      <c r="F69" s="9">
        <v>38271.2999097663</v>
      </c>
      <c r="G69" s="9">
        <v>-2166.9507840432</v>
      </c>
      <c r="H69" s="9">
        <v>-8003.11246993702</v>
      </c>
      <c r="I69" s="14">
        <v>0</v>
      </c>
      <c r="J69" s="4">
        <v>162</v>
      </c>
      <c r="K69" s="10">
        <f t="shared" si="24"/>
        <v>362</v>
      </c>
      <c r="L69" s="15">
        <f t="shared" si="25"/>
        <v>-0.054853948128707</v>
      </c>
      <c r="M69" s="15">
        <f t="shared" si="26"/>
        <v>-0.884776673807005</v>
      </c>
      <c r="N69" s="15">
        <f t="shared" si="27"/>
        <v>-0.515451753302227</v>
      </c>
      <c r="O69" s="15">
        <f t="shared" si="28"/>
        <v>-0.228460745926961</v>
      </c>
      <c r="P69" s="15">
        <f t="shared" si="29"/>
        <v>0.190840198250643</v>
      </c>
      <c r="Q69" s="15">
        <f t="shared" si="30"/>
        <v>-0.241337723205821</v>
      </c>
      <c r="R69" s="14">
        <v>0</v>
      </c>
      <c r="S69" s="4">
        <v>162</v>
      </c>
      <c r="T69" s="4">
        <f t="shared" si="31"/>
        <v>0.401710636823473</v>
      </c>
      <c r="U69">
        <f t="shared" si="8"/>
        <v>0</v>
      </c>
      <c r="V69">
        <f t="shared" si="9"/>
        <v>1</v>
      </c>
      <c r="W69">
        <f>SUM($U$20:U69)</f>
        <v>30</v>
      </c>
      <c r="X69">
        <f>SUM($V$20:V69)</f>
        <v>20</v>
      </c>
      <c r="Y69">
        <f t="shared" si="10"/>
        <v>130</v>
      </c>
      <c r="Z69">
        <f t="shared" si="11"/>
        <v>20</v>
      </c>
      <c r="AB69">
        <f t="shared" si="12"/>
        <v>0.133333333333333</v>
      </c>
      <c r="AC69">
        <f t="shared" si="13"/>
        <v>0.6</v>
      </c>
      <c r="AD69">
        <f t="shared" si="22"/>
        <v>0.00666666666666665</v>
      </c>
      <c r="AE69">
        <f t="shared" si="23"/>
        <v>0.6</v>
      </c>
      <c r="AF69">
        <f t="shared" si="14"/>
        <v>0.00399999999999999</v>
      </c>
      <c r="AR69" s="24">
        <f t="shared" si="15"/>
        <v>130</v>
      </c>
      <c r="AS69" s="24">
        <f t="shared" si="16"/>
        <v>20</v>
      </c>
      <c r="AT69" s="24">
        <f t="shared" si="17"/>
        <v>-98000</v>
      </c>
      <c r="AU69" s="24">
        <f t="shared" si="18"/>
        <v>520000</v>
      </c>
      <c r="AV69" s="24">
        <f t="shared" si="19"/>
        <v>422000</v>
      </c>
      <c r="AW69" s="24">
        <f t="shared" si="20"/>
        <v>2110</v>
      </c>
      <c r="AX69" s="24" t="str">
        <f t="shared" si="21"/>
        <v/>
      </c>
    </row>
    <row r="70" spans="1:50">
      <c r="A70" s="4"/>
      <c r="B70" s="10">
        <v>348</v>
      </c>
      <c r="C70" s="8">
        <v>37.3171605413192</v>
      </c>
      <c r="D70" s="8">
        <v>14.8025715497349</v>
      </c>
      <c r="E70" s="8">
        <v>0.206703837466603</v>
      </c>
      <c r="F70" s="9">
        <v>90365.3477638613</v>
      </c>
      <c r="G70" s="9">
        <v>-4704.42263368865</v>
      </c>
      <c r="H70" s="9">
        <v>-42455.9254080993</v>
      </c>
      <c r="I70" s="14">
        <v>1</v>
      </c>
      <c r="J70" s="4">
        <v>148</v>
      </c>
      <c r="K70" s="10">
        <f t="shared" si="24"/>
        <v>348</v>
      </c>
      <c r="L70" s="15">
        <f t="shared" si="25"/>
        <v>0.290267450466181</v>
      </c>
      <c r="M70" s="15">
        <f t="shared" si="26"/>
        <v>0.851327102334523</v>
      </c>
      <c r="N70" s="15">
        <f t="shared" si="27"/>
        <v>-1.03158174958011</v>
      </c>
      <c r="O70" s="15">
        <f t="shared" si="28"/>
        <v>1.18945059042462</v>
      </c>
      <c r="P70" s="15">
        <f t="shared" si="29"/>
        <v>-0.4135413741845</v>
      </c>
      <c r="Q70" s="15">
        <f t="shared" si="30"/>
        <v>-4.95563616593079</v>
      </c>
      <c r="R70" s="14">
        <v>1</v>
      </c>
      <c r="S70" s="4">
        <v>148</v>
      </c>
      <c r="T70" s="4">
        <f t="shared" si="31"/>
        <v>0.398280552006592</v>
      </c>
      <c r="U70">
        <f t="shared" si="8"/>
        <v>1</v>
      </c>
      <c r="V70">
        <f t="shared" si="9"/>
        <v>0</v>
      </c>
      <c r="W70">
        <f>SUM($U$20:U70)</f>
        <v>31</v>
      </c>
      <c r="X70">
        <f>SUM($V$20:V70)</f>
        <v>20</v>
      </c>
      <c r="Y70">
        <f t="shared" si="10"/>
        <v>130</v>
      </c>
      <c r="Z70">
        <f t="shared" si="11"/>
        <v>19</v>
      </c>
      <c r="AB70">
        <f t="shared" si="12"/>
        <v>0.133333333333333</v>
      </c>
      <c r="AC70">
        <f t="shared" si="13"/>
        <v>0.62</v>
      </c>
      <c r="AD70">
        <f t="shared" si="22"/>
        <v>0</v>
      </c>
      <c r="AE70">
        <f t="shared" si="23"/>
        <v>0.61</v>
      </c>
      <c r="AF70">
        <f t="shared" si="14"/>
        <v>0</v>
      </c>
      <c r="AR70" s="24">
        <f t="shared" si="15"/>
        <v>130</v>
      </c>
      <c r="AS70" s="24">
        <f t="shared" si="16"/>
        <v>19</v>
      </c>
      <c r="AT70" s="24">
        <f t="shared" si="17"/>
        <v>-93100</v>
      </c>
      <c r="AU70" s="24">
        <f t="shared" si="18"/>
        <v>520000</v>
      </c>
      <c r="AV70" s="24">
        <f t="shared" si="19"/>
        <v>426900</v>
      </c>
      <c r="AW70" s="24">
        <f t="shared" si="20"/>
        <v>2134.5</v>
      </c>
      <c r="AX70" s="24" t="str">
        <f t="shared" si="21"/>
        <v/>
      </c>
    </row>
    <row r="71" spans="1:50">
      <c r="A71" s="4"/>
      <c r="B71" s="10">
        <v>251</v>
      </c>
      <c r="C71" s="8">
        <v>19.9781510742765</v>
      </c>
      <c r="D71" s="8">
        <v>1.4671784111609</v>
      </c>
      <c r="E71" s="8">
        <v>0.677115521538695</v>
      </c>
      <c r="F71" s="9">
        <v>15303.783949722</v>
      </c>
      <c r="G71" s="9">
        <v>-139.996167354037</v>
      </c>
      <c r="H71" s="9">
        <v>-2862.26693318134</v>
      </c>
      <c r="I71" s="14">
        <v>0</v>
      </c>
      <c r="J71" s="4">
        <v>51</v>
      </c>
      <c r="K71" s="10">
        <f t="shared" si="24"/>
        <v>251</v>
      </c>
      <c r="L71" s="15">
        <f t="shared" si="25"/>
        <v>-1.80711662915355</v>
      </c>
      <c r="M71" s="15">
        <f t="shared" si="26"/>
        <v>-1.07046879258818</v>
      </c>
      <c r="N71" s="15">
        <f t="shared" si="27"/>
        <v>-0.243411007655551</v>
      </c>
      <c r="O71" s="15">
        <f t="shared" si="28"/>
        <v>-0.853597447509323</v>
      </c>
      <c r="P71" s="15">
        <f t="shared" si="29"/>
        <v>0.673625462907054</v>
      </c>
      <c r="Q71" s="15">
        <f t="shared" si="30"/>
        <v>0.462102084502072</v>
      </c>
      <c r="R71" s="14">
        <v>0</v>
      </c>
      <c r="S71" s="4">
        <v>51</v>
      </c>
      <c r="T71" s="4">
        <f t="shared" si="31"/>
        <v>0.394952856001364</v>
      </c>
      <c r="U71">
        <f t="shared" si="8"/>
        <v>0</v>
      </c>
      <c r="V71">
        <f t="shared" si="9"/>
        <v>1</v>
      </c>
      <c r="W71">
        <f>SUM($U$20:U71)</f>
        <v>31</v>
      </c>
      <c r="X71">
        <f>SUM($V$20:V71)</f>
        <v>21</v>
      </c>
      <c r="Y71">
        <f t="shared" si="10"/>
        <v>129</v>
      </c>
      <c r="Z71">
        <f t="shared" si="11"/>
        <v>19</v>
      </c>
      <c r="AB71">
        <f t="shared" si="12"/>
        <v>0.14</v>
      </c>
      <c r="AC71">
        <f t="shared" si="13"/>
        <v>0.62</v>
      </c>
      <c r="AD71">
        <f t="shared" si="22"/>
        <v>0.00666666666666668</v>
      </c>
      <c r="AE71">
        <f t="shared" si="23"/>
        <v>0.62</v>
      </c>
      <c r="AF71">
        <f t="shared" si="14"/>
        <v>0.00413333333333334</v>
      </c>
      <c r="AR71" s="24">
        <f t="shared" si="15"/>
        <v>129</v>
      </c>
      <c r="AS71" s="24">
        <f t="shared" si="16"/>
        <v>19</v>
      </c>
      <c r="AT71" s="24">
        <f t="shared" si="17"/>
        <v>-93100</v>
      </c>
      <c r="AU71" s="24">
        <f t="shared" si="18"/>
        <v>516000</v>
      </c>
      <c r="AV71" s="24">
        <f t="shared" si="19"/>
        <v>422900</v>
      </c>
      <c r="AW71" s="24">
        <f t="shared" si="20"/>
        <v>2114.5</v>
      </c>
      <c r="AX71" s="24" t="str">
        <f t="shared" si="21"/>
        <v/>
      </c>
    </row>
    <row r="72" spans="1:50">
      <c r="A72" s="4"/>
      <c r="B72" s="10">
        <v>230</v>
      </c>
      <c r="C72" s="8">
        <v>24.0323848506596</v>
      </c>
      <c r="D72" s="8">
        <v>2.3008727528893</v>
      </c>
      <c r="E72" s="8">
        <v>0.525789651294989</v>
      </c>
      <c r="F72" s="9">
        <v>26688.0481539527</v>
      </c>
      <c r="G72" s="9">
        <v>-1800.35714691394</v>
      </c>
      <c r="H72" s="9">
        <v>-1898.43990819265</v>
      </c>
      <c r="I72" s="14">
        <v>1</v>
      </c>
      <c r="J72" s="4">
        <v>30</v>
      </c>
      <c r="K72" s="10">
        <f t="shared" si="24"/>
        <v>230</v>
      </c>
      <c r="L72" s="15">
        <f t="shared" si="25"/>
        <v>-1.31670306811334</v>
      </c>
      <c r="M72" s="15">
        <f t="shared" si="26"/>
        <v>-0.950323076079873</v>
      </c>
      <c r="N72" s="15">
        <f t="shared" si="27"/>
        <v>-0.496956205321353</v>
      </c>
      <c r="O72" s="15">
        <f t="shared" si="28"/>
        <v>-0.543737147990836</v>
      </c>
      <c r="P72" s="15">
        <f t="shared" si="29"/>
        <v>0.27815641375225</v>
      </c>
      <c r="Q72" s="15">
        <f t="shared" si="30"/>
        <v>0.59398589471855</v>
      </c>
      <c r="R72" s="14">
        <v>1</v>
      </c>
      <c r="S72" s="4">
        <v>30</v>
      </c>
      <c r="T72" s="4">
        <f t="shared" si="31"/>
        <v>0.391076263444759</v>
      </c>
      <c r="U72">
        <f t="shared" si="8"/>
        <v>1</v>
      </c>
      <c r="V72">
        <f t="shared" si="9"/>
        <v>0</v>
      </c>
      <c r="W72">
        <f>SUM($U$20:U72)</f>
        <v>32</v>
      </c>
      <c r="X72">
        <f>SUM($V$20:V72)</f>
        <v>21</v>
      </c>
      <c r="Y72">
        <f t="shared" si="10"/>
        <v>129</v>
      </c>
      <c r="Z72">
        <f t="shared" si="11"/>
        <v>18</v>
      </c>
      <c r="AB72">
        <f t="shared" si="12"/>
        <v>0.14</v>
      </c>
      <c r="AC72">
        <f t="shared" si="13"/>
        <v>0.64</v>
      </c>
      <c r="AD72">
        <f t="shared" si="22"/>
        <v>0</v>
      </c>
      <c r="AE72">
        <f t="shared" si="23"/>
        <v>0.63</v>
      </c>
      <c r="AF72">
        <f t="shared" si="14"/>
        <v>0</v>
      </c>
      <c r="AR72" s="24">
        <f t="shared" si="15"/>
        <v>129</v>
      </c>
      <c r="AS72" s="24">
        <f t="shared" si="16"/>
        <v>18</v>
      </c>
      <c r="AT72" s="24">
        <f t="shared" si="17"/>
        <v>-88200</v>
      </c>
      <c r="AU72" s="24">
        <f t="shared" si="18"/>
        <v>516000</v>
      </c>
      <c r="AV72" s="24">
        <f t="shared" si="19"/>
        <v>427800</v>
      </c>
      <c r="AW72" s="24">
        <f t="shared" si="20"/>
        <v>2139</v>
      </c>
      <c r="AX72" s="24" t="str">
        <f t="shared" si="21"/>
        <v/>
      </c>
    </row>
    <row r="73" spans="1:50">
      <c r="A73" s="4"/>
      <c r="B73" s="10">
        <v>361</v>
      </c>
      <c r="C73" s="8">
        <v>35.8825380597565</v>
      </c>
      <c r="D73" s="8">
        <v>11.0473191024809</v>
      </c>
      <c r="E73" s="8">
        <v>0.651852749944108</v>
      </c>
      <c r="F73" s="9">
        <v>89665.7160232062</v>
      </c>
      <c r="G73" s="9">
        <v>-5493.43884994411</v>
      </c>
      <c r="H73" s="9">
        <v>-25329.2897300161</v>
      </c>
      <c r="I73" s="14">
        <v>0</v>
      </c>
      <c r="J73" s="4">
        <v>161</v>
      </c>
      <c r="K73" s="10">
        <f t="shared" si="24"/>
        <v>361</v>
      </c>
      <c r="L73" s="15">
        <f t="shared" si="25"/>
        <v>0.116730758026313</v>
      </c>
      <c r="M73" s="15">
        <f t="shared" si="26"/>
        <v>0.310148551200876</v>
      </c>
      <c r="N73" s="15">
        <f t="shared" si="27"/>
        <v>-0.285738564782564</v>
      </c>
      <c r="O73" s="15">
        <f t="shared" si="28"/>
        <v>1.17040780497772</v>
      </c>
      <c r="P73" s="15">
        <f t="shared" si="29"/>
        <v>-0.60147128620458</v>
      </c>
      <c r="Q73" s="15">
        <f t="shared" si="30"/>
        <v>-2.61213892954484</v>
      </c>
      <c r="R73" s="14">
        <v>0</v>
      </c>
      <c r="S73" s="4">
        <v>161</v>
      </c>
      <c r="T73" s="4">
        <f t="shared" si="31"/>
        <v>0.389361744702045</v>
      </c>
      <c r="U73">
        <f t="shared" si="8"/>
        <v>0</v>
      </c>
      <c r="V73">
        <f t="shared" si="9"/>
        <v>1</v>
      </c>
      <c r="W73">
        <f>SUM($U$20:U73)</f>
        <v>32</v>
      </c>
      <c r="X73">
        <f>SUM($V$20:V73)</f>
        <v>22</v>
      </c>
      <c r="Y73">
        <f t="shared" si="10"/>
        <v>128</v>
      </c>
      <c r="Z73">
        <f t="shared" si="11"/>
        <v>18</v>
      </c>
      <c r="AB73">
        <f t="shared" si="12"/>
        <v>0.146666666666667</v>
      </c>
      <c r="AC73">
        <f t="shared" si="13"/>
        <v>0.64</v>
      </c>
      <c r="AD73">
        <f t="shared" si="22"/>
        <v>0.00666666666666665</v>
      </c>
      <c r="AE73">
        <f t="shared" si="23"/>
        <v>0.64</v>
      </c>
      <c r="AF73">
        <f t="shared" si="14"/>
        <v>0.00426666666666666</v>
      </c>
      <c r="AR73" s="24">
        <f t="shared" si="15"/>
        <v>128</v>
      </c>
      <c r="AS73" s="24">
        <f t="shared" si="16"/>
        <v>18</v>
      </c>
      <c r="AT73" s="24">
        <f t="shared" si="17"/>
        <v>-88200</v>
      </c>
      <c r="AU73" s="24">
        <f t="shared" si="18"/>
        <v>512000</v>
      </c>
      <c r="AV73" s="24">
        <f t="shared" si="19"/>
        <v>423800</v>
      </c>
      <c r="AW73" s="24">
        <f t="shared" si="20"/>
        <v>2119</v>
      </c>
      <c r="AX73" s="24" t="str">
        <f t="shared" si="21"/>
        <v/>
      </c>
    </row>
    <row r="74" spans="1:50">
      <c r="A74" s="4"/>
      <c r="B74" s="10">
        <v>249</v>
      </c>
      <c r="C74" s="8">
        <v>22.7363606506153</v>
      </c>
      <c r="D74" s="8">
        <v>2.95119721320871</v>
      </c>
      <c r="E74" s="8">
        <v>0.152508175757326</v>
      </c>
      <c r="F74" s="9">
        <v>34396.1866065097</v>
      </c>
      <c r="G74" s="9">
        <v>-666.259376694185</v>
      </c>
      <c r="H74" s="9">
        <v>-11682.5973786192</v>
      </c>
      <c r="I74" s="14">
        <v>0</v>
      </c>
      <c r="J74" s="4">
        <v>49</v>
      </c>
      <c r="K74" s="10">
        <f t="shared" si="24"/>
        <v>249</v>
      </c>
      <c r="L74" s="15">
        <f t="shared" si="25"/>
        <v>-1.47347445284218</v>
      </c>
      <c r="M74" s="15">
        <f t="shared" si="26"/>
        <v>-0.856603238560084</v>
      </c>
      <c r="N74" s="15">
        <f t="shared" si="27"/>
        <v>-1.12238611593583</v>
      </c>
      <c r="O74" s="15">
        <f t="shared" si="28"/>
        <v>-0.333934735925271</v>
      </c>
      <c r="P74" s="15">
        <f t="shared" si="29"/>
        <v>0.548278737968921</v>
      </c>
      <c r="Q74" s="15">
        <f t="shared" si="30"/>
        <v>-0.7448144641664</v>
      </c>
      <c r="R74" s="14">
        <v>0</v>
      </c>
      <c r="S74" s="4">
        <v>49</v>
      </c>
      <c r="T74" s="4">
        <f t="shared" si="31"/>
        <v>0.388943894541973</v>
      </c>
      <c r="U74">
        <f t="shared" si="8"/>
        <v>0</v>
      </c>
      <c r="V74">
        <f t="shared" si="9"/>
        <v>1</v>
      </c>
      <c r="W74">
        <f>SUM($U$20:U74)</f>
        <v>32</v>
      </c>
      <c r="X74">
        <f>SUM($V$20:V74)</f>
        <v>23</v>
      </c>
      <c r="Y74">
        <f t="shared" si="10"/>
        <v>127</v>
      </c>
      <c r="Z74">
        <f t="shared" si="11"/>
        <v>18</v>
      </c>
      <c r="AB74">
        <f t="shared" si="12"/>
        <v>0.153333333333333</v>
      </c>
      <c r="AC74">
        <f t="shared" si="13"/>
        <v>0.64</v>
      </c>
      <c r="AD74">
        <f t="shared" si="22"/>
        <v>0.00666666666666665</v>
      </c>
      <c r="AE74">
        <f t="shared" si="23"/>
        <v>0.64</v>
      </c>
      <c r="AF74">
        <f t="shared" si="14"/>
        <v>0.00426666666666666</v>
      </c>
      <c r="AR74" s="24">
        <f t="shared" si="15"/>
        <v>127</v>
      </c>
      <c r="AS74" s="24">
        <f t="shared" si="16"/>
        <v>18</v>
      </c>
      <c r="AT74" s="24">
        <f t="shared" si="17"/>
        <v>-88200</v>
      </c>
      <c r="AU74" s="24">
        <f t="shared" si="18"/>
        <v>508000</v>
      </c>
      <c r="AV74" s="24">
        <f t="shared" si="19"/>
        <v>419800</v>
      </c>
      <c r="AW74" s="24">
        <f t="shared" si="20"/>
        <v>2099</v>
      </c>
      <c r="AX74" s="24" t="str">
        <f t="shared" si="21"/>
        <v/>
      </c>
    </row>
    <row r="75" spans="1:50">
      <c r="A75" s="4"/>
      <c r="B75" s="10">
        <v>215</v>
      </c>
      <c r="C75" s="8">
        <v>42.0041249456528</v>
      </c>
      <c r="D75" s="8">
        <v>4.60198583443971</v>
      </c>
      <c r="E75" s="8">
        <v>0.530004723862134</v>
      </c>
      <c r="F75" s="9">
        <v>37702.3498534052</v>
      </c>
      <c r="G75" s="9">
        <v>-3196.33253662732</v>
      </c>
      <c r="H75" s="9">
        <v>-8647.05129799973</v>
      </c>
      <c r="I75" s="14">
        <v>1</v>
      </c>
      <c r="J75" s="4">
        <v>15</v>
      </c>
      <c r="K75" s="10">
        <f t="shared" si="24"/>
        <v>215</v>
      </c>
      <c r="L75" s="15">
        <f t="shared" si="25"/>
        <v>0.857218206337146</v>
      </c>
      <c r="M75" s="15">
        <f t="shared" si="26"/>
        <v>-0.618704080829958</v>
      </c>
      <c r="N75" s="15">
        <f t="shared" si="27"/>
        <v>-0.489893887387934</v>
      </c>
      <c r="O75" s="15">
        <f t="shared" si="28"/>
        <v>-0.243946598302874</v>
      </c>
      <c r="P75" s="15">
        <f t="shared" si="29"/>
        <v>-0.0543405955184622</v>
      </c>
      <c r="Q75" s="15">
        <f t="shared" si="30"/>
        <v>-0.329450116809061</v>
      </c>
      <c r="R75" s="14">
        <v>1</v>
      </c>
      <c r="S75" s="4">
        <v>15</v>
      </c>
      <c r="T75" s="4">
        <f t="shared" si="31"/>
        <v>0.38549714659194</v>
      </c>
      <c r="U75">
        <f t="shared" si="8"/>
        <v>1</v>
      </c>
      <c r="V75">
        <f t="shared" si="9"/>
        <v>0</v>
      </c>
      <c r="W75">
        <f>SUM($U$20:U75)</f>
        <v>33</v>
      </c>
      <c r="X75">
        <f>SUM($V$20:V75)</f>
        <v>23</v>
      </c>
      <c r="Y75">
        <f t="shared" si="10"/>
        <v>127</v>
      </c>
      <c r="Z75">
        <f t="shared" si="11"/>
        <v>17</v>
      </c>
      <c r="AB75">
        <f t="shared" si="12"/>
        <v>0.153333333333333</v>
      </c>
      <c r="AC75">
        <f t="shared" si="13"/>
        <v>0.66</v>
      </c>
      <c r="AD75">
        <f t="shared" si="22"/>
        <v>0</v>
      </c>
      <c r="AE75">
        <f t="shared" si="23"/>
        <v>0.65</v>
      </c>
      <c r="AF75">
        <f t="shared" si="14"/>
        <v>0</v>
      </c>
      <c r="AR75" s="24">
        <f t="shared" si="15"/>
        <v>127</v>
      </c>
      <c r="AS75" s="24">
        <f t="shared" si="16"/>
        <v>17</v>
      </c>
      <c r="AT75" s="24">
        <f t="shared" si="17"/>
        <v>-83300</v>
      </c>
      <c r="AU75" s="24">
        <f t="shared" si="18"/>
        <v>508000</v>
      </c>
      <c r="AV75" s="24">
        <f t="shared" si="19"/>
        <v>424700</v>
      </c>
      <c r="AW75" s="24">
        <f t="shared" si="20"/>
        <v>2123.5</v>
      </c>
      <c r="AX75" s="24" t="str">
        <f t="shared" si="21"/>
        <v/>
      </c>
    </row>
    <row r="76" spans="1:50">
      <c r="A76" s="4"/>
      <c r="B76" s="10">
        <v>369</v>
      </c>
      <c r="C76" s="8">
        <v>41.8991703564911</v>
      </c>
      <c r="D76" s="8">
        <v>2.5257749081412</v>
      </c>
      <c r="E76" s="8">
        <v>0.570382852325372</v>
      </c>
      <c r="F76" s="9">
        <v>27757.449348083</v>
      </c>
      <c r="G76" s="9">
        <v>-2935.73931972365</v>
      </c>
      <c r="H76" s="9">
        <v>-1667.30285429373</v>
      </c>
      <c r="I76" s="14">
        <v>0</v>
      </c>
      <c r="J76" s="4">
        <v>169</v>
      </c>
      <c r="K76" s="10">
        <f t="shared" si="24"/>
        <v>369</v>
      </c>
      <c r="L76" s="15">
        <f t="shared" si="25"/>
        <v>0.844522551212836</v>
      </c>
      <c r="M76" s="15">
        <f t="shared" si="26"/>
        <v>-0.917911880232025</v>
      </c>
      <c r="N76" s="15">
        <f t="shared" si="27"/>
        <v>-0.422240679472464</v>
      </c>
      <c r="O76" s="15">
        <f t="shared" si="28"/>
        <v>-0.514629867241369</v>
      </c>
      <c r="P76" s="15">
        <f t="shared" si="29"/>
        <v>0.00772816722275921</v>
      </c>
      <c r="Q76" s="15">
        <f t="shared" si="30"/>
        <v>0.625613183184298</v>
      </c>
      <c r="R76" s="14">
        <v>0</v>
      </c>
      <c r="S76" s="4">
        <v>169</v>
      </c>
      <c r="T76" s="4">
        <f t="shared" si="31"/>
        <v>0.383735069679282</v>
      </c>
      <c r="U76">
        <f t="shared" si="8"/>
        <v>0</v>
      </c>
      <c r="V76">
        <f t="shared" si="9"/>
        <v>1</v>
      </c>
      <c r="W76">
        <f>SUM($U$20:U76)</f>
        <v>33</v>
      </c>
      <c r="X76">
        <f>SUM($V$20:V76)</f>
        <v>24</v>
      </c>
      <c r="Y76">
        <f t="shared" si="10"/>
        <v>126</v>
      </c>
      <c r="Z76">
        <f t="shared" si="11"/>
        <v>17</v>
      </c>
      <c r="AB76">
        <f t="shared" si="12"/>
        <v>0.16</v>
      </c>
      <c r="AC76">
        <f t="shared" si="13"/>
        <v>0.66</v>
      </c>
      <c r="AD76">
        <f t="shared" si="22"/>
        <v>0.00666666666666668</v>
      </c>
      <c r="AE76">
        <f t="shared" si="23"/>
        <v>0.66</v>
      </c>
      <c r="AF76">
        <f t="shared" si="14"/>
        <v>0.00440000000000001</v>
      </c>
      <c r="AR76" s="24">
        <f t="shared" si="15"/>
        <v>126</v>
      </c>
      <c r="AS76" s="24">
        <f t="shared" si="16"/>
        <v>17</v>
      </c>
      <c r="AT76" s="24">
        <f t="shared" si="17"/>
        <v>-83300</v>
      </c>
      <c r="AU76" s="24">
        <f t="shared" si="18"/>
        <v>504000</v>
      </c>
      <c r="AV76" s="24">
        <f t="shared" si="19"/>
        <v>420700</v>
      </c>
      <c r="AW76" s="24">
        <f t="shared" si="20"/>
        <v>2103.5</v>
      </c>
      <c r="AX76" s="24" t="str">
        <f t="shared" si="21"/>
        <v/>
      </c>
    </row>
    <row r="77" spans="1:50">
      <c r="A77" s="4"/>
      <c r="B77" s="10">
        <v>219</v>
      </c>
      <c r="C77" s="8">
        <v>30.2172706539388</v>
      </c>
      <c r="D77" s="8">
        <v>1.35280142471987</v>
      </c>
      <c r="E77" s="8">
        <v>0.36882110341812</v>
      </c>
      <c r="F77" s="9">
        <v>25276.8367633552</v>
      </c>
      <c r="G77" s="9">
        <v>-1108.8749132759</v>
      </c>
      <c r="H77" s="9">
        <v>-3672.6795644201</v>
      </c>
      <c r="I77" s="14">
        <v>0</v>
      </c>
      <c r="J77" s="4">
        <v>19</v>
      </c>
      <c r="K77" s="10">
        <f t="shared" si="24"/>
        <v>219</v>
      </c>
      <c r="L77" s="15">
        <f t="shared" si="25"/>
        <v>-0.568558772862755</v>
      </c>
      <c r="M77" s="15">
        <f t="shared" si="26"/>
        <v>-1.0869519379092</v>
      </c>
      <c r="N77" s="15">
        <f t="shared" si="27"/>
        <v>-0.759955660964067</v>
      </c>
      <c r="O77" s="15">
        <f t="shared" si="28"/>
        <v>-0.582147920644194</v>
      </c>
      <c r="P77" s="15">
        <f t="shared" si="29"/>
        <v>0.44285543090017</v>
      </c>
      <c r="Q77" s="15">
        <f t="shared" si="30"/>
        <v>0.351210500344029</v>
      </c>
      <c r="R77" s="14">
        <v>0</v>
      </c>
      <c r="S77" s="4">
        <v>19</v>
      </c>
      <c r="T77" s="4">
        <f t="shared" si="31"/>
        <v>0.381709775431966</v>
      </c>
      <c r="U77">
        <f t="shared" si="8"/>
        <v>0</v>
      </c>
      <c r="V77">
        <f t="shared" si="9"/>
        <v>1</v>
      </c>
      <c r="W77">
        <f>SUM($U$20:U77)</f>
        <v>33</v>
      </c>
      <c r="X77">
        <f>SUM($V$20:V77)</f>
        <v>25</v>
      </c>
      <c r="Y77">
        <f t="shared" si="10"/>
        <v>125</v>
      </c>
      <c r="Z77">
        <f t="shared" si="11"/>
        <v>17</v>
      </c>
      <c r="AB77">
        <f t="shared" si="12"/>
        <v>0.166666666666667</v>
      </c>
      <c r="AC77">
        <f t="shared" si="13"/>
        <v>0.66</v>
      </c>
      <c r="AD77">
        <f t="shared" si="22"/>
        <v>0.00666666666666665</v>
      </c>
      <c r="AE77">
        <f t="shared" si="23"/>
        <v>0.66</v>
      </c>
      <c r="AF77">
        <f t="shared" si="14"/>
        <v>0.00439999999999999</v>
      </c>
      <c r="AR77" s="24">
        <f t="shared" si="15"/>
        <v>125</v>
      </c>
      <c r="AS77" s="24">
        <f t="shared" si="16"/>
        <v>17</v>
      </c>
      <c r="AT77" s="24">
        <f t="shared" si="17"/>
        <v>-83300</v>
      </c>
      <c r="AU77" s="24">
        <f t="shared" si="18"/>
        <v>500000</v>
      </c>
      <c r="AV77" s="24">
        <f t="shared" si="19"/>
        <v>416700</v>
      </c>
      <c r="AW77" s="24">
        <f t="shared" si="20"/>
        <v>2083.5</v>
      </c>
      <c r="AX77" s="24" t="str">
        <f t="shared" si="21"/>
        <v/>
      </c>
    </row>
    <row r="78" spans="1:50">
      <c r="A78" s="4"/>
      <c r="B78" s="10">
        <v>387</v>
      </c>
      <c r="C78" s="8">
        <v>37.2629178067762</v>
      </c>
      <c r="D78" s="8">
        <v>10.7241500160644</v>
      </c>
      <c r="E78" s="8">
        <v>1.5709459594753</v>
      </c>
      <c r="F78" s="9">
        <v>31600.8814514037</v>
      </c>
      <c r="G78" s="9">
        <v>-2302.41661841045</v>
      </c>
      <c r="H78" s="9">
        <v>-20103.0266101668</v>
      </c>
      <c r="I78" s="14">
        <v>0</v>
      </c>
      <c r="J78" s="4">
        <v>187</v>
      </c>
      <c r="K78" s="10">
        <f t="shared" si="24"/>
        <v>387</v>
      </c>
      <c r="L78" s="15">
        <f t="shared" si="25"/>
        <v>0.283706069432166</v>
      </c>
      <c r="M78" s="15">
        <f t="shared" si="26"/>
        <v>0.263575869226863</v>
      </c>
      <c r="N78" s="15">
        <f t="shared" si="27"/>
        <v>1.25419422469085</v>
      </c>
      <c r="O78" s="15">
        <f t="shared" si="28"/>
        <v>-0.410018185594756</v>
      </c>
      <c r="P78" s="15">
        <f t="shared" si="29"/>
        <v>0.158574597354399</v>
      </c>
      <c r="Q78" s="15">
        <f t="shared" si="30"/>
        <v>-1.8970111363107</v>
      </c>
      <c r="R78" s="14">
        <v>0</v>
      </c>
      <c r="S78" s="4">
        <v>187</v>
      </c>
      <c r="T78" s="4">
        <f t="shared" si="31"/>
        <v>0.380981952725222</v>
      </c>
      <c r="U78">
        <f t="shared" si="8"/>
        <v>0</v>
      </c>
      <c r="V78">
        <f t="shared" si="9"/>
        <v>1</v>
      </c>
      <c r="W78">
        <f>SUM($U$20:U78)</f>
        <v>33</v>
      </c>
      <c r="X78">
        <f>SUM($V$20:V78)</f>
        <v>26</v>
      </c>
      <c r="Y78">
        <f t="shared" si="10"/>
        <v>124</v>
      </c>
      <c r="Z78">
        <f t="shared" si="11"/>
        <v>17</v>
      </c>
      <c r="AB78">
        <f t="shared" si="12"/>
        <v>0.173333333333333</v>
      </c>
      <c r="AC78">
        <f t="shared" si="13"/>
        <v>0.66</v>
      </c>
      <c r="AD78">
        <f t="shared" si="22"/>
        <v>0.00666666666666668</v>
      </c>
      <c r="AE78">
        <f t="shared" si="23"/>
        <v>0.66</v>
      </c>
      <c r="AF78">
        <f t="shared" si="14"/>
        <v>0.00440000000000001</v>
      </c>
      <c r="AR78" s="24">
        <f t="shared" si="15"/>
        <v>124</v>
      </c>
      <c r="AS78" s="24">
        <f t="shared" si="16"/>
        <v>17</v>
      </c>
      <c r="AT78" s="24">
        <f t="shared" si="17"/>
        <v>-83300</v>
      </c>
      <c r="AU78" s="24">
        <f t="shared" si="18"/>
        <v>496000</v>
      </c>
      <c r="AV78" s="24">
        <f t="shared" si="19"/>
        <v>412700</v>
      </c>
      <c r="AW78" s="24">
        <f t="shared" si="20"/>
        <v>2063.5</v>
      </c>
      <c r="AX78" s="24" t="str">
        <f t="shared" si="21"/>
        <v/>
      </c>
    </row>
    <row r="79" spans="1:50">
      <c r="A79" s="4"/>
      <c r="B79" s="10">
        <v>294</v>
      </c>
      <c r="C79" s="8">
        <v>26.0844900588073</v>
      </c>
      <c r="D79" s="8">
        <v>2.38020206117988</v>
      </c>
      <c r="E79" s="8">
        <v>0.95212372891454</v>
      </c>
      <c r="F79" s="9">
        <v>22707.2912744195</v>
      </c>
      <c r="G79" s="9">
        <v>-1540.84678475895</v>
      </c>
      <c r="H79" s="9">
        <v>361.046313328809</v>
      </c>
      <c r="I79" s="14">
        <v>0</v>
      </c>
      <c r="J79" s="4">
        <v>94</v>
      </c>
      <c r="K79" s="10">
        <f t="shared" si="24"/>
        <v>294</v>
      </c>
      <c r="L79" s="15">
        <f t="shared" si="25"/>
        <v>-1.06847361755247</v>
      </c>
      <c r="M79" s="15">
        <f t="shared" si="26"/>
        <v>-0.938890736782811</v>
      </c>
      <c r="N79" s="15">
        <f t="shared" si="27"/>
        <v>0.217362885047217</v>
      </c>
      <c r="O79" s="15">
        <f t="shared" si="28"/>
        <v>-0.652086576366192</v>
      </c>
      <c r="P79" s="15">
        <f t="shared" si="29"/>
        <v>0.339967259363941</v>
      </c>
      <c r="Q79" s="15">
        <f t="shared" si="30"/>
        <v>0.903159267429675</v>
      </c>
      <c r="R79" s="14">
        <v>0</v>
      </c>
      <c r="S79" s="4">
        <v>94</v>
      </c>
      <c r="T79" s="4">
        <f t="shared" si="31"/>
        <v>0.38081410108914</v>
      </c>
      <c r="U79">
        <f t="shared" si="8"/>
        <v>0</v>
      </c>
      <c r="V79">
        <f t="shared" si="9"/>
        <v>1</v>
      </c>
      <c r="W79">
        <f>SUM($U$20:U79)</f>
        <v>33</v>
      </c>
      <c r="X79">
        <f>SUM($V$20:V79)</f>
        <v>27</v>
      </c>
      <c r="Y79">
        <f t="shared" si="10"/>
        <v>123</v>
      </c>
      <c r="Z79">
        <f t="shared" si="11"/>
        <v>17</v>
      </c>
      <c r="AB79">
        <f t="shared" si="12"/>
        <v>0.18</v>
      </c>
      <c r="AC79">
        <f t="shared" si="13"/>
        <v>0.66</v>
      </c>
      <c r="AD79">
        <f t="shared" si="22"/>
        <v>0.00666666666666665</v>
      </c>
      <c r="AE79">
        <f t="shared" si="23"/>
        <v>0.66</v>
      </c>
      <c r="AF79">
        <f t="shared" si="14"/>
        <v>0.00439999999999999</v>
      </c>
      <c r="AR79" s="24">
        <f t="shared" si="15"/>
        <v>123</v>
      </c>
      <c r="AS79" s="24">
        <f t="shared" si="16"/>
        <v>17</v>
      </c>
      <c r="AT79" s="24">
        <f t="shared" si="17"/>
        <v>-83300</v>
      </c>
      <c r="AU79" s="24">
        <f t="shared" si="18"/>
        <v>492000</v>
      </c>
      <c r="AV79" s="24">
        <f t="shared" si="19"/>
        <v>408700</v>
      </c>
      <c r="AW79" s="24">
        <f t="shared" si="20"/>
        <v>2043.5</v>
      </c>
      <c r="AX79" s="24" t="str">
        <f t="shared" si="21"/>
        <v/>
      </c>
    </row>
    <row r="80" spans="1:50">
      <c r="A80" s="4"/>
      <c r="B80" s="10">
        <v>386</v>
      </c>
      <c r="C80" s="8">
        <v>32.7508497663041</v>
      </c>
      <c r="D80" s="8">
        <v>0.618779468462226</v>
      </c>
      <c r="E80" s="8">
        <v>0.952589729658894</v>
      </c>
      <c r="F80" s="9">
        <v>25930.8872133856</v>
      </c>
      <c r="G80" s="9">
        <v>-297.609717891031</v>
      </c>
      <c r="H80" s="9">
        <v>-2750.90801307498</v>
      </c>
      <c r="I80" s="14">
        <v>0</v>
      </c>
      <c r="J80" s="4">
        <v>186</v>
      </c>
      <c r="K80" s="10">
        <f t="shared" si="24"/>
        <v>386</v>
      </c>
      <c r="L80" s="15">
        <f t="shared" si="25"/>
        <v>-0.262088642326599</v>
      </c>
      <c r="M80" s="15">
        <f t="shared" si="26"/>
        <v>-1.19273362485764</v>
      </c>
      <c r="N80" s="15">
        <f t="shared" si="27"/>
        <v>0.218143665297476</v>
      </c>
      <c r="O80" s="15">
        <f t="shared" si="28"/>
        <v>-0.564345780364338</v>
      </c>
      <c r="P80" s="15">
        <f t="shared" si="29"/>
        <v>0.636084662001639</v>
      </c>
      <c r="Q80" s="15">
        <f t="shared" si="30"/>
        <v>0.477339713562527</v>
      </c>
      <c r="R80" s="14">
        <v>0</v>
      </c>
      <c r="S80" s="4">
        <v>186</v>
      </c>
      <c r="T80" s="4">
        <f t="shared" si="31"/>
        <v>0.379214258470789</v>
      </c>
      <c r="U80">
        <f t="shared" si="8"/>
        <v>0</v>
      </c>
      <c r="V80">
        <f t="shared" si="9"/>
        <v>1</v>
      </c>
      <c r="W80">
        <f>SUM($U$20:U80)</f>
        <v>33</v>
      </c>
      <c r="X80">
        <f>SUM($V$20:V80)</f>
        <v>28</v>
      </c>
      <c r="Y80">
        <f t="shared" si="10"/>
        <v>122</v>
      </c>
      <c r="Z80">
        <f t="shared" si="11"/>
        <v>17</v>
      </c>
      <c r="AB80">
        <f t="shared" si="12"/>
        <v>0.186666666666667</v>
      </c>
      <c r="AC80">
        <f t="shared" si="13"/>
        <v>0.66</v>
      </c>
      <c r="AD80">
        <f t="shared" si="22"/>
        <v>0.00666666666666668</v>
      </c>
      <c r="AE80">
        <f t="shared" si="23"/>
        <v>0.66</v>
      </c>
      <c r="AF80">
        <f t="shared" si="14"/>
        <v>0.00440000000000001</v>
      </c>
      <c r="AR80" s="24">
        <f t="shared" si="15"/>
        <v>122</v>
      </c>
      <c r="AS80" s="24">
        <f t="shared" si="16"/>
        <v>17</v>
      </c>
      <c r="AT80" s="24">
        <f t="shared" si="17"/>
        <v>-83300</v>
      </c>
      <c r="AU80" s="24">
        <f t="shared" si="18"/>
        <v>488000</v>
      </c>
      <c r="AV80" s="24">
        <f t="shared" si="19"/>
        <v>404700</v>
      </c>
      <c r="AW80" s="24">
        <f t="shared" si="20"/>
        <v>2023.5</v>
      </c>
      <c r="AX80" s="24" t="str">
        <f t="shared" si="21"/>
        <v/>
      </c>
    </row>
    <row r="81" spans="1:50">
      <c r="A81" s="4"/>
      <c r="B81" s="10">
        <v>267</v>
      </c>
      <c r="C81" s="8">
        <v>33.8304739974091</v>
      </c>
      <c r="D81" s="8">
        <v>9.69121165884235</v>
      </c>
      <c r="E81" s="8">
        <v>0.258901875191633</v>
      </c>
      <c r="F81" s="9">
        <v>58631.7349997719</v>
      </c>
      <c r="G81" s="9">
        <v>-6352.86797428044</v>
      </c>
      <c r="H81" s="9">
        <v>-11290.7306551941</v>
      </c>
      <c r="I81" s="14">
        <v>1</v>
      </c>
      <c r="J81" s="4">
        <v>67</v>
      </c>
      <c r="K81" s="10">
        <f t="shared" si="24"/>
        <v>267</v>
      </c>
      <c r="L81" s="15">
        <f t="shared" si="25"/>
        <v>-0.131493715402118</v>
      </c>
      <c r="M81" s="15">
        <f t="shared" si="26"/>
        <v>0.114716613711145</v>
      </c>
      <c r="N81" s="15">
        <f t="shared" si="27"/>
        <v>-0.944124385076302</v>
      </c>
      <c r="O81" s="15">
        <f t="shared" si="28"/>
        <v>0.325715650732148</v>
      </c>
      <c r="P81" s="15">
        <f t="shared" si="29"/>
        <v>-0.806172325798586</v>
      </c>
      <c r="Q81" s="15">
        <f t="shared" si="30"/>
        <v>-0.691193974968186</v>
      </c>
      <c r="R81" s="14">
        <v>1</v>
      </c>
      <c r="S81" s="4">
        <v>67</v>
      </c>
      <c r="T81" s="4">
        <f t="shared" si="31"/>
        <v>0.375656732523805</v>
      </c>
      <c r="U81">
        <f t="shared" si="8"/>
        <v>1</v>
      </c>
      <c r="V81">
        <f t="shared" si="9"/>
        <v>0</v>
      </c>
      <c r="W81">
        <f>SUM($U$20:U81)</f>
        <v>34</v>
      </c>
      <c r="X81">
        <f>SUM($V$20:V81)</f>
        <v>28</v>
      </c>
      <c r="Y81">
        <f t="shared" si="10"/>
        <v>122</v>
      </c>
      <c r="Z81">
        <f t="shared" si="11"/>
        <v>16</v>
      </c>
      <c r="AB81">
        <f t="shared" si="12"/>
        <v>0.186666666666667</v>
      </c>
      <c r="AC81">
        <f t="shared" si="13"/>
        <v>0.68</v>
      </c>
      <c r="AD81">
        <f t="shared" si="22"/>
        <v>0</v>
      </c>
      <c r="AE81">
        <f t="shared" si="23"/>
        <v>0.67</v>
      </c>
      <c r="AF81">
        <f t="shared" si="14"/>
        <v>0</v>
      </c>
      <c r="AR81" s="24">
        <f t="shared" si="15"/>
        <v>122</v>
      </c>
      <c r="AS81" s="24">
        <f t="shared" si="16"/>
        <v>16</v>
      </c>
      <c r="AT81" s="24">
        <f t="shared" si="17"/>
        <v>-78400</v>
      </c>
      <c r="AU81" s="24">
        <f t="shared" si="18"/>
        <v>488000</v>
      </c>
      <c r="AV81" s="24">
        <f t="shared" si="19"/>
        <v>409600</v>
      </c>
      <c r="AW81" s="24">
        <f t="shared" si="20"/>
        <v>2048</v>
      </c>
      <c r="AX81" s="24" t="str">
        <f t="shared" si="21"/>
        <v/>
      </c>
    </row>
    <row r="82" spans="1:50">
      <c r="A82" s="4"/>
      <c r="B82" s="10">
        <v>212</v>
      </c>
      <c r="C82" s="8">
        <v>32.4537396398701</v>
      </c>
      <c r="D82" s="8">
        <v>1.1360688560426</v>
      </c>
      <c r="E82" s="8">
        <v>0.828419357012052</v>
      </c>
      <c r="F82" s="9">
        <v>20581.3421409232</v>
      </c>
      <c r="G82" s="9">
        <v>-119.684725455906</v>
      </c>
      <c r="H82" s="9">
        <v>-3642.30100213947</v>
      </c>
      <c r="I82" s="14">
        <v>0</v>
      </c>
      <c r="J82" s="4">
        <v>12</v>
      </c>
      <c r="K82" s="10">
        <f t="shared" si="24"/>
        <v>212</v>
      </c>
      <c r="L82" s="15">
        <f t="shared" si="25"/>
        <v>-0.298028068408636</v>
      </c>
      <c r="M82" s="15">
        <f t="shared" si="26"/>
        <v>-1.11818579479304</v>
      </c>
      <c r="N82" s="15">
        <f t="shared" si="27"/>
        <v>0.010097270941525</v>
      </c>
      <c r="O82" s="15">
        <f t="shared" si="28"/>
        <v>-0.709951294142281</v>
      </c>
      <c r="P82" s="15">
        <f t="shared" si="29"/>
        <v>0.678463294386655</v>
      </c>
      <c r="Q82" s="15">
        <f t="shared" si="30"/>
        <v>0.355367304872845</v>
      </c>
      <c r="R82" s="14">
        <v>0</v>
      </c>
      <c r="S82" s="4">
        <v>12</v>
      </c>
      <c r="T82" s="4">
        <f t="shared" si="31"/>
        <v>0.372719963169614</v>
      </c>
      <c r="U82">
        <f t="shared" si="8"/>
        <v>0</v>
      </c>
      <c r="V82">
        <f t="shared" si="9"/>
        <v>1</v>
      </c>
      <c r="W82">
        <f>SUM($U$20:U82)</f>
        <v>34</v>
      </c>
      <c r="X82">
        <f>SUM($V$20:V82)</f>
        <v>29</v>
      </c>
      <c r="Y82">
        <f t="shared" si="10"/>
        <v>121</v>
      </c>
      <c r="Z82">
        <f t="shared" si="11"/>
        <v>16</v>
      </c>
      <c r="AB82">
        <f t="shared" si="12"/>
        <v>0.193333333333333</v>
      </c>
      <c r="AC82">
        <f t="shared" si="13"/>
        <v>0.68</v>
      </c>
      <c r="AD82">
        <f t="shared" si="22"/>
        <v>0.00666666666666665</v>
      </c>
      <c r="AE82">
        <f t="shared" si="23"/>
        <v>0.68</v>
      </c>
      <c r="AF82">
        <f t="shared" si="14"/>
        <v>0.00453333333333332</v>
      </c>
      <c r="AR82" s="24">
        <f t="shared" si="15"/>
        <v>121</v>
      </c>
      <c r="AS82" s="24">
        <f t="shared" si="16"/>
        <v>16</v>
      </c>
      <c r="AT82" s="24">
        <f t="shared" si="17"/>
        <v>-78400</v>
      </c>
      <c r="AU82" s="24">
        <f t="shared" si="18"/>
        <v>484000</v>
      </c>
      <c r="AV82" s="24">
        <f t="shared" si="19"/>
        <v>405600</v>
      </c>
      <c r="AW82" s="24">
        <f t="shared" si="20"/>
        <v>2028</v>
      </c>
      <c r="AX82" s="24" t="str">
        <f t="shared" si="21"/>
        <v/>
      </c>
    </row>
    <row r="83" spans="1:50">
      <c r="A83" s="4"/>
      <c r="B83" s="10">
        <v>303</v>
      </c>
      <c r="C83" s="8">
        <v>23.3551081203458</v>
      </c>
      <c r="D83" s="8">
        <v>1.49685354919609</v>
      </c>
      <c r="E83" s="8">
        <v>0.511666795624291</v>
      </c>
      <c r="F83" s="9">
        <v>45733.1456936488</v>
      </c>
      <c r="G83" s="9">
        <v>-1897.00313713346</v>
      </c>
      <c r="H83" s="9">
        <v>-1582.62212609344</v>
      </c>
      <c r="I83" s="14">
        <v>0</v>
      </c>
      <c r="J83" s="4">
        <v>103</v>
      </c>
      <c r="K83" s="10">
        <f t="shared" si="24"/>
        <v>303</v>
      </c>
      <c r="L83" s="15">
        <f t="shared" si="25"/>
        <v>-1.39862870719653</v>
      </c>
      <c r="M83" s="15">
        <f t="shared" si="26"/>
        <v>-1.06619223636935</v>
      </c>
      <c r="N83" s="15">
        <f t="shared" si="27"/>
        <v>-0.520618928865357</v>
      </c>
      <c r="O83" s="15">
        <f t="shared" si="28"/>
        <v>-0.0253620011969012</v>
      </c>
      <c r="P83" s="15">
        <f t="shared" si="29"/>
        <v>0.255137023193657</v>
      </c>
      <c r="Q83" s="15">
        <f t="shared" si="30"/>
        <v>0.637200342287967</v>
      </c>
      <c r="R83" s="14">
        <v>0</v>
      </c>
      <c r="S83" s="4">
        <v>103</v>
      </c>
      <c r="T83" s="4">
        <f t="shared" si="31"/>
        <v>0.371646109044399</v>
      </c>
      <c r="U83">
        <f t="shared" si="8"/>
        <v>0</v>
      </c>
      <c r="V83">
        <f t="shared" si="9"/>
        <v>1</v>
      </c>
      <c r="W83">
        <f>SUM($U$20:U83)</f>
        <v>34</v>
      </c>
      <c r="X83">
        <f>SUM($V$20:V83)</f>
        <v>30</v>
      </c>
      <c r="Y83">
        <f t="shared" si="10"/>
        <v>120</v>
      </c>
      <c r="Z83">
        <f t="shared" si="11"/>
        <v>16</v>
      </c>
      <c r="AB83">
        <f t="shared" si="12"/>
        <v>0.2</v>
      </c>
      <c r="AC83">
        <f t="shared" si="13"/>
        <v>0.68</v>
      </c>
      <c r="AD83">
        <f t="shared" si="22"/>
        <v>0.00666666666666668</v>
      </c>
      <c r="AE83">
        <f t="shared" si="23"/>
        <v>0.68</v>
      </c>
      <c r="AF83">
        <f t="shared" si="14"/>
        <v>0.00453333333333334</v>
      </c>
      <c r="AR83" s="24">
        <f t="shared" si="15"/>
        <v>120</v>
      </c>
      <c r="AS83" s="24">
        <f t="shared" si="16"/>
        <v>16</v>
      </c>
      <c r="AT83" s="24">
        <f t="shared" si="17"/>
        <v>-78400</v>
      </c>
      <c r="AU83" s="24">
        <f t="shared" si="18"/>
        <v>480000</v>
      </c>
      <c r="AV83" s="24">
        <f t="shared" si="19"/>
        <v>401600</v>
      </c>
      <c r="AW83" s="24">
        <f t="shared" si="20"/>
        <v>2008</v>
      </c>
      <c r="AX83" s="24" t="str">
        <f t="shared" si="21"/>
        <v/>
      </c>
    </row>
    <row r="84" spans="1:50">
      <c r="A84" s="4"/>
      <c r="B84" s="10">
        <v>232</v>
      </c>
      <c r="C84" s="8">
        <v>34.3627126931209</v>
      </c>
      <c r="D84" s="8">
        <v>6.57835053672216</v>
      </c>
      <c r="E84" s="8">
        <v>3.07216883877617</v>
      </c>
      <c r="F84" s="9">
        <v>31822.4897826107</v>
      </c>
      <c r="G84" s="9">
        <v>-240.662528145245</v>
      </c>
      <c r="H84" s="9">
        <v>-8407.35537194526</v>
      </c>
      <c r="I84" s="14">
        <v>0</v>
      </c>
      <c r="J84" s="4">
        <v>32</v>
      </c>
      <c r="K84" s="10">
        <f t="shared" ref="K84:K115" si="32">B84</f>
        <v>232</v>
      </c>
      <c r="L84" s="15">
        <f t="shared" ref="L84:L115" si="33">(C84-C$221)/C$223</f>
        <v>-0.0671123579165401</v>
      </c>
      <c r="M84" s="15">
        <f t="shared" ref="M84:M115" si="34">(D84-D$221)/D$223</f>
        <v>-0.333885363282747</v>
      </c>
      <c r="N84" s="15">
        <f t="shared" ref="N84:N115" si="35">(E84-E$221)/E$223</f>
        <v>3.76948028291588</v>
      </c>
      <c r="O84" s="15">
        <f t="shared" ref="O84:O115" si="36">(F84-F$221)/F$223</f>
        <v>-0.403986383920823</v>
      </c>
      <c r="P84" s="15">
        <f t="shared" ref="P84:P115" si="37">(G84-G$221)/G$223</f>
        <v>0.649648490143863</v>
      </c>
      <c r="Q84" s="15">
        <f t="shared" ref="Q84:Q115" si="38">(H84-H$221)/H$223</f>
        <v>-0.296651688043483</v>
      </c>
      <c r="R84" s="14">
        <v>0</v>
      </c>
      <c r="S84" s="4">
        <v>32</v>
      </c>
      <c r="T84" s="4">
        <f t="shared" ref="T84:T115" si="39">$L$243*Q84+$M$243*P84+$N$243*O84+$O$243*N84+$P$243*M84+$Q$243*L84+$R$243</f>
        <v>0.370637459642175</v>
      </c>
      <c r="U84">
        <f t="shared" si="8"/>
        <v>0</v>
      </c>
      <c r="V84">
        <f t="shared" si="9"/>
        <v>1</v>
      </c>
      <c r="W84">
        <f>SUM($U$20:U84)</f>
        <v>34</v>
      </c>
      <c r="X84">
        <f>SUM($V$20:V84)</f>
        <v>31</v>
      </c>
      <c r="Y84">
        <f t="shared" si="10"/>
        <v>119</v>
      </c>
      <c r="Z84">
        <f t="shared" si="11"/>
        <v>16</v>
      </c>
      <c r="AB84">
        <f t="shared" si="12"/>
        <v>0.206666666666667</v>
      </c>
      <c r="AC84">
        <f t="shared" si="13"/>
        <v>0.68</v>
      </c>
      <c r="AD84">
        <f t="shared" si="22"/>
        <v>0.00666666666666665</v>
      </c>
      <c r="AE84">
        <f t="shared" si="23"/>
        <v>0.68</v>
      </c>
      <c r="AF84">
        <f t="shared" si="14"/>
        <v>0.00453333333333332</v>
      </c>
      <c r="AR84" s="24">
        <f t="shared" si="15"/>
        <v>119</v>
      </c>
      <c r="AS84" s="24">
        <f t="shared" si="16"/>
        <v>16</v>
      </c>
      <c r="AT84" s="24">
        <f t="shared" si="17"/>
        <v>-78400</v>
      </c>
      <c r="AU84" s="24">
        <f t="shared" si="18"/>
        <v>476000</v>
      </c>
      <c r="AV84" s="24">
        <f t="shared" si="19"/>
        <v>397600</v>
      </c>
      <c r="AW84" s="24">
        <f t="shared" si="20"/>
        <v>1988</v>
      </c>
      <c r="AX84" s="24" t="str">
        <f t="shared" si="21"/>
        <v/>
      </c>
    </row>
    <row r="85" spans="1:50">
      <c r="A85" s="4"/>
      <c r="B85" s="10">
        <v>280</v>
      </c>
      <c r="C85" s="8">
        <v>36.4106137674415</v>
      </c>
      <c r="D85" s="8">
        <v>0.867947817884961</v>
      </c>
      <c r="E85" s="8">
        <v>0.696118928292582</v>
      </c>
      <c r="F85" s="9">
        <v>24452.6586424071</v>
      </c>
      <c r="G85" s="9">
        <v>-737.81662576675</v>
      </c>
      <c r="H85" s="9">
        <v>-2564.86041937193</v>
      </c>
      <c r="I85" s="14">
        <v>0</v>
      </c>
      <c r="J85" s="4">
        <v>80</v>
      </c>
      <c r="K85" s="10">
        <f t="shared" si="32"/>
        <v>280</v>
      </c>
      <c r="L85" s="15">
        <f t="shared" si="33"/>
        <v>0.180608546676095</v>
      </c>
      <c r="M85" s="15">
        <f t="shared" si="34"/>
        <v>-1.15682536882879</v>
      </c>
      <c r="N85" s="15">
        <f t="shared" si="35"/>
        <v>-0.211570962632329</v>
      </c>
      <c r="O85" s="15">
        <f t="shared" si="36"/>
        <v>-0.604580646627365</v>
      </c>
      <c r="P85" s="15">
        <f t="shared" si="37"/>
        <v>0.531235048313939</v>
      </c>
      <c r="Q85" s="15">
        <f t="shared" si="38"/>
        <v>0.50279725407863</v>
      </c>
      <c r="R85" s="14">
        <v>0</v>
      </c>
      <c r="S85" s="4">
        <v>80</v>
      </c>
      <c r="T85" s="4">
        <f t="shared" si="39"/>
        <v>0.369508868942464</v>
      </c>
      <c r="U85">
        <f t="shared" ref="U85:U148" si="40">R85</f>
        <v>0</v>
      </c>
      <c r="V85">
        <f t="shared" ref="V85:V148" si="41">IF(R85=0,1,0)</f>
        <v>1</v>
      </c>
      <c r="W85">
        <f>SUM($U$20:U85)</f>
        <v>34</v>
      </c>
      <c r="X85">
        <f>SUM($V$20:V85)</f>
        <v>32</v>
      </c>
      <c r="Y85">
        <f t="shared" ref="Y85:Y148" si="42">$V$223-X85</f>
        <v>118</v>
      </c>
      <c r="Z85">
        <f t="shared" ref="Z85:Z148" si="43">$U$223-W85</f>
        <v>16</v>
      </c>
      <c r="AB85">
        <f t="shared" ref="AB85:AB148" si="44">X85/$V$223</f>
        <v>0.213333333333333</v>
      </c>
      <c r="AC85">
        <f t="shared" ref="AC85:AC148" si="45">W85/$U$223</f>
        <v>0.68</v>
      </c>
      <c r="AD85">
        <f t="shared" si="22"/>
        <v>0.00666666666666668</v>
      </c>
      <c r="AE85">
        <f t="shared" si="23"/>
        <v>0.68</v>
      </c>
      <c r="AF85">
        <f t="shared" ref="AF85:AF148" si="46">AD85*AE85</f>
        <v>0.00453333333333334</v>
      </c>
      <c r="AR85" s="24">
        <f t="shared" ref="AR85:AR148" si="47">Y85</f>
        <v>118</v>
      </c>
      <c r="AS85" s="24">
        <f t="shared" ref="AS85:AS148" si="48">Z85</f>
        <v>16</v>
      </c>
      <c r="AT85" s="24">
        <f t="shared" ref="AT85:AT148" si="49">$AP$7*AS85</f>
        <v>-78400</v>
      </c>
      <c r="AU85" s="24">
        <f t="shared" ref="AU85:AU148" si="50">$AP$11*AR85</f>
        <v>472000</v>
      </c>
      <c r="AV85" s="24">
        <f t="shared" ref="AV85:AV148" si="51">AT85+AU85</f>
        <v>393600</v>
      </c>
      <c r="AW85" s="24">
        <f t="shared" ref="AW85:AW148" si="52">AV85/200</f>
        <v>1968</v>
      </c>
      <c r="AX85" s="24" t="str">
        <f t="shared" ref="AX85:AX148" si="53">IF(AW85=$AW$14,T85,"")</f>
        <v/>
      </c>
    </row>
    <row r="86" spans="1:50">
      <c r="A86" s="4"/>
      <c r="B86" s="10">
        <v>259</v>
      </c>
      <c r="C86" s="8">
        <v>35.7231425700508</v>
      </c>
      <c r="D86" s="8">
        <v>2.51003134131234</v>
      </c>
      <c r="E86" s="8">
        <v>1.13326238242852</v>
      </c>
      <c r="F86" s="9">
        <v>30095.113368054</v>
      </c>
      <c r="G86" s="9">
        <v>-623.672444886975</v>
      </c>
      <c r="H86" s="9">
        <v>-5566.48630984775</v>
      </c>
      <c r="I86" s="14">
        <v>0</v>
      </c>
      <c r="J86" s="4">
        <v>59</v>
      </c>
      <c r="K86" s="10">
        <f t="shared" si="32"/>
        <v>259</v>
      </c>
      <c r="L86" s="15">
        <f t="shared" si="33"/>
        <v>0.097449751051408</v>
      </c>
      <c r="M86" s="15">
        <f t="shared" si="34"/>
        <v>-0.920180723886557</v>
      </c>
      <c r="N86" s="15">
        <f t="shared" si="35"/>
        <v>0.520859145377032</v>
      </c>
      <c r="O86" s="15">
        <f t="shared" si="36"/>
        <v>-0.451002630521706</v>
      </c>
      <c r="P86" s="15">
        <f t="shared" si="37"/>
        <v>0.558422202935607</v>
      </c>
      <c r="Q86" s="15">
        <f t="shared" si="38"/>
        <v>0.0920743245311571</v>
      </c>
      <c r="R86" s="14">
        <v>0</v>
      </c>
      <c r="S86" s="4">
        <v>59</v>
      </c>
      <c r="T86" s="4">
        <f t="shared" si="39"/>
        <v>0.363545178489199</v>
      </c>
      <c r="U86">
        <f t="shared" si="40"/>
        <v>0</v>
      </c>
      <c r="V86">
        <f t="shared" si="41"/>
        <v>1</v>
      </c>
      <c r="W86">
        <f>SUM($U$20:U86)</f>
        <v>34</v>
      </c>
      <c r="X86">
        <f>SUM($V$20:V86)</f>
        <v>33</v>
      </c>
      <c r="Y86">
        <f t="shared" si="42"/>
        <v>117</v>
      </c>
      <c r="Z86">
        <f t="shared" si="43"/>
        <v>16</v>
      </c>
      <c r="AB86">
        <f t="shared" si="44"/>
        <v>0.22</v>
      </c>
      <c r="AC86">
        <f t="shared" si="45"/>
        <v>0.68</v>
      </c>
      <c r="AD86">
        <f t="shared" ref="AD86:AD149" si="54">AB86-AB85</f>
        <v>0.00666666666666665</v>
      </c>
      <c r="AE86">
        <f t="shared" ref="AE86:AE149" si="55">(AC86+AC85)/2</f>
        <v>0.68</v>
      </c>
      <c r="AF86">
        <f t="shared" si="46"/>
        <v>0.00453333333333332</v>
      </c>
      <c r="AR86" s="24">
        <f t="shared" si="47"/>
        <v>117</v>
      </c>
      <c r="AS86" s="24">
        <f t="shared" si="48"/>
        <v>16</v>
      </c>
      <c r="AT86" s="24">
        <f t="shared" si="49"/>
        <v>-78400</v>
      </c>
      <c r="AU86" s="24">
        <f t="shared" si="50"/>
        <v>468000</v>
      </c>
      <c r="AV86" s="24">
        <f t="shared" si="51"/>
        <v>389600</v>
      </c>
      <c r="AW86" s="24">
        <f t="shared" si="52"/>
        <v>1948</v>
      </c>
      <c r="AX86" s="24" t="str">
        <f t="shared" si="53"/>
        <v/>
      </c>
    </row>
    <row r="87" spans="1:50">
      <c r="A87" s="4"/>
      <c r="B87" s="10">
        <v>258</v>
      </c>
      <c r="C87" s="8">
        <v>20.9275466082056</v>
      </c>
      <c r="D87" s="8">
        <v>3.05078301243438</v>
      </c>
      <c r="E87" s="8">
        <v>1.20817484135318</v>
      </c>
      <c r="F87" s="9">
        <v>22988.5979252521</v>
      </c>
      <c r="G87" s="9">
        <v>-658.755363921034</v>
      </c>
      <c r="H87" s="9">
        <v>-531.756944447405</v>
      </c>
      <c r="I87" s="14">
        <v>1</v>
      </c>
      <c r="J87" s="4">
        <v>58</v>
      </c>
      <c r="K87" s="10">
        <f t="shared" si="32"/>
        <v>258</v>
      </c>
      <c r="L87" s="15">
        <f t="shared" si="33"/>
        <v>-1.6922745972653</v>
      </c>
      <c r="M87" s="15">
        <f t="shared" si="34"/>
        <v>-0.842251687154308</v>
      </c>
      <c r="N87" s="15">
        <f t="shared" si="35"/>
        <v>0.646374327778395</v>
      </c>
      <c r="O87" s="15">
        <f t="shared" si="36"/>
        <v>-0.644429888018155</v>
      </c>
      <c r="P87" s="15">
        <f t="shared" si="37"/>
        <v>0.550066063034239</v>
      </c>
      <c r="Q87" s="15">
        <f t="shared" si="38"/>
        <v>0.780993886758187</v>
      </c>
      <c r="R87" s="14">
        <v>1</v>
      </c>
      <c r="S87" s="4">
        <v>58</v>
      </c>
      <c r="T87" s="4">
        <f t="shared" si="39"/>
        <v>0.360140565105786</v>
      </c>
      <c r="U87">
        <f t="shared" si="40"/>
        <v>1</v>
      </c>
      <c r="V87">
        <f t="shared" si="41"/>
        <v>0</v>
      </c>
      <c r="W87">
        <f>SUM($U$20:U87)</f>
        <v>35</v>
      </c>
      <c r="X87">
        <f>SUM($V$20:V87)</f>
        <v>33</v>
      </c>
      <c r="Y87">
        <f t="shared" si="42"/>
        <v>117</v>
      </c>
      <c r="Z87">
        <f t="shared" si="43"/>
        <v>15</v>
      </c>
      <c r="AB87">
        <f t="shared" si="44"/>
        <v>0.22</v>
      </c>
      <c r="AC87">
        <f t="shared" si="45"/>
        <v>0.7</v>
      </c>
      <c r="AD87">
        <f t="shared" si="54"/>
        <v>0</v>
      </c>
      <c r="AE87">
        <f t="shared" si="55"/>
        <v>0.69</v>
      </c>
      <c r="AF87">
        <f t="shared" si="46"/>
        <v>0</v>
      </c>
      <c r="AR87" s="24">
        <f t="shared" si="47"/>
        <v>117</v>
      </c>
      <c r="AS87" s="24">
        <f t="shared" si="48"/>
        <v>15</v>
      </c>
      <c r="AT87" s="24">
        <f t="shared" si="49"/>
        <v>-73500</v>
      </c>
      <c r="AU87" s="24">
        <f t="shared" si="50"/>
        <v>468000</v>
      </c>
      <c r="AV87" s="24">
        <f t="shared" si="51"/>
        <v>394500</v>
      </c>
      <c r="AW87" s="24">
        <f t="shared" si="52"/>
        <v>1972.5</v>
      </c>
      <c r="AX87" s="24" t="str">
        <f t="shared" si="53"/>
        <v/>
      </c>
    </row>
    <row r="88" spans="1:50">
      <c r="A88" s="4"/>
      <c r="B88" s="10">
        <v>372</v>
      </c>
      <c r="C88" s="8">
        <v>29.1770830448097</v>
      </c>
      <c r="D88" s="8">
        <v>2.14324912152621</v>
      </c>
      <c r="E88" s="8">
        <v>1.94927479092765</v>
      </c>
      <c r="F88" s="9">
        <v>42565.9872404884</v>
      </c>
      <c r="G88" s="9">
        <v>-947.654188552635</v>
      </c>
      <c r="H88" s="9">
        <v>750.351732645759</v>
      </c>
      <c r="I88" s="14">
        <v>1</v>
      </c>
      <c r="J88" s="4">
        <v>172</v>
      </c>
      <c r="K88" s="10">
        <f t="shared" si="32"/>
        <v>372</v>
      </c>
      <c r="L88" s="15">
        <f t="shared" si="33"/>
        <v>-0.694383315224981</v>
      </c>
      <c r="M88" s="15">
        <f t="shared" si="34"/>
        <v>-0.973038600440394</v>
      </c>
      <c r="N88" s="15">
        <f t="shared" si="35"/>
        <v>1.88808093684903</v>
      </c>
      <c r="O88" s="15">
        <f t="shared" si="36"/>
        <v>-0.111566664872406</v>
      </c>
      <c r="P88" s="15">
        <f t="shared" si="37"/>
        <v>0.481255397832216</v>
      </c>
      <c r="Q88" s="15">
        <f t="shared" si="38"/>
        <v>0.956429284462084</v>
      </c>
      <c r="R88" s="14">
        <v>1</v>
      </c>
      <c r="S88" s="4">
        <v>172</v>
      </c>
      <c r="T88" s="4">
        <f t="shared" si="39"/>
        <v>0.357222536510351</v>
      </c>
      <c r="U88">
        <f t="shared" si="40"/>
        <v>1</v>
      </c>
      <c r="V88">
        <f t="shared" si="41"/>
        <v>0</v>
      </c>
      <c r="W88">
        <f>SUM($U$20:U88)</f>
        <v>36</v>
      </c>
      <c r="X88">
        <f>SUM($V$20:V88)</f>
        <v>33</v>
      </c>
      <c r="Y88">
        <f t="shared" si="42"/>
        <v>117</v>
      </c>
      <c r="Z88">
        <f t="shared" si="43"/>
        <v>14</v>
      </c>
      <c r="AB88">
        <f t="shared" si="44"/>
        <v>0.22</v>
      </c>
      <c r="AC88">
        <f t="shared" si="45"/>
        <v>0.72</v>
      </c>
      <c r="AD88">
        <f t="shared" si="54"/>
        <v>0</v>
      </c>
      <c r="AE88">
        <f t="shared" si="55"/>
        <v>0.71</v>
      </c>
      <c r="AF88">
        <f t="shared" si="46"/>
        <v>0</v>
      </c>
      <c r="AR88" s="24">
        <f t="shared" si="47"/>
        <v>117</v>
      </c>
      <c r="AS88" s="24">
        <f t="shared" si="48"/>
        <v>14</v>
      </c>
      <c r="AT88" s="24">
        <f t="shared" si="49"/>
        <v>-68600</v>
      </c>
      <c r="AU88" s="24">
        <f t="shared" si="50"/>
        <v>468000</v>
      </c>
      <c r="AV88" s="24">
        <f t="shared" si="51"/>
        <v>399400</v>
      </c>
      <c r="AW88" s="24">
        <f t="shared" si="52"/>
        <v>1997</v>
      </c>
      <c r="AX88" s="24" t="str">
        <f t="shared" si="53"/>
        <v/>
      </c>
    </row>
    <row r="89" spans="1:50">
      <c r="A89" s="4"/>
      <c r="B89" s="10">
        <v>347</v>
      </c>
      <c r="C89" s="8">
        <v>38.1504860218316</v>
      </c>
      <c r="D89" s="8">
        <v>6.6116049812679</v>
      </c>
      <c r="E89" s="8">
        <v>1.70934977213261</v>
      </c>
      <c r="F89" s="9">
        <v>65964.2204546753</v>
      </c>
      <c r="G89" s="9">
        <v>-1931.71516482115</v>
      </c>
      <c r="H89" s="9">
        <v>-15638.3738682102</v>
      </c>
      <c r="I89" s="14">
        <v>1</v>
      </c>
      <c r="J89" s="4">
        <v>147</v>
      </c>
      <c r="K89" s="10">
        <f t="shared" si="32"/>
        <v>347</v>
      </c>
      <c r="L89" s="15">
        <f t="shared" si="33"/>
        <v>0.391069263816035</v>
      </c>
      <c r="M89" s="15">
        <f t="shared" si="34"/>
        <v>-0.32909298450907</v>
      </c>
      <c r="N89" s="15">
        <f t="shared" si="35"/>
        <v>1.48608862570361</v>
      </c>
      <c r="O89" s="15">
        <f t="shared" si="36"/>
        <v>0.525293427434393</v>
      </c>
      <c r="P89" s="15">
        <f t="shared" si="37"/>
        <v>0.246869223147232</v>
      </c>
      <c r="Q89" s="15">
        <f t="shared" si="38"/>
        <v>-1.28609714486126</v>
      </c>
      <c r="R89" s="14">
        <v>1</v>
      </c>
      <c r="S89" s="4">
        <v>147</v>
      </c>
      <c r="T89" s="4">
        <f t="shared" si="39"/>
        <v>0.356804397859654</v>
      </c>
      <c r="U89">
        <f t="shared" si="40"/>
        <v>1</v>
      </c>
      <c r="V89">
        <f t="shared" si="41"/>
        <v>0</v>
      </c>
      <c r="W89">
        <f>SUM($U$20:U89)</f>
        <v>37</v>
      </c>
      <c r="X89">
        <f>SUM($V$20:V89)</f>
        <v>33</v>
      </c>
      <c r="Y89">
        <f t="shared" si="42"/>
        <v>117</v>
      </c>
      <c r="Z89">
        <f t="shared" si="43"/>
        <v>13</v>
      </c>
      <c r="AB89">
        <f t="shared" si="44"/>
        <v>0.22</v>
      </c>
      <c r="AC89">
        <f t="shared" si="45"/>
        <v>0.74</v>
      </c>
      <c r="AD89">
        <f t="shared" si="54"/>
        <v>0</v>
      </c>
      <c r="AE89">
        <f t="shared" si="55"/>
        <v>0.73</v>
      </c>
      <c r="AF89">
        <f t="shared" si="46"/>
        <v>0</v>
      </c>
      <c r="AR89" s="24">
        <f t="shared" si="47"/>
        <v>117</v>
      </c>
      <c r="AS89" s="24">
        <f t="shared" si="48"/>
        <v>13</v>
      </c>
      <c r="AT89" s="24">
        <f t="shared" si="49"/>
        <v>-63700</v>
      </c>
      <c r="AU89" s="24">
        <f t="shared" si="50"/>
        <v>468000</v>
      </c>
      <c r="AV89" s="24">
        <f t="shared" si="51"/>
        <v>404300</v>
      </c>
      <c r="AW89" s="24">
        <f t="shared" si="52"/>
        <v>2021.5</v>
      </c>
      <c r="AX89" s="24" t="str">
        <f t="shared" si="53"/>
        <v/>
      </c>
    </row>
    <row r="90" spans="1:50">
      <c r="A90" s="4"/>
      <c r="B90" s="10">
        <v>271</v>
      </c>
      <c r="C90" s="8">
        <v>23.6405467599371</v>
      </c>
      <c r="D90" s="8">
        <v>3.667021832157</v>
      </c>
      <c r="E90" s="8">
        <v>0.790576815135693</v>
      </c>
      <c r="F90" s="9">
        <v>19566.6478634722</v>
      </c>
      <c r="G90" s="9">
        <v>-681.129132681465</v>
      </c>
      <c r="H90" s="9">
        <v>-3837.86787452706</v>
      </c>
      <c r="I90" s="14">
        <v>1</v>
      </c>
      <c r="J90" s="4">
        <v>71</v>
      </c>
      <c r="K90" s="10">
        <f t="shared" si="32"/>
        <v>271</v>
      </c>
      <c r="L90" s="15">
        <f t="shared" si="33"/>
        <v>-1.36410110286452</v>
      </c>
      <c r="M90" s="15">
        <f t="shared" si="34"/>
        <v>-0.753444014089966</v>
      </c>
      <c r="N90" s="15">
        <f t="shared" si="35"/>
        <v>-0.0533075833954481</v>
      </c>
      <c r="O90" s="15">
        <f t="shared" si="36"/>
        <v>-0.737569545712182</v>
      </c>
      <c r="P90" s="15">
        <f t="shared" si="37"/>
        <v>0.544737021237532</v>
      </c>
      <c r="Q90" s="15">
        <f t="shared" si="38"/>
        <v>0.32860720828508</v>
      </c>
      <c r="R90" s="14">
        <v>1</v>
      </c>
      <c r="S90" s="4">
        <v>71</v>
      </c>
      <c r="T90" s="4">
        <f t="shared" si="39"/>
        <v>0.355950830125878</v>
      </c>
      <c r="U90">
        <f t="shared" si="40"/>
        <v>1</v>
      </c>
      <c r="V90">
        <f t="shared" si="41"/>
        <v>0</v>
      </c>
      <c r="W90">
        <f>SUM($U$20:U90)</f>
        <v>38</v>
      </c>
      <c r="X90">
        <f>SUM($V$20:V90)</f>
        <v>33</v>
      </c>
      <c r="Y90">
        <f t="shared" si="42"/>
        <v>117</v>
      </c>
      <c r="Z90">
        <f t="shared" si="43"/>
        <v>12</v>
      </c>
      <c r="AB90">
        <f t="shared" si="44"/>
        <v>0.22</v>
      </c>
      <c r="AC90">
        <f t="shared" si="45"/>
        <v>0.76</v>
      </c>
      <c r="AD90">
        <f t="shared" si="54"/>
        <v>0</v>
      </c>
      <c r="AE90">
        <f t="shared" si="55"/>
        <v>0.75</v>
      </c>
      <c r="AF90">
        <f t="shared" si="46"/>
        <v>0</v>
      </c>
      <c r="AR90" s="24">
        <f t="shared" si="47"/>
        <v>117</v>
      </c>
      <c r="AS90" s="24">
        <f t="shared" si="48"/>
        <v>12</v>
      </c>
      <c r="AT90" s="24">
        <f t="shared" si="49"/>
        <v>-58800</v>
      </c>
      <c r="AU90" s="24">
        <f t="shared" si="50"/>
        <v>468000</v>
      </c>
      <c r="AV90" s="24">
        <f t="shared" si="51"/>
        <v>409200</v>
      </c>
      <c r="AW90" s="24">
        <f t="shared" si="52"/>
        <v>2046</v>
      </c>
      <c r="AX90" s="24" t="str">
        <f t="shared" si="53"/>
        <v/>
      </c>
    </row>
    <row r="91" spans="1:50">
      <c r="A91" s="4"/>
      <c r="B91" s="10">
        <v>223</v>
      </c>
      <c r="C91" s="8">
        <v>26.4690835753554</v>
      </c>
      <c r="D91" s="8">
        <v>2.27401190293138</v>
      </c>
      <c r="E91" s="8">
        <v>0.717579636555938</v>
      </c>
      <c r="F91" s="9">
        <v>19708.0164952303</v>
      </c>
      <c r="G91" s="9">
        <v>-576.941772185396</v>
      </c>
      <c r="H91" s="9">
        <v>-1626.73232895355</v>
      </c>
      <c r="I91" s="14">
        <v>1</v>
      </c>
      <c r="J91" s="4">
        <v>23</v>
      </c>
      <c r="K91" s="10">
        <f t="shared" si="32"/>
        <v>223</v>
      </c>
      <c r="L91" s="15">
        <f t="shared" si="33"/>
        <v>-1.02195191051573</v>
      </c>
      <c r="M91" s="15">
        <f t="shared" si="34"/>
        <v>-0.954194058408391</v>
      </c>
      <c r="N91" s="15">
        <f t="shared" si="35"/>
        <v>-0.175613730006355</v>
      </c>
      <c r="O91" s="15">
        <f t="shared" si="36"/>
        <v>-0.733721732116747</v>
      </c>
      <c r="P91" s="15">
        <f t="shared" si="37"/>
        <v>0.569552634767699</v>
      </c>
      <c r="Q91" s="15">
        <f t="shared" si="38"/>
        <v>0.631164589531729</v>
      </c>
      <c r="R91" s="14">
        <v>1</v>
      </c>
      <c r="S91" s="4">
        <v>23</v>
      </c>
      <c r="T91" s="4">
        <f t="shared" si="39"/>
        <v>0.35424066677069</v>
      </c>
      <c r="U91">
        <f t="shared" si="40"/>
        <v>1</v>
      </c>
      <c r="V91">
        <f t="shared" si="41"/>
        <v>0</v>
      </c>
      <c r="W91">
        <f>SUM($U$20:U91)</f>
        <v>39</v>
      </c>
      <c r="X91">
        <f>SUM($V$20:V91)</f>
        <v>33</v>
      </c>
      <c r="Y91">
        <f t="shared" si="42"/>
        <v>117</v>
      </c>
      <c r="Z91">
        <f t="shared" si="43"/>
        <v>11</v>
      </c>
      <c r="AB91">
        <f t="shared" si="44"/>
        <v>0.22</v>
      </c>
      <c r="AC91">
        <f t="shared" si="45"/>
        <v>0.78</v>
      </c>
      <c r="AD91">
        <f t="shared" si="54"/>
        <v>0</v>
      </c>
      <c r="AE91">
        <f t="shared" si="55"/>
        <v>0.77</v>
      </c>
      <c r="AF91">
        <f t="shared" si="46"/>
        <v>0</v>
      </c>
      <c r="AR91" s="24">
        <f t="shared" si="47"/>
        <v>117</v>
      </c>
      <c r="AS91" s="24">
        <f t="shared" si="48"/>
        <v>11</v>
      </c>
      <c r="AT91" s="24">
        <f t="shared" si="49"/>
        <v>-53900</v>
      </c>
      <c r="AU91" s="24">
        <f t="shared" si="50"/>
        <v>468000</v>
      </c>
      <c r="AV91" s="24">
        <f t="shared" si="51"/>
        <v>414100</v>
      </c>
      <c r="AW91" s="24">
        <f t="shared" si="52"/>
        <v>2070.5</v>
      </c>
      <c r="AX91" s="24" t="str">
        <f t="shared" si="53"/>
        <v/>
      </c>
    </row>
    <row r="92" spans="1:50">
      <c r="A92" s="4"/>
      <c r="B92" s="10">
        <v>367</v>
      </c>
      <c r="C92" s="8">
        <v>30.8813255171148</v>
      </c>
      <c r="D92" s="8">
        <v>0.262054074055088</v>
      </c>
      <c r="E92" s="8">
        <v>0.16589843755974</v>
      </c>
      <c r="F92" s="9">
        <v>22259.7372637275</v>
      </c>
      <c r="G92" s="9">
        <v>-808.793103322483</v>
      </c>
      <c r="H92" s="9">
        <v>137.640815751292</v>
      </c>
      <c r="I92" s="14">
        <v>1</v>
      </c>
      <c r="J92" s="4">
        <v>167</v>
      </c>
      <c r="K92" s="10">
        <f t="shared" si="32"/>
        <v>367</v>
      </c>
      <c r="L92" s="15">
        <f t="shared" si="33"/>
        <v>-0.488232494670985</v>
      </c>
      <c r="M92" s="15">
        <f t="shared" si="34"/>
        <v>-1.24414218787955</v>
      </c>
      <c r="N92" s="15">
        <f t="shared" si="35"/>
        <v>-1.09995084713465</v>
      </c>
      <c r="O92" s="15">
        <f t="shared" si="36"/>
        <v>-0.664268234953508</v>
      </c>
      <c r="P92" s="15">
        <f t="shared" si="37"/>
        <v>0.514329688312789</v>
      </c>
      <c r="Q92" s="15">
        <f t="shared" si="38"/>
        <v>0.872589914755447</v>
      </c>
      <c r="R92" s="14">
        <v>1</v>
      </c>
      <c r="S92" s="4">
        <v>167</v>
      </c>
      <c r="T92" s="4">
        <f t="shared" si="39"/>
        <v>0.352936076191924</v>
      </c>
      <c r="U92">
        <f t="shared" si="40"/>
        <v>1</v>
      </c>
      <c r="V92">
        <f t="shared" si="41"/>
        <v>0</v>
      </c>
      <c r="W92">
        <f>SUM($U$20:U92)</f>
        <v>40</v>
      </c>
      <c r="X92">
        <f>SUM($V$20:V92)</f>
        <v>33</v>
      </c>
      <c r="Y92">
        <f t="shared" si="42"/>
        <v>117</v>
      </c>
      <c r="Z92">
        <f t="shared" si="43"/>
        <v>10</v>
      </c>
      <c r="AB92">
        <f t="shared" si="44"/>
        <v>0.22</v>
      </c>
      <c r="AC92">
        <f t="shared" si="45"/>
        <v>0.8</v>
      </c>
      <c r="AD92">
        <f t="shared" si="54"/>
        <v>0</v>
      </c>
      <c r="AE92">
        <f t="shared" si="55"/>
        <v>0.79</v>
      </c>
      <c r="AF92">
        <f t="shared" si="46"/>
        <v>0</v>
      </c>
      <c r="AR92" s="24">
        <f t="shared" si="47"/>
        <v>117</v>
      </c>
      <c r="AS92" s="24">
        <f t="shared" si="48"/>
        <v>10</v>
      </c>
      <c r="AT92" s="24">
        <f t="shared" si="49"/>
        <v>-49000</v>
      </c>
      <c r="AU92" s="24">
        <f t="shared" si="50"/>
        <v>468000</v>
      </c>
      <c r="AV92" s="24">
        <f t="shared" si="51"/>
        <v>419000</v>
      </c>
      <c r="AW92" s="24">
        <f t="shared" si="52"/>
        <v>2095</v>
      </c>
      <c r="AX92" s="24" t="str">
        <f t="shared" si="53"/>
        <v/>
      </c>
    </row>
    <row r="93" spans="1:50">
      <c r="A93" s="4"/>
      <c r="B93" s="10">
        <v>378</v>
      </c>
      <c r="C93" s="8">
        <v>23.2140705436975</v>
      </c>
      <c r="D93" s="8">
        <v>1.01926406935733</v>
      </c>
      <c r="E93" s="8">
        <v>0.150894886479374</v>
      </c>
      <c r="F93" s="9">
        <v>15093.6431043723</v>
      </c>
      <c r="G93" s="9">
        <v>-176.480618684647</v>
      </c>
      <c r="H93" s="9">
        <v>-555.854462758984</v>
      </c>
      <c r="I93" s="14">
        <v>0</v>
      </c>
      <c r="J93" s="4">
        <v>178</v>
      </c>
      <c r="K93" s="10">
        <f t="shared" si="32"/>
        <v>378</v>
      </c>
      <c r="L93" s="15">
        <f t="shared" si="33"/>
        <v>-1.41568908013494</v>
      </c>
      <c r="M93" s="15">
        <f t="shared" si="34"/>
        <v>-1.13501881630403</v>
      </c>
      <c r="N93" s="15">
        <f t="shared" si="35"/>
        <v>-1.1250891682838</v>
      </c>
      <c r="O93" s="15">
        <f t="shared" si="36"/>
        <v>-0.859317123731957</v>
      </c>
      <c r="P93" s="15">
        <f t="shared" si="37"/>
        <v>0.664935502438051</v>
      </c>
      <c r="Q93" s="15">
        <f t="shared" si="38"/>
        <v>0.777696539361511</v>
      </c>
      <c r="R93" s="14">
        <v>0</v>
      </c>
      <c r="S93" s="4">
        <v>178</v>
      </c>
      <c r="T93" s="4">
        <f t="shared" si="39"/>
        <v>0.348155359294604</v>
      </c>
      <c r="U93">
        <f t="shared" si="40"/>
        <v>0</v>
      </c>
      <c r="V93">
        <f t="shared" si="41"/>
        <v>1</v>
      </c>
      <c r="W93">
        <f>SUM($U$20:U93)</f>
        <v>40</v>
      </c>
      <c r="X93">
        <f>SUM($V$20:V93)</f>
        <v>34</v>
      </c>
      <c r="Y93">
        <f t="shared" si="42"/>
        <v>116</v>
      </c>
      <c r="Z93">
        <f t="shared" si="43"/>
        <v>10</v>
      </c>
      <c r="AB93">
        <f t="shared" si="44"/>
        <v>0.226666666666667</v>
      </c>
      <c r="AC93">
        <f t="shared" si="45"/>
        <v>0.8</v>
      </c>
      <c r="AD93">
        <f t="shared" si="54"/>
        <v>0.00666666666666665</v>
      </c>
      <c r="AE93">
        <f t="shared" si="55"/>
        <v>0.8</v>
      </c>
      <c r="AF93">
        <f t="shared" si="46"/>
        <v>0.00533333333333332</v>
      </c>
      <c r="AR93" s="24">
        <f t="shared" si="47"/>
        <v>116</v>
      </c>
      <c r="AS93" s="24">
        <f t="shared" si="48"/>
        <v>10</v>
      </c>
      <c r="AT93" s="24">
        <f t="shared" si="49"/>
        <v>-49000</v>
      </c>
      <c r="AU93" s="24">
        <f t="shared" si="50"/>
        <v>464000</v>
      </c>
      <c r="AV93" s="24">
        <f t="shared" si="51"/>
        <v>415000</v>
      </c>
      <c r="AW93" s="24">
        <f t="shared" si="52"/>
        <v>2075</v>
      </c>
      <c r="AX93" s="24" t="str">
        <f t="shared" si="53"/>
        <v/>
      </c>
    </row>
    <row r="94" spans="1:50">
      <c r="A94" s="4"/>
      <c r="B94" s="10">
        <v>376</v>
      </c>
      <c r="C94" s="8">
        <v>23.4832704458741</v>
      </c>
      <c r="D94" s="8">
        <v>4.39842897928516</v>
      </c>
      <c r="E94" s="8">
        <v>1.48820266566626</v>
      </c>
      <c r="F94" s="9">
        <v>22892.7284080391</v>
      </c>
      <c r="G94" s="9">
        <v>-791.332447344889</v>
      </c>
      <c r="H94" s="9">
        <v>-1472.08772421115</v>
      </c>
      <c r="I94" s="14">
        <v>0</v>
      </c>
      <c r="J94" s="4">
        <v>176</v>
      </c>
      <c r="K94" s="10">
        <f t="shared" si="32"/>
        <v>376</v>
      </c>
      <c r="L94" s="15">
        <f t="shared" si="33"/>
        <v>-1.3831257673267</v>
      </c>
      <c r="M94" s="15">
        <f t="shared" si="34"/>
        <v>-0.648039153636161</v>
      </c>
      <c r="N94" s="15">
        <f t="shared" si="35"/>
        <v>1.11555854560606</v>
      </c>
      <c r="O94" s="15">
        <f t="shared" si="36"/>
        <v>-0.647039293139592</v>
      </c>
      <c r="P94" s="15">
        <f t="shared" si="37"/>
        <v>0.518488512268594</v>
      </c>
      <c r="Q94" s="15">
        <f t="shared" si="38"/>
        <v>0.652325149646846</v>
      </c>
      <c r="R94" s="14">
        <v>0</v>
      </c>
      <c r="S94" s="4">
        <v>176</v>
      </c>
      <c r="T94" s="4">
        <f t="shared" si="39"/>
        <v>0.347607525677533</v>
      </c>
      <c r="U94">
        <f t="shared" si="40"/>
        <v>0</v>
      </c>
      <c r="V94">
        <f t="shared" si="41"/>
        <v>1</v>
      </c>
      <c r="W94">
        <f>SUM($U$20:U94)</f>
        <v>40</v>
      </c>
      <c r="X94">
        <f>SUM($V$20:V94)</f>
        <v>35</v>
      </c>
      <c r="Y94">
        <f t="shared" si="42"/>
        <v>115</v>
      </c>
      <c r="Z94">
        <f t="shared" si="43"/>
        <v>10</v>
      </c>
      <c r="AB94">
        <f t="shared" si="44"/>
        <v>0.233333333333333</v>
      </c>
      <c r="AC94">
        <f t="shared" si="45"/>
        <v>0.8</v>
      </c>
      <c r="AD94">
        <f t="shared" si="54"/>
        <v>0.00666666666666668</v>
      </c>
      <c r="AE94">
        <f t="shared" si="55"/>
        <v>0.8</v>
      </c>
      <c r="AF94">
        <f t="shared" si="46"/>
        <v>0.00533333333333335</v>
      </c>
      <c r="AR94" s="24">
        <f t="shared" si="47"/>
        <v>115</v>
      </c>
      <c r="AS94" s="24">
        <f t="shared" si="48"/>
        <v>10</v>
      </c>
      <c r="AT94" s="24">
        <f t="shared" si="49"/>
        <v>-49000</v>
      </c>
      <c r="AU94" s="24">
        <f t="shared" si="50"/>
        <v>460000</v>
      </c>
      <c r="AV94" s="24">
        <f t="shared" si="51"/>
        <v>411000</v>
      </c>
      <c r="AW94" s="24">
        <f t="shared" si="52"/>
        <v>2055</v>
      </c>
      <c r="AX94" s="24" t="str">
        <f t="shared" si="53"/>
        <v/>
      </c>
    </row>
    <row r="95" spans="1:50">
      <c r="A95" s="4"/>
      <c r="B95" s="10">
        <v>245</v>
      </c>
      <c r="C95" s="8">
        <v>47.2920048853099</v>
      </c>
      <c r="D95" s="8">
        <v>6.74514563396349</v>
      </c>
      <c r="E95" s="8">
        <v>1.28968958637692</v>
      </c>
      <c r="F95" s="9">
        <v>32693.3956084277</v>
      </c>
      <c r="G95" s="9">
        <v>-3879.8439834883</v>
      </c>
      <c r="H95" s="9">
        <v>-3486.59784930669</v>
      </c>
      <c r="I95" s="14">
        <v>0</v>
      </c>
      <c r="J95" s="4">
        <v>45</v>
      </c>
      <c r="K95" s="10">
        <f t="shared" si="32"/>
        <v>245</v>
      </c>
      <c r="L95" s="15">
        <f t="shared" si="33"/>
        <v>1.49685769793891</v>
      </c>
      <c r="M95" s="15">
        <f t="shared" si="34"/>
        <v>-0.309848116698361</v>
      </c>
      <c r="N95" s="15">
        <f t="shared" si="35"/>
        <v>0.782951583910725</v>
      </c>
      <c r="O95" s="15">
        <f t="shared" si="36"/>
        <v>-0.380281809325675</v>
      </c>
      <c r="P95" s="15">
        <f t="shared" si="37"/>
        <v>-0.217141110168106</v>
      </c>
      <c r="Q95" s="15">
        <f t="shared" si="38"/>
        <v>0.376672709811606</v>
      </c>
      <c r="R95" s="14">
        <v>0</v>
      </c>
      <c r="S95" s="4">
        <v>45</v>
      </c>
      <c r="T95" s="45">
        <f t="shared" si="39"/>
        <v>0.343267036132892</v>
      </c>
      <c r="U95" s="36">
        <f t="shared" si="40"/>
        <v>0</v>
      </c>
      <c r="V95" s="36">
        <f t="shared" si="41"/>
        <v>1</v>
      </c>
      <c r="W95" s="36">
        <f>SUM($U$20:U95)</f>
        <v>40</v>
      </c>
      <c r="X95" s="36">
        <f>SUM($V$20:V95)</f>
        <v>36</v>
      </c>
      <c r="Y95" s="36">
        <f t="shared" si="42"/>
        <v>114</v>
      </c>
      <c r="Z95" s="36">
        <f t="shared" si="43"/>
        <v>10</v>
      </c>
      <c r="AA95" s="36"/>
      <c r="AB95" s="36">
        <f t="shared" si="44"/>
        <v>0.24</v>
      </c>
      <c r="AC95" s="36">
        <f t="shared" si="45"/>
        <v>0.8</v>
      </c>
      <c r="AD95" s="36">
        <f t="shared" si="54"/>
        <v>0.00666666666666665</v>
      </c>
      <c r="AE95" s="36">
        <f t="shared" si="55"/>
        <v>0.8</v>
      </c>
      <c r="AF95" s="36">
        <f t="shared" si="46"/>
        <v>0.00533333333333332</v>
      </c>
      <c r="AG95" s="36"/>
      <c r="AH95" s="36"/>
      <c r="AI95" s="36"/>
      <c r="AJ95" s="36"/>
      <c r="AK95" s="36"/>
      <c r="AL95" s="36"/>
      <c r="AM95" s="36"/>
      <c r="AN95" s="36"/>
      <c r="AO95" s="36"/>
      <c r="AP95" s="36"/>
      <c r="AQ95" s="36"/>
      <c r="AR95" s="36">
        <f t="shared" si="47"/>
        <v>114</v>
      </c>
      <c r="AS95" s="36">
        <f t="shared" si="48"/>
        <v>10</v>
      </c>
      <c r="AT95" s="36">
        <f t="shared" si="49"/>
        <v>-49000</v>
      </c>
      <c r="AU95" s="36">
        <f t="shared" si="50"/>
        <v>456000</v>
      </c>
      <c r="AV95" s="36">
        <f t="shared" si="51"/>
        <v>407000</v>
      </c>
      <c r="AW95" s="36">
        <f t="shared" si="52"/>
        <v>2035</v>
      </c>
      <c r="AX95" s="24" t="str">
        <f t="shared" si="53"/>
        <v/>
      </c>
    </row>
    <row r="96" spans="1:50">
      <c r="A96" s="4"/>
      <c r="B96" s="10">
        <v>359</v>
      </c>
      <c r="C96" s="8">
        <v>39.0631059259297</v>
      </c>
      <c r="D96" s="8">
        <v>5.52354004675328</v>
      </c>
      <c r="E96" s="8">
        <v>1.38358641449394</v>
      </c>
      <c r="F96" s="9">
        <v>24031.9666961693</v>
      </c>
      <c r="G96" s="9">
        <v>-1828.4390878828</v>
      </c>
      <c r="H96" s="9">
        <v>-3337.71357562046</v>
      </c>
      <c r="I96" s="14">
        <v>0</v>
      </c>
      <c r="J96" s="4">
        <v>159</v>
      </c>
      <c r="K96" s="10">
        <f t="shared" si="32"/>
        <v>359</v>
      </c>
      <c r="L96" s="15">
        <f t="shared" si="33"/>
        <v>0.501462793575484</v>
      </c>
      <c r="M96" s="15">
        <f t="shared" si="34"/>
        <v>-0.485896664972827</v>
      </c>
      <c r="N96" s="15">
        <f t="shared" si="35"/>
        <v>0.940274914064264</v>
      </c>
      <c r="O96" s="15">
        <f t="shared" si="36"/>
        <v>-0.616031165530276</v>
      </c>
      <c r="P96" s="15">
        <f t="shared" si="37"/>
        <v>0.271467784815474</v>
      </c>
      <c r="Q96" s="15">
        <f t="shared" si="38"/>
        <v>0.397045063756842</v>
      </c>
      <c r="R96" s="14">
        <v>0</v>
      </c>
      <c r="S96" s="4">
        <v>159</v>
      </c>
      <c r="T96" s="4">
        <f t="shared" si="39"/>
        <v>0.331105788862868</v>
      </c>
      <c r="U96">
        <f t="shared" si="40"/>
        <v>0</v>
      </c>
      <c r="V96">
        <f t="shared" si="41"/>
        <v>1</v>
      </c>
      <c r="W96">
        <f>SUM($U$20:U96)</f>
        <v>40</v>
      </c>
      <c r="X96">
        <f>SUM($V$20:V96)</f>
        <v>37</v>
      </c>
      <c r="Y96">
        <f t="shared" si="42"/>
        <v>113</v>
      </c>
      <c r="Z96">
        <f t="shared" si="43"/>
        <v>10</v>
      </c>
      <c r="AB96">
        <f t="shared" si="44"/>
        <v>0.246666666666667</v>
      </c>
      <c r="AC96">
        <f t="shared" si="45"/>
        <v>0.8</v>
      </c>
      <c r="AD96">
        <f t="shared" si="54"/>
        <v>0.00666666666666668</v>
      </c>
      <c r="AE96">
        <f t="shared" si="55"/>
        <v>0.8</v>
      </c>
      <c r="AF96">
        <f t="shared" si="46"/>
        <v>0.00533333333333335</v>
      </c>
      <c r="AR96" s="24">
        <f t="shared" si="47"/>
        <v>113</v>
      </c>
      <c r="AS96" s="24">
        <f t="shared" si="48"/>
        <v>10</v>
      </c>
      <c r="AT96" s="24">
        <f t="shared" si="49"/>
        <v>-49000</v>
      </c>
      <c r="AU96" s="24">
        <f t="shared" si="50"/>
        <v>452000</v>
      </c>
      <c r="AV96" s="24">
        <f t="shared" si="51"/>
        <v>403000</v>
      </c>
      <c r="AW96" s="24">
        <f t="shared" si="52"/>
        <v>2015</v>
      </c>
      <c r="AX96" s="24" t="str">
        <f t="shared" si="53"/>
        <v/>
      </c>
    </row>
    <row r="97" spans="1:50">
      <c r="A97" s="4"/>
      <c r="B97" s="10">
        <v>392</v>
      </c>
      <c r="C97" s="8">
        <v>25.5963656009561</v>
      </c>
      <c r="D97" s="8">
        <v>3.31890459344499</v>
      </c>
      <c r="E97" s="8">
        <v>0.468235250818318</v>
      </c>
      <c r="F97" s="9">
        <v>34757.1864785611</v>
      </c>
      <c r="G97" s="9">
        <v>-838.062920156788</v>
      </c>
      <c r="H97" s="9">
        <v>-5385.35153410812</v>
      </c>
      <c r="I97" s="14">
        <v>0</v>
      </c>
      <c r="J97" s="4">
        <v>192</v>
      </c>
      <c r="K97" s="10">
        <f t="shared" si="32"/>
        <v>392</v>
      </c>
      <c r="L97" s="15">
        <f t="shared" si="33"/>
        <v>-1.12751877054787</v>
      </c>
      <c r="M97" s="15">
        <f t="shared" si="34"/>
        <v>-0.803612034886697</v>
      </c>
      <c r="N97" s="15">
        <f t="shared" si="35"/>
        <v>-0.593388109673816</v>
      </c>
      <c r="O97" s="15">
        <f t="shared" si="36"/>
        <v>-0.324108933706239</v>
      </c>
      <c r="P97" s="15">
        <f t="shared" si="37"/>
        <v>0.50735812804674</v>
      </c>
      <c r="Q97" s="15">
        <f t="shared" si="38"/>
        <v>0.116859627046958</v>
      </c>
      <c r="R97" s="14">
        <v>0</v>
      </c>
      <c r="S97" s="4">
        <v>192</v>
      </c>
      <c r="T97" s="4">
        <f t="shared" si="39"/>
        <v>0.33073212942357</v>
      </c>
      <c r="U97">
        <f t="shared" si="40"/>
        <v>0</v>
      </c>
      <c r="V97">
        <f t="shared" si="41"/>
        <v>1</v>
      </c>
      <c r="W97">
        <f>SUM($U$20:U97)</f>
        <v>40</v>
      </c>
      <c r="X97">
        <f>SUM($V$20:V97)</f>
        <v>38</v>
      </c>
      <c r="Y97">
        <f t="shared" si="42"/>
        <v>112</v>
      </c>
      <c r="Z97">
        <f t="shared" si="43"/>
        <v>10</v>
      </c>
      <c r="AB97">
        <f t="shared" si="44"/>
        <v>0.253333333333333</v>
      </c>
      <c r="AC97">
        <f t="shared" si="45"/>
        <v>0.8</v>
      </c>
      <c r="AD97">
        <f t="shared" si="54"/>
        <v>0.00666666666666668</v>
      </c>
      <c r="AE97">
        <f t="shared" si="55"/>
        <v>0.8</v>
      </c>
      <c r="AF97">
        <f t="shared" si="46"/>
        <v>0.00533333333333335</v>
      </c>
      <c r="AR97" s="24">
        <f t="shared" si="47"/>
        <v>112</v>
      </c>
      <c r="AS97" s="24">
        <f t="shared" si="48"/>
        <v>10</v>
      </c>
      <c r="AT97" s="24">
        <f t="shared" si="49"/>
        <v>-49000</v>
      </c>
      <c r="AU97" s="24">
        <f t="shared" si="50"/>
        <v>448000</v>
      </c>
      <c r="AV97" s="24">
        <f t="shared" si="51"/>
        <v>399000</v>
      </c>
      <c r="AW97" s="24">
        <f t="shared" si="52"/>
        <v>1995</v>
      </c>
      <c r="AX97" s="24" t="str">
        <f t="shared" si="53"/>
        <v/>
      </c>
    </row>
    <row r="98" spans="1:50">
      <c r="A98" s="4"/>
      <c r="B98" s="10">
        <v>285</v>
      </c>
      <c r="C98" s="8">
        <v>34.6921441337681</v>
      </c>
      <c r="D98" s="8">
        <v>5.51343929136523</v>
      </c>
      <c r="E98" s="8">
        <v>0.599020960321513</v>
      </c>
      <c r="F98" s="9">
        <v>29259.0444941545</v>
      </c>
      <c r="G98" s="9">
        <v>-2330.29086895195</v>
      </c>
      <c r="H98" s="9">
        <v>-5088.5912202473</v>
      </c>
      <c r="I98" s="14">
        <v>0</v>
      </c>
      <c r="J98" s="4">
        <v>85</v>
      </c>
      <c r="K98" s="10">
        <f t="shared" si="32"/>
        <v>285</v>
      </c>
      <c r="L98" s="15">
        <f t="shared" si="33"/>
        <v>-0.0272632384929157</v>
      </c>
      <c r="M98" s="15">
        <f t="shared" si="34"/>
        <v>-0.487352309365058</v>
      </c>
      <c r="N98" s="15">
        <f t="shared" si="35"/>
        <v>-0.374257775155029</v>
      </c>
      <c r="O98" s="15">
        <f t="shared" si="36"/>
        <v>-0.473759002566225</v>
      </c>
      <c r="P98" s="15">
        <f t="shared" si="37"/>
        <v>0.151935436657866</v>
      </c>
      <c r="Q98" s="15">
        <f t="shared" si="38"/>
        <v>0.157466374832914</v>
      </c>
      <c r="R98" s="14">
        <v>0</v>
      </c>
      <c r="S98" s="4">
        <v>85</v>
      </c>
      <c r="T98" s="4">
        <f t="shared" si="39"/>
        <v>0.329233101283365</v>
      </c>
      <c r="U98">
        <f t="shared" si="40"/>
        <v>0</v>
      </c>
      <c r="V98">
        <f t="shared" si="41"/>
        <v>1</v>
      </c>
      <c r="W98">
        <f>SUM($U$20:U98)</f>
        <v>40</v>
      </c>
      <c r="X98">
        <f>SUM($V$20:V98)</f>
        <v>39</v>
      </c>
      <c r="Y98">
        <f t="shared" si="42"/>
        <v>111</v>
      </c>
      <c r="Z98">
        <f t="shared" si="43"/>
        <v>10</v>
      </c>
      <c r="AB98">
        <f t="shared" si="44"/>
        <v>0.26</v>
      </c>
      <c r="AC98">
        <f t="shared" si="45"/>
        <v>0.8</v>
      </c>
      <c r="AD98">
        <f t="shared" si="54"/>
        <v>0.00666666666666665</v>
      </c>
      <c r="AE98">
        <f t="shared" si="55"/>
        <v>0.8</v>
      </c>
      <c r="AF98">
        <f t="shared" si="46"/>
        <v>0.00533333333333332</v>
      </c>
      <c r="AR98" s="24">
        <f t="shared" si="47"/>
        <v>111</v>
      </c>
      <c r="AS98" s="24">
        <f t="shared" si="48"/>
        <v>10</v>
      </c>
      <c r="AT98" s="24">
        <f t="shared" si="49"/>
        <v>-49000</v>
      </c>
      <c r="AU98" s="24">
        <f t="shared" si="50"/>
        <v>444000</v>
      </c>
      <c r="AV98" s="24">
        <f t="shared" si="51"/>
        <v>395000</v>
      </c>
      <c r="AW98" s="24">
        <f t="shared" si="52"/>
        <v>1975</v>
      </c>
      <c r="AX98" s="24" t="str">
        <f t="shared" si="53"/>
        <v/>
      </c>
    </row>
    <row r="99" spans="1:50">
      <c r="A99" s="4"/>
      <c r="B99" s="10">
        <v>207</v>
      </c>
      <c r="C99" s="8">
        <v>36.1280173939853</v>
      </c>
      <c r="D99" s="8">
        <v>0.200036722207037</v>
      </c>
      <c r="E99" s="8">
        <v>0.947445926985745</v>
      </c>
      <c r="F99" s="9">
        <v>30115.220710984</v>
      </c>
      <c r="G99" s="9">
        <v>-245.080719252223</v>
      </c>
      <c r="H99" s="9">
        <v>1215.02590956156</v>
      </c>
      <c r="I99" s="14">
        <v>1</v>
      </c>
      <c r="J99" s="4">
        <v>7</v>
      </c>
      <c r="K99" s="10">
        <f t="shared" si="32"/>
        <v>207</v>
      </c>
      <c r="L99" s="15">
        <f t="shared" si="33"/>
        <v>0.146424752280462</v>
      </c>
      <c r="M99" s="15">
        <f t="shared" si="34"/>
        <v>-1.25307965908547</v>
      </c>
      <c r="N99" s="15">
        <f t="shared" si="35"/>
        <v>0.2095252680372</v>
      </c>
      <c r="O99" s="15">
        <f t="shared" si="36"/>
        <v>-0.450455342862964</v>
      </c>
      <c r="P99" s="15">
        <f t="shared" si="37"/>
        <v>0.648596154020832</v>
      </c>
      <c r="Q99" s="15">
        <f t="shared" si="38"/>
        <v>1.02001227121386</v>
      </c>
      <c r="R99" s="14">
        <v>1</v>
      </c>
      <c r="S99" s="4">
        <v>7</v>
      </c>
      <c r="T99" s="4">
        <f t="shared" si="39"/>
        <v>0.328570675185291</v>
      </c>
      <c r="U99">
        <f t="shared" si="40"/>
        <v>1</v>
      </c>
      <c r="V99">
        <f t="shared" si="41"/>
        <v>0</v>
      </c>
      <c r="W99">
        <f>SUM($U$20:U99)</f>
        <v>41</v>
      </c>
      <c r="X99">
        <f>SUM($V$20:V99)</f>
        <v>39</v>
      </c>
      <c r="Y99">
        <f t="shared" si="42"/>
        <v>111</v>
      </c>
      <c r="Z99">
        <f t="shared" si="43"/>
        <v>9</v>
      </c>
      <c r="AB99">
        <f t="shared" si="44"/>
        <v>0.26</v>
      </c>
      <c r="AC99">
        <f t="shared" si="45"/>
        <v>0.82</v>
      </c>
      <c r="AD99">
        <f t="shared" si="54"/>
        <v>0</v>
      </c>
      <c r="AE99">
        <f t="shared" si="55"/>
        <v>0.81</v>
      </c>
      <c r="AF99">
        <f t="shared" si="46"/>
        <v>0</v>
      </c>
      <c r="AR99" s="24">
        <f t="shared" si="47"/>
        <v>111</v>
      </c>
      <c r="AS99" s="24">
        <f t="shared" si="48"/>
        <v>9</v>
      </c>
      <c r="AT99" s="24">
        <f t="shared" si="49"/>
        <v>-44100</v>
      </c>
      <c r="AU99" s="24">
        <f t="shared" si="50"/>
        <v>444000</v>
      </c>
      <c r="AV99" s="24">
        <f t="shared" si="51"/>
        <v>399900</v>
      </c>
      <c r="AW99" s="24">
        <f t="shared" si="52"/>
        <v>1999.5</v>
      </c>
      <c r="AX99" s="24" t="str">
        <f t="shared" si="53"/>
        <v/>
      </c>
    </row>
    <row r="100" spans="1:50">
      <c r="A100" s="4"/>
      <c r="B100" s="10">
        <v>315</v>
      </c>
      <c r="C100" s="8">
        <v>30.4251864664733</v>
      </c>
      <c r="D100" s="8">
        <v>2.40418719803603</v>
      </c>
      <c r="E100" s="8">
        <v>0.134862767248283</v>
      </c>
      <c r="F100" s="9">
        <v>23164.1399882436</v>
      </c>
      <c r="G100" s="9">
        <v>-826.580512811532</v>
      </c>
      <c r="H100" s="9">
        <v>-3203.80905948316</v>
      </c>
      <c r="I100" s="14">
        <v>0</v>
      </c>
      <c r="J100" s="4">
        <v>115</v>
      </c>
      <c r="K100" s="10">
        <f t="shared" si="32"/>
        <v>315</v>
      </c>
      <c r="L100" s="15">
        <f t="shared" si="33"/>
        <v>-0.543408586749757</v>
      </c>
      <c r="M100" s="15">
        <f t="shared" si="34"/>
        <v>-0.935434180454076</v>
      </c>
      <c r="N100" s="15">
        <f t="shared" si="35"/>
        <v>-1.15195084654742</v>
      </c>
      <c r="O100" s="15">
        <f t="shared" si="36"/>
        <v>-0.639651931776026</v>
      </c>
      <c r="P100" s="15">
        <f t="shared" si="37"/>
        <v>0.510093037365098</v>
      </c>
      <c r="Q100" s="15">
        <f t="shared" si="38"/>
        <v>0.415367685280748</v>
      </c>
      <c r="R100" s="14">
        <v>0</v>
      </c>
      <c r="S100" s="4">
        <v>115</v>
      </c>
      <c r="T100" s="4">
        <f t="shared" si="39"/>
        <v>0.32759015082028</v>
      </c>
      <c r="U100">
        <f t="shared" si="40"/>
        <v>0</v>
      </c>
      <c r="V100">
        <f t="shared" si="41"/>
        <v>1</v>
      </c>
      <c r="W100">
        <f>SUM($U$20:U100)</f>
        <v>41</v>
      </c>
      <c r="X100">
        <f>SUM($V$20:V100)</f>
        <v>40</v>
      </c>
      <c r="Y100">
        <f t="shared" si="42"/>
        <v>110</v>
      </c>
      <c r="Z100">
        <f t="shared" si="43"/>
        <v>9</v>
      </c>
      <c r="AB100">
        <f t="shared" si="44"/>
        <v>0.266666666666667</v>
      </c>
      <c r="AC100">
        <f t="shared" si="45"/>
        <v>0.82</v>
      </c>
      <c r="AD100">
        <f t="shared" si="54"/>
        <v>0.00666666666666665</v>
      </c>
      <c r="AE100">
        <f t="shared" si="55"/>
        <v>0.82</v>
      </c>
      <c r="AF100">
        <f t="shared" si="46"/>
        <v>0.00546666666666666</v>
      </c>
      <c r="AR100" s="24">
        <f t="shared" si="47"/>
        <v>110</v>
      </c>
      <c r="AS100" s="24">
        <f t="shared" si="48"/>
        <v>9</v>
      </c>
      <c r="AT100" s="24">
        <f t="shared" si="49"/>
        <v>-44100</v>
      </c>
      <c r="AU100" s="24">
        <f t="shared" si="50"/>
        <v>440000</v>
      </c>
      <c r="AV100" s="24">
        <f t="shared" si="51"/>
        <v>395900</v>
      </c>
      <c r="AW100" s="24">
        <f t="shared" si="52"/>
        <v>1979.5</v>
      </c>
      <c r="AX100" s="24" t="str">
        <f t="shared" si="53"/>
        <v/>
      </c>
    </row>
    <row r="101" spans="1:50">
      <c r="A101" s="4"/>
      <c r="B101" s="10">
        <v>287</v>
      </c>
      <c r="C101" s="8">
        <v>25.620189034208</v>
      </c>
      <c r="D101" s="8">
        <v>2.76893678927174</v>
      </c>
      <c r="E101" s="8">
        <v>0.0923969422244987</v>
      </c>
      <c r="F101" s="9">
        <v>38752.8398266937</v>
      </c>
      <c r="G101" s="9">
        <v>-1646.8269039384</v>
      </c>
      <c r="H101" s="9">
        <v>-2679.37784355926</v>
      </c>
      <c r="I101" s="14">
        <v>0</v>
      </c>
      <c r="J101" s="4">
        <v>87</v>
      </c>
      <c r="K101" s="10">
        <f t="shared" si="32"/>
        <v>287</v>
      </c>
      <c r="L101" s="15">
        <f t="shared" si="33"/>
        <v>-1.12463700906551</v>
      </c>
      <c r="M101" s="15">
        <f t="shared" si="34"/>
        <v>-0.882869230937599</v>
      </c>
      <c r="N101" s="15">
        <f t="shared" si="35"/>
        <v>-1.22310197214383</v>
      </c>
      <c r="O101" s="15">
        <f t="shared" si="36"/>
        <v>-0.215354048804297</v>
      </c>
      <c r="P101" s="15">
        <f t="shared" si="37"/>
        <v>0.314724641958949</v>
      </c>
      <c r="Q101" s="15">
        <f t="shared" si="38"/>
        <v>0.487127435899192</v>
      </c>
      <c r="R101" s="14">
        <v>0</v>
      </c>
      <c r="S101" s="4">
        <v>87</v>
      </c>
      <c r="T101" s="4">
        <f t="shared" si="39"/>
        <v>0.32433899942767</v>
      </c>
      <c r="U101">
        <f t="shared" si="40"/>
        <v>0</v>
      </c>
      <c r="V101">
        <f t="shared" si="41"/>
        <v>1</v>
      </c>
      <c r="W101">
        <f>SUM($U$20:U101)</f>
        <v>41</v>
      </c>
      <c r="X101">
        <f>SUM($V$20:V101)</f>
        <v>41</v>
      </c>
      <c r="Y101">
        <f t="shared" si="42"/>
        <v>109</v>
      </c>
      <c r="Z101">
        <f t="shared" si="43"/>
        <v>9</v>
      </c>
      <c r="AB101">
        <f t="shared" si="44"/>
        <v>0.273333333333333</v>
      </c>
      <c r="AC101">
        <f t="shared" si="45"/>
        <v>0.82</v>
      </c>
      <c r="AD101">
        <f t="shared" si="54"/>
        <v>0.00666666666666665</v>
      </c>
      <c r="AE101">
        <f t="shared" si="55"/>
        <v>0.82</v>
      </c>
      <c r="AF101">
        <f t="shared" si="46"/>
        <v>0.00546666666666666</v>
      </c>
      <c r="AR101" s="24">
        <f t="shared" si="47"/>
        <v>109</v>
      </c>
      <c r="AS101" s="24">
        <f t="shared" si="48"/>
        <v>9</v>
      </c>
      <c r="AT101" s="24">
        <f t="shared" si="49"/>
        <v>-44100</v>
      </c>
      <c r="AU101" s="24">
        <f t="shared" si="50"/>
        <v>436000</v>
      </c>
      <c r="AV101" s="24">
        <f t="shared" si="51"/>
        <v>391900</v>
      </c>
      <c r="AW101" s="24">
        <f t="shared" si="52"/>
        <v>1959.5</v>
      </c>
      <c r="AX101" s="24" t="str">
        <f t="shared" si="53"/>
        <v/>
      </c>
    </row>
    <row r="102" spans="1:50">
      <c r="A102" s="4"/>
      <c r="B102" s="10">
        <v>206</v>
      </c>
      <c r="C102" s="8">
        <v>30.67299006653</v>
      </c>
      <c r="D102" s="8">
        <v>7.81051997035499</v>
      </c>
      <c r="E102" s="8">
        <v>2.46675174699006</v>
      </c>
      <c r="F102" s="9">
        <v>16574.8438603681</v>
      </c>
      <c r="G102" s="9">
        <v>-832.81975287637</v>
      </c>
      <c r="H102" s="9">
        <v>-3200.14484227618</v>
      </c>
      <c r="I102" s="14">
        <v>0</v>
      </c>
      <c r="J102" s="4">
        <v>6</v>
      </c>
      <c r="K102" s="10">
        <f t="shared" si="32"/>
        <v>206</v>
      </c>
      <c r="L102" s="15">
        <f t="shared" si="33"/>
        <v>-0.513433441594012</v>
      </c>
      <c r="M102" s="15">
        <f t="shared" si="34"/>
        <v>-0.156314433442276</v>
      </c>
      <c r="N102" s="15">
        <f t="shared" si="35"/>
        <v>2.7551091383128</v>
      </c>
      <c r="O102" s="15">
        <f t="shared" si="36"/>
        <v>-0.819001359650401</v>
      </c>
      <c r="P102" s="15">
        <f t="shared" si="37"/>
        <v>0.508606959116894</v>
      </c>
      <c r="Q102" s="15">
        <f t="shared" si="38"/>
        <v>0.415869072888886</v>
      </c>
      <c r="R102" s="14">
        <v>0</v>
      </c>
      <c r="S102" s="4">
        <v>6</v>
      </c>
      <c r="T102" s="4">
        <f t="shared" si="39"/>
        <v>0.322570004729941</v>
      </c>
      <c r="U102">
        <f t="shared" si="40"/>
        <v>0</v>
      </c>
      <c r="V102">
        <f t="shared" si="41"/>
        <v>1</v>
      </c>
      <c r="W102">
        <f>SUM($U$20:U102)</f>
        <v>41</v>
      </c>
      <c r="X102">
        <f>SUM($V$20:V102)</f>
        <v>42</v>
      </c>
      <c r="Y102">
        <f t="shared" si="42"/>
        <v>108</v>
      </c>
      <c r="Z102">
        <f t="shared" si="43"/>
        <v>9</v>
      </c>
      <c r="AB102">
        <f t="shared" si="44"/>
        <v>0.28</v>
      </c>
      <c r="AC102">
        <f t="shared" si="45"/>
        <v>0.82</v>
      </c>
      <c r="AD102">
        <f t="shared" si="54"/>
        <v>0.00666666666666671</v>
      </c>
      <c r="AE102">
        <f t="shared" si="55"/>
        <v>0.82</v>
      </c>
      <c r="AF102">
        <f t="shared" si="46"/>
        <v>0.0054666666666667</v>
      </c>
      <c r="AR102" s="24">
        <f t="shared" si="47"/>
        <v>108</v>
      </c>
      <c r="AS102" s="24">
        <f t="shared" si="48"/>
        <v>9</v>
      </c>
      <c r="AT102" s="24">
        <f t="shared" si="49"/>
        <v>-44100</v>
      </c>
      <c r="AU102" s="24">
        <f t="shared" si="50"/>
        <v>432000</v>
      </c>
      <c r="AV102" s="24">
        <f t="shared" si="51"/>
        <v>387900</v>
      </c>
      <c r="AW102" s="24">
        <f t="shared" si="52"/>
        <v>1939.5</v>
      </c>
      <c r="AX102" s="24" t="str">
        <f t="shared" si="53"/>
        <v/>
      </c>
    </row>
    <row r="103" spans="1:50">
      <c r="A103" s="4"/>
      <c r="B103" s="10">
        <v>236</v>
      </c>
      <c r="C103" s="8">
        <v>39.8096094571899</v>
      </c>
      <c r="D103" s="8">
        <v>3.48138538458455</v>
      </c>
      <c r="E103" s="8">
        <v>0.484293792361302</v>
      </c>
      <c r="F103" s="9">
        <v>23456.2992870013</v>
      </c>
      <c r="G103" s="9">
        <v>-1415.29548925391</v>
      </c>
      <c r="H103" s="9">
        <v>-3745.89874332931</v>
      </c>
      <c r="I103" s="14">
        <v>0</v>
      </c>
      <c r="J103" s="4">
        <v>36</v>
      </c>
      <c r="K103" s="10">
        <f t="shared" si="32"/>
        <v>236</v>
      </c>
      <c r="L103" s="15">
        <f t="shared" si="33"/>
        <v>0.59176233605056</v>
      </c>
      <c r="M103" s="15">
        <f t="shared" si="34"/>
        <v>-0.780196533433458</v>
      </c>
      <c r="N103" s="15">
        <f t="shared" si="35"/>
        <v>-0.566482161053245</v>
      </c>
      <c r="O103" s="15">
        <f t="shared" si="36"/>
        <v>-0.631699852818957</v>
      </c>
      <c r="P103" s="15">
        <f t="shared" si="37"/>
        <v>0.369871389890239</v>
      </c>
      <c r="Q103" s="15">
        <f t="shared" si="38"/>
        <v>0.341191664966819</v>
      </c>
      <c r="R103" s="14">
        <v>0</v>
      </c>
      <c r="S103" s="4">
        <v>36</v>
      </c>
      <c r="T103" s="4">
        <f t="shared" si="39"/>
        <v>0.322567614724359</v>
      </c>
      <c r="U103">
        <f t="shared" si="40"/>
        <v>0</v>
      </c>
      <c r="V103">
        <f t="shared" si="41"/>
        <v>1</v>
      </c>
      <c r="W103">
        <f>SUM($U$20:U103)</f>
        <v>41</v>
      </c>
      <c r="X103">
        <f>SUM($V$20:V103)</f>
        <v>43</v>
      </c>
      <c r="Y103">
        <f t="shared" si="42"/>
        <v>107</v>
      </c>
      <c r="Z103">
        <f t="shared" si="43"/>
        <v>9</v>
      </c>
      <c r="AB103">
        <f t="shared" si="44"/>
        <v>0.286666666666667</v>
      </c>
      <c r="AC103">
        <f t="shared" si="45"/>
        <v>0.82</v>
      </c>
      <c r="AD103">
        <f t="shared" si="54"/>
        <v>0.00666666666666665</v>
      </c>
      <c r="AE103">
        <f t="shared" si="55"/>
        <v>0.82</v>
      </c>
      <c r="AF103">
        <f t="shared" si="46"/>
        <v>0.00546666666666666</v>
      </c>
      <c r="AR103" s="24">
        <f t="shared" si="47"/>
        <v>107</v>
      </c>
      <c r="AS103" s="24">
        <f t="shared" si="48"/>
        <v>9</v>
      </c>
      <c r="AT103" s="24">
        <f t="shared" si="49"/>
        <v>-44100</v>
      </c>
      <c r="AU103" s="24">
        <f t="shared" si="50"/>
        <v>428000</v>
      </c>
      <c r="AV103" s="24">
        <f t="shared" si="51"/>
        <v>383900</v>
      </c>
      <c r="AW103" s="24">
        <f t="shared" si="52"/>
        <v>1919.5</v>
      </c>
      <c r="AX103" s="24" t="str">
        <f t="shared" si="53"/>
        <v/>
      </c>
    </row>
    <row r="104" spans="1:50">
      <c r="A104" s="4"/>
      <c r="B104" s="10">
        <v>274</v>
      </c>
      <c r="C104" s="8">
        <v>29.8784110106366</v>
      </c>
      <c r="D104" s="8">
        <v>2.4294948045681</v>
      </c>
      <c r="E104" s="8">
        <v>0.898537044346119</v>
      </c>
      <c r="F104" s="9">
        <v>16495.2443897273</v>
      </c>
      <c r="G104" s="9">
        <v>-265.958712343892</v>
      </c>
      <c r="H104" s="9">
        <v>1126.94322829701</v>
      </c>
      <c r="I104" s="14">
        <v>0</v>
      </c>
      <c r="J104" s="4">
        <v>74</v>
      </c>
      <c r="K104" s="10">
        <f t="shared" si="32"/>
        <v>274</v>
      </c>
      <c r="L104" s="15">
        <f t="shared" si="33"/>
        <v>-0.609548358942549</v>
      </c>
      <c r="M104" s="15">
        <f t="shared" si="34"/>
        <v>-0.931787039808257</v>
      </c>
      <c r="N104" s="15">
        <f t="shared" si="35"/>
        <v>0.127578854667783</v>
      </c>
      <c r="O104" s="15">
        <f t="shared" si="36"/>
        <v>-0.821167921790193</v>
      </c>
      <c r="P104" s="15">
        <f t="shared" si="37"/>
        <v>0.643623379920581</v>
      </c>
      <c r="Q104" s="15">
        <f t="shared" si="38"/>
        <v>1.00795961101854</v>
      </c>
      <c r="R104" s="14">
        <v>0</v>
      </c>
      <c r="S104" s="4">
        <v>74</v>
      </c>
      <c r="T104" s="4">
        <f t="shared" si="39"/>
        <v>0.315815062107621</v>
      </c>
      <c r="U104">
        <f t="shared" si="40"/>
        <v>0</v>
      </c>
      <c r="V104">
        <f t="shared" si="41"/>
        <v>1</v>
      </c>
      <c r="W104">
        <f>SUM($U$20:U104)</f>
        <v>41</v>
      </c>
      <c r="X104">
        <f>SUM($V$20:V104)</f>
        <v>44</v>
      </c>
      <c r="Y104">
        <f t="shared" si="42"/>
        <v>106</v>
      </c>
      <c r="Z104">
        <f t="shared" si="43"/>
        <v>9</v>
      </c>
      <c r="AB104">
        <f t="shared" si="44"/>
        <v>0.293333333333333</v>
      </c>
      <c r="AC104">
        <f t="shared" si="45"/>
        <v>0.82</v>
      </c>
      <c r="AD104">
        <f t="shared" si="54"/>
        <v>0.00666666666666665</v>
      </c>
      <c r="AE104">
        <f t="shared" si="55"/>
        <v>0.82</v>
      </c>
      <c r="AF104">
        <f t="shared" si="46"/>
        <v>0.00546666666666666</v>
      </c>
      <c r="AR104" s="24">
        <f t="shared" si="47"/>
        <v>106</v>
      </c>
      <c r="AS104" s="24">
        <f t="shared" si="48"/>
        <v>9</v>
      </c>
      <c r="AT104" s="24">
        <f t="shared" si="49"/>
        <v>-44100</v>
      </c>
      <c r="AU104" s="24">
        <f t="shared" si="50"/>
        <v>424000</v>
      </c>
      <c r="AV104" s="24">
        <f t="shared" si="51"/>
        <v>379900</v>
      </c>
      <c r="AW104" s="24">
        <f t="shared" si="52"/>
        <v>1899.5</v>
      </c>
      <c r="AX104" s="24" t="str">
        <f t="shared" si="53"/>
        <v/>
      </c>
    </row>
    <row r="105" spans="1:50">
      <c r="A105" s="4"/>
      <c r="B105" s="10">
        <v>389</v>
      </c>
      <c r="C105" s="8">
        <v>56.2116110345779</v>
      </c>
      <c r="D105" s="8">
        <v>12.4940088574663</v>
      </c>
      <c r="E105" s="8">
        <v>0.453652603163102</v>
      </c>
      <c r="F105" s="9">
        <v>233588.692310337</v>
      </c>
      <c r="G105" s="9">
        <v>-14613.5581599122</v>
      </c>
      <c r="H105" s="9">
        <v>-20247.9976419669</v>
      </c>
      <c r="I105" s="14">
        <v>0</v>
      </c>
      <c r="J105" s="4">
        <v>189</v>
      </c>
      <c r="K105" s="10">
        <f t="shared" si="32"/>
        <v>389</v>
      </c>
      <c r="L105" s="15">
        <f t="shared" si="33"/>
        <v>2.57580283430972</v>
      </c>
      <c r="M105" s="15">
        <f t="shared" si="34"/>
        <v>0.518634525589999</v>
      </c>
      <c r="N105" s="15">
        <f t="shared" si="35"/>
        <v>-0.617821210744228</v>
      </c>
      <c r="O105" s="15">
        <f t="shared" si="36"/>
        <v>5.08774631187475</v>
      </c>
      <c r="P105" s="15">
        <f t="shared" si="37"/>
        <v>-2.77372476366672</v>
      </c>
      <c r="Q105" s="15">
        <f t="shared" si="38"/>
        <v>-1.91684802773325</v>
      </c>
      <c r="R105" s="14">
        <v>0</v>
      </c>
      <c r="S105" s="4">
        <v>189</v>
      </c>
      <c r="T105" s="4">
        <f t="shared" si="39"/>
        <v>0.309382159992676</v>
      </c>
      <c r="U105">
        <f t="shared" si="40"/>
        <v>0</v>
      </c>
      <c r="V105">
        <f t="shared" si="41"/>
        <v>1</v>
      </c>
      <c r="W105">
        <f>SUM($U$20:U105)</f>
        <v>41</v>
      </c>
      <c r="X105">
        <f>SUM($V$20:V105)</f>
        <v>45</v>
      </c>
      <c r="Y105">
        <f t="shared" si="42"/>
        <v>105</v>
      </c>
      <c r="Z105">
        <f t="shared" si="43"/>
        <v>9</v>
      </c>
      <c r="AB105">
        <f t="shared" si="44"/>
        <v>0.3</v>
      </c>
      <c r="AC105">
        <f t="shared" si="45"/>
        <v>0.82</v>
      </c>
      <c r="AD105">
        <f t="shared" si="54"/>
        <v>0.00666666666666665</v>
      </c>
      <c r="AE105">
        <f t="shared" si="55"/>
        <v>0.82</v>
      </c>
      <c r="AF105">
        <f t="shared" si="46"/>
        <v>0.00546666666666666</v>
      </c>
      <c r="AR105" s="24">
        <f t="shared" si="47"/>
        <v>105</v>
      </c>
      <c r="AS105" s="24">
        <f t="shared" si="48"/>
        <v>9</v>
      </c>
      <c r="AT105" s="24">
        <f t="shared" si="49"/>
        <v>-44100</v>
      </c>
      <c r="AU105" s="24">
        <f t="shared" si="50"/>
        <v>420000</v>
      </c>
      <c r="AV105" s="24">
        <f t="shared" si="51"/>
        <v>375900</v>
      </c>
      <c r="AW105" s="24">
        <f t="shared" si="52"/>
        <v>1879.5</v>
      </c>
      <c r="AX105" s="24" t="str">
        <f t="shared" si="53"/>
        <v/>
      </c>
    </row>
    <row r="106" spans="1:50">
      <c r="A106" s="4"/>
      <c r="B106" s="10">
        <v>397</v>
      </c>
      <c r="C106" s="8">
        <v>23.7817390071377</v>
      </c>
      <c r="D106" s="8">
        <v>2.97478782004524</v>
      </c>
      <c r="E106" s="8">
        <v>0.698103780158888</v>
      </c>
      <c r="F106" s="9">
        <v>17317.674094333</v>
      </c>
      <c r="G106" s="9">
        <v>-122.441592274591</v>
      </c>
      <c r="H106" s="9">
        <v>104.156504637073</v>
      </c>
      <c r="I106" s="14">
        <v>0</v>
      </c>
      <c r="J106" s="4">
        <v>197</v>
      </c>
      <c r="K106" s="10">
        <f t="shared" si="32"/>
        <v>397</v>
      </c>
      <c r="L106" s="15">
        <f t="shared" si="33"/>
        <v>-1.34702202046324</v>
      </c>
      <c r="M106" s="15">
        <f t="shared" si="34"/>
        <v>-0.853203538910733</v>
      </c>
      <c r="N106" s="15">
        <f t="shared" si="35"/>
        <v>-0.208245360354481</v>
      </c>
      <c r="O106" s="15">
        <f t="shared" si="36"/>
        <v>-0.798782784724654</v>
      </c>
      <c r="P106" s="15">
        <f t="shared" si="37"/>
        <v>0.677806656756132</v>
      </c>
      <c r="Q106" s="15">
        <f t="shared" si="38"/>
        <v>0.868008139791969</v>
      </c>
      <c r="R106" s="14">
        <v>0</v>
      </c>
      <c r="S106" s="4">
        <v>197</v>
      </c>
      <c r="T106" s="4">
        <f t="shared" si="39"/>
        <v>0.309280617469667</v>
      </c>
      <c r="U106">
        <f t="shared" si="40"/>
        <v>0</v>
      </c>
      <c r="V106">
        <f t="shared" si="41"/>
        <v>1</v>
      </c>
      <c r="W106">
        <f>SUM($U$20:U106)</f>
        <v>41</v>
      </c>
      <c r="X106">
        <f>SUM($V$20:V106)</f>
        <v>46</v>
      </c>
      <c r="Y106">
        <f t="shared" si="42"/>
        <v>104</v>
      </c>
      <c r="Z106">
        <f t="shared" si="43"/>
        <v>9</v>
      </c>
      <c r="AB106">
        <f t="shared" si="44"/>
        <v>0.306666666666667</v>
      </c>
      <c r="AC106">
        <f t="shared" si="45"/>
        <v>0.82</v>
      </c>
      <c r="AD106">
        <f t="shared" si="54"/>
        <v>0.00666666666666665</v>
      </c>
      <c r="AE106">
        <f t="shared" si="55"/>
        <v>0.82</v>
      </c>
      <c r="AF106">
        <f t="shared" si="46"/>
        <v>0.00546666666666666</v>
      </c>
      <c r="AR106" s="24">
        <f t="shared" si="47"/>
        <v>104</v>
      </c>
      <c r="AS106" s="24">
        <f t="shared" si="48"/>
        <v>9</v>
      </c>
      <c r="AT106" s="24">
        <f t="shared" si="49"/>
        <v>-44100</v>
      </c>
      <c r="AU106" s="24">
        <f t="shared" si="50"/>
        <v>416000</v>
      </c>
      <c r="AV106" s="24">
        <f t="shared" si="51"/>
        <v>371900</v>
      </c>
      <c r="AW106" s="24">
        <f t="shared" si="52"/>
        <v>1859.5</v>
      </c>
      <c r="AX106" s="24" t="str">
        <f t="shared" si="53"/>
        <v/>
      </c>
    </row>
    <row r="107" spans="1:50">
      <c r="A107" s="4"/>
      <c r="B107" s="10">
        <v>269</v>
      </c>
      <c r="C107" s="8">
        <v>32.3805877122143</v>
      </c>
      <c r="D107" s="8">
        <v>1.6776142454032</v>
      </c>
      <c r="E107" s="8">
        <v>0.125580218063084</v>
      </c>
      <c r="F107" s="9">
        <v>38102.1501979406</v>
      </c>
      <c r="G107" s="9">
        <v>-1225.84363062157</v>
      </c>
      <c r="H107" s="9">
        <v>-1648.50871430975</v>
      </c>
      <c r="I107" s="14">
        <v>0</v>
      </c>
      <c r="J107" s="4">
        <v>69</v>
      </c>
      <c r="K107" s="10">
        <f t="shared" si="32"/>
        <v>269</v>
      </c>
      <c r="L107" s="15">
        <f t="shared" si="33"/>
        <v>-0.306876768142638</v>
      </c>
      <c r="M107" s="15">
        <f t="shared" si="34"/>
        <v>-1.04014237339761</v>
      </c>
      <c r="N107" s="15">
        <f t="shared" si="35"/>
        <v>-1.16750367809045</v>
      </c>
      <c r="O107" s="15">
        <f t="shared" si="36"/>
        <v>-0.233064713247948</v>
      </c>
      <c r="P107" s="15">
        <f t="shared" si="37"/>
        <v>0.414995520917337</v>
      </c>
      <c r="Q107" s="15">
        <f t="shared" si="38"/>
        <v>0.628184850845161</v>
      </c>
      <c r="R107" s="14">
        <v>0</v>
      </c>
      <c r="S107" s="4">
        <v>69</v>
      </c>
      <c r="T107" s="4">
        <f t="shared" si="39"/>
        <v>0.309180344309409</v>
      </c>
      <c r="U107">
        <f t="shared" si="40"/>
        <v>0</v>
      </c>
      <c r="V107">
        <f t="shared" si="41"/>
        <v>1</v>
      </c>
      <c r="W107">
        <f>SUM($U$20:U107)</f>
        <v>41</v>
      </c>
      <c r="X107">
        <f>SUM($V$20:V107)</f>
        <v>47</v>
      </c>
      <c r="Y107">
        <f t="shared" si="42"/>
        <v>103</v>
      </c>
      <c r="Z107">
        <f t="shared" si="43"/>
        <v>9</v>
      </c>
      <c r="AB107">
        <f t="shared" si="44"/>
        <v>0.313333333333333</v>
      </c>
      <c r="AC107">
        <f t="shared" si="45"/>
        <v>0.82</v>
      </c>
      <c r="AD107">
        <f t="shared" si="54"/>
        <v>0.00666666666666671</v>
      </c>
      <c r="AE107">
        <f t="shared" si="55"/>
        <v>0.82</v>
      </c>
      <c r="AF107">
        <f t="shared" si="46"/>
        <v>0.0054666666666667</v>
      </c>
      <c r="AR107" s="24">
        <f t="shared" si="47"/>
        <v>103</v>
      </c>
      <c r="AS107" s="24">
        <f t="shared" si="48"/>
        <v>9</v>
      </c>
      <c r="AT107" s="24">
        <f t="shared" si="49"/>
        <v>-44100</v>
      </c>
      <c r="AU107" s="24">
        <f t="shared" si="50"/>
        <v>412000</v>
      </c>
      <c r="AV107" s="24">
        <f t="shared" si="51"/>
        <v>367900</v>
      </c>
      <c r="AW107" s="24">
        <f t="shared" si="52"/>
        <v>1839.5</v>
      </c>
      <c r="AX107" s="24" t="str">
        <f t="shared" si="53"/>
        <v/>
      </c>
    </row>
    <row r="108" spans="1:50">
      <c r="A108" s="4"/>
      <c r="B108" s="10">
        <v>261</v>
      </c>
      <c r="C108" s="8">
        <v>31.4870178343886</v>
      </c>
      <c r="D108" s="8">
        <v>13.8741037129216</v>
      </c>
      <c r="E108" s="8">
        <v>0.253849892772194</v>
      </c>
      <c r="F108" s="9">
        <v>53945.8330289859</v>
      </c>
      <c r="G108" s="9">
        <v>-5357.14465170866</v>
      </c>
      <c r="H108" s="9">
        <v>-18443.5853681821</v>
      </c>
      <c r="I108" s="14">
        <v>1</v>
      </c>
      <c r="J108" s="4">
        <v>61</v>
      </c>
      <c r="K108" s="10">
        <f t="shared" si="32"/>
        <v>261</v>
      </c>
      <c r="L108" s="15">
        <f t="shared" si="33"/>
        <v>-0.414965943556123</v>
      </c>
      <c r="M108" s="15">
        <f t="shared" si="34"/>
        <v>0.717523347258558</v>
      </c>
      <c r="N108" s="15">
        <f t="shared" si="35"/>
        <v>-0.952588938289035</v>
      </c>
      <c r="O108" s="15">
        <f t="shared" si="36"/>
        <v>0.198173372888453</v>
      </c>
      <c r="P108" s="15">
        <f t="shared" si="37"/>
        <v>-0.569008383471358</v>
      </c>
      <c r="Q108" s="15">
        <f t="shared" si="38"/>
        <v>-1.66994400896399</v>
      </c>
      <c r="R108" s="14">
        <v>1</v>
      </c>
      <c r="S108" s="4">
        <v>61</v>
      </c>
      <c r="T108" s="4">
        <f t="shared" si="39"/>
        <v>0.30851365827922</v>
      </c>
      <c r="U108">
        <f t="shared" si="40"/>
        <v>1</v>
      </c>
      <c r="V108">
        <f t="shared" si="41"/>
        <v>0</v>
      </c>
      <c r="W108">
        <f>SUM($U$20:U108)</f>
        <v>42</v>
      </c>
      <c r="X108">
        <f>SUM($V$20:V108)</f>
        <v>47</v>
      </c>
      <c r="Y108">
        <f t="shared" si="42"/>
        <v>103</v>
      </c>
      <c r="Z108">
        <f t="shared" si="43"/>
        <v>8</v>
      </c>
      <c r="AB108">
        <f t="shared" si="44"/>
        <v>0.313333333333333</v>
      </c>
      <c r="AC108">
        <f t="shared" si="45"/>
        <v>0.84</v>
      </c>
      <c r="AD108">
        <f t="shared" si="54"/>
        <v>0</v>
      </c>
      <c r="AE108">
        <f t="shared" si="55"/>
        <v>0.83</v>
      </c>
      <c r="AF108">
        <f t="shared" si="46"/>
        <v>0</v>
      </c>
      <c r="AR108" s="24">
        <f t="shared" si="47"/>
        <v>103</v>
      </c>
      <c r="AS108" s="24">
        <f t="shared" si="48"/>
        <v>8</v>
      </c>
      <c r="AT108" s="24">
        <f t="shared" si="49"/>
        <v>-39200</v>
      </c>
      <c r="AU108" s="24">
        <f t="shared" si="50"/>
        <v>412000</v>
      </c>
      <c r="AV108" s="24">
        <f t="shared" si="51"/>
        <v>372800</v>
      </c>
      <c r="AW108" s="24">
        <f t="shared" si="52"/>
        <v>1864</v>
      </c>
      <c r="AX108" s="24" t="str">
        <f t="shared" si="53"/>
        <v/>
      </c>
    </row>
    <row r="109" spans="1:50">
      <c r="A109" s="4"/>
      <c r="B109" s="10">
        <v>327</v>
      </c>
      <c r="C109" s="8">
        <v>19.993206638525</v>
      </c>
      <c r="D109" s="8">
        <v>5.82178247513431</v>
      </c>
      <c r="E109" s="8">
        <v>0.772355485277973</v>
      </c>
      <c r="F109" s="9">
        <v>31315.7540073936</v>
      </c>
      <c r="G109" s="9">
        <v>-1257.54006756905</v>
      </c>
      <c r="H109" s="9">
        <v>-2934.73751066515</v>
      </c>
      <c r="I109" s="14">
        <v>0</v>
      </c>
      <c r="J109" s="4">
        <v>127</v>
      </c>
      <c r="K109" s="10">
        <f t="shared" si="32"/>
        <v>327</v>
      </c>
      <c r="L109" s="15">
        <f t="shared" si="33"/>
        <v>-1.80529545817926</v>
      </c>
      <c r="M109" s="15">
        <f t="shared" si="34"/>
        <v>-0.442916224231525</v>
      </c>
      <c r="N109" s="15">
        <f t="shared" si="35"/>
        <v>-0.0838372652870452</v>
      </c>
      <c r="O109" s="15">
        <f t="shared" si="36"/>
        <v>-0.417778869431405</v>
      </c>
      <c r="P109" s="15">
        <f t="shared" si="37"/>
        <v>0.407445982030595</v>
      </c>
      <c r="Q109" s="15">
        <f t="shared" si="38"/>
        <v>0.452185682866348</v>
      </c>
      <c r="R109" s="14">
        <v>0</v>
      </c>
      <c r="S109" s="4">
        <v>127</v>
      </c>
      <c r="T109" s="4">
        <f t="shared" si="39"/>
        <v>0.296571234081509</v>
      </c>
      <c r="U109">
        <f t="shared" si="40"/>
        <v>0</v>
      </c>
      <c r="V109">
        <f t="shared" si="41"/>
        <v>1</v>
      </c>
      <c r="W109">
        <f>SUM($U$20:U109)</f>
        <v>42</v>
      </c>
      <c r="X109">
        <f>SUM($V$20:V109)</f>
        <v>48</v>
      </c>
      <c r="Y109">
        <f t="shared" si="42"/>
        <v>102</v>
      </c>
      <c r="Z109">
        <f t="shared" si="43"/>
        <v>8</v>
      </c>
      <c r="AB109">
        <f t="shared" si="44"/>
        <v>0.32</v>
      </c>
      <c r="AC109">
        <f t="shared" si="45"/>
        <v>0.84</v>
      </c>
      <c r="AD109">
        <f t="shared" si="54"/>
        <v>0.00666666666666665</v>
      </c>
      <c r="AE109">
        <f t="shared" si="55"/>
        <v>0.84</v>
      </c>
      <c r="AF109">
        <f t="shared" si="46"/>
        <v>0.00559999999999999</v>
      </c>
      <c r="AR109" s="24">
        <f t="shared" si="47"/>
        <v>102</v>
      </c>
      <c r="AS109" s="24">
        <f t="shared" si="48"/>
        <v>8</v>
      </c>
      <c r="AT109" s="24">
        <f t="shared" si="49"/>
        <v>-39200</v>
      </c>
      <c r="AU109" s="24">
        <f t="shared" si="50"/>
        <v>408000</v>
      </c>
      <c r="AV109" s="24">
        <f t="shared" si="51"/>
        <v>368800</v>
      </c>
      <c r="AW109" s="24">
        <f t="shared" si="52"/>
        <v>1844</v>
      </c>
      <c r="AX109" s="24" t="str">
        <f t="shared" si="53"/>
        <v/>
      </c>
    </row>
    <row r="110" spans="1:50">
      <c r="A110" s="4"/>
      <c r="B110" s="10">
        <v>257</v>
      </c>
      <c r="C110" s="8">
        <v>39.733773474872</v>
      </c>
      <c r="D110" s="8">
        <v>9.61524850225707</v>
      </c>
      <c r="E110" s="8">
        <v>0.225917400802017</v>
      </c>
      <c r="F110" s="9">
        <v>37849.1496366887</v>
      </c>
      <c r="G110" s="9">
        <v>-5312.35872303229</v>
      </c>
      <c r="H110" s="9">
        <v>-4687.31202251279</v>
      </c>
      <c r="I110" s="14">
        <v>0</v>
      </c>
      <c r="J110" s="4">
        <v>57</v>
      </c>
      <c r="K110" s="10">
        <f t="shared" si="32"/>
        <v>257</v>
      </c>
      <c r="L110" s="15">
        <f t="shared" si="33"/>
        <v>0.58258896416457</v>
      </c>
      <c r="M110" s="15">
        <f t="shared" si="34"/>
        <v>0.103769378712225</v>
      </c>
      <c r="N110" s="15">
        <f t="shared" si="35"/>
        <v>-0.999389589007059</v>
      </c>
      <c r="O110" s="15">
        <f t="shared" si="36"/>
        <v>-0.239950958004877</v>
      </c>
      <c r="P110" s="15">
        <f t="shared" si="37"/>
        <v>-0.558341155773769</v>
      </c>
      <c r="Q110" s="15">
        <f t="shared" si="38"/>
        <v>0.212374805687984</v>
      </c>
      <c r="R110" s="14">
        <v>0</v>
      </c>
      <c r="S110" s="4">
        <v>57</v>
      </c>
      <c r="T110" s="4">
        <f t="shared" si="39"/>
        <v>0.293242281221704</v>
      </c>
      <c r="U110">
        <f t="shared" si="40"/>
        <v>0</v>
      </c>
      <c r="V110">
        <f t="shared" si="41"/>
        <v>1</v>
      </c>
      <c r="W110">
        <f>SUM($U$20:U110)</f>
        <v>42</v>
      </c>
      <c r="X110">
        <f>SUM($V$20:V110)</f>
        <v>49</v>
      </c>
      <c r="Y110">
        <f t="shared" si="42"/>
        <v>101</v>
      </c>
      <c r="Z110">
        <f t="shared" si="43"/>
        <v>8</v>
      </c>
      <c r="AB110">
        <f t="shared" si="44"/>
        <v>0.326666666666667</v>
      </c>
      <c r="AC110">
        <f t="shared" si="45"/>
        <v>0.84</v>
      </c>
      <c r="AD110">
        <f t="shared" si="54"/>
        <v>0.00666666666666665</v>
      </c>
      <c r="AE110">
        <f t="shared" si="55"/>
        <v>0.84</v>
      </c>
      <c r="AF110">
        <f t="shared" si="46"/>
        <v>0.00559999999999999</v>
      </c>
      <c r="AR110" s="24">
        <f t="shared" si="47"/>
        <v>101</v>
      </c>
      <c r="AS110" s="24">
        <f t="shared" si="48"/>
        <v>8</v>
      </c>
      <c r="AT110" s="24">
        <f t="shared" si="49"/>
        <v>-39200</v>
      </c>
      <c r="AU110" s="24">
        <f t="shared" si="50"/>
        <v>404000</v>
      </c>
      <c r="AV110" s="24">
        <f t="shared" si="51"/>
        <v>364800</v>
      </c>
      <c r="AW110" s="24">
        <f t="shared" si="52"/>
        <v>1824</v>
      </c>
      <c r="AX110" s="24" t="str">
        <f t="shared" si="53"/>
        <v/>
      </c>
    </row>
    <row r="111" spans="1:50">
      <c r="A111" s="4"/>
      <c r="B111" s="10">
        <v>275</v>
      </c>
      <c r="C111" s="8">
        <v>23.6814413839215</v>
      </c>
      <c r="D111" s="8">
        <v>3.32020519403431</v>
      </c>
      <c r="E111" s="8">
        <v>0.582158084487244</v>
      </c>
      <c r="F111" s="9">
        <v>35399.1425740706</v>
      </c>
      <c r="G111" s="9">
        <v>-334.375178571669</v>
      </c>
      <c r="H111" s="9">
        <v>-2881.35793405044</v>
      </c>
      <c r="I111" s="14">
        <v>0</v>
      </c>
      <c r="J111" s="4">
        <v>75</v>
      </c>
      <c r="K111" s="10">
        <f t="shared" si="32"/>
        <v>275</v>
      </c>
      <c r="L111" s="15">
        <f t="shared" si="33"/>
        <v>-1.35915435354474</v>
      </c>
      <c r="M111" s="15">
        <f t="shared" si="34"/>
        <v>-0.803424602176801</v>
      </c>
      <c r="N111" s="15">
        <f t="shared" si="35"/>
        <v>-0.402511378981845</v>
      </c>
      <c r="O111" s="15">
        <f t="shared" si="36"/>
        <v>-0.306635981175995</v>
      </c>
      <c r="P111" s="15">
        <f t="shared" si="37"/>
        <v>0.627327770002789</v>
      </c>
      <c r="Q111" s="15">
        <f t="shared" si="38"/>
        <v>0.459489796331908</v>
      </c>
      <c r="R111" s="14">
        <v>0</v>
      </c>
      <c r="S111" s="4">
        <v>75</v>
      </c>
      <c r="T111" s="4">
        <f t="shared" si="39"/>
        <v>0.292760922515238</v>
      </c>
      <c r="U111">
        <f t="shared" si="40"/>
        <v>0</v>
      </c>
      <c r="V111">
        <f t="shared" si="41"/>
        <v>1</v>
      </c>
      <c r="W111">
        <f>SUM($U$20:U111)</f>
        <v>42</v>
      </c>
      <c r="X111">
        <f>SUM($V$20:V111)</f>
        <v>50</v>
      </c>
      <c r="Y111">
        <f t="shared" si="42"/>
        <v>100</v>
      </c>
      <c r="Z111">
        <f t="shared" si="43"/>
        <v>8</v>
      </c>
      <c r="AB111">
        <f t="shared" si="44"/>
        <v>0.333333333333333</v>
      </c>
      <c r="AC111">
        <f t="shared" si="45"/>
        <v>0.84</v>
      </c>
      <c r="AD111">
        <f t="shared" si="54"/>
        <v>0.00666666666666665</v>
      </c>
      <c r="AE111">
        <f t="shared" si="55"/>
        <v>0.84</v>
      </c>
      <c r="AF111">
        <f t="shared" si="46"/>
        <v>0.00559999999999999</v>
      </c>
      <c r="AR111" s="24">
        <f t="shared" si="47"/>
        <v>100</v>
      </c>
      <c r="AS111" s="24">
        <f t="shared" si="48"/>
        <v>8</v>
      </c>
      <c r="AT111" s="24">
        <f t="shared" si="49"/>
        <v>-39200</v>
      </c>
      <c r="AU111" s="24">
        <f t="shared" si="50"/>
        <v>400000</v>
      </c>
      <c r="AV111" s="24">
        <f t="shared" si="51"/>
        <v>360800</v>
      </c>
      <c r="AW111" s="24">
        <f t="shared" si="52"/>
        <v>1804</v>
      </c>
      <c r="AX111" s="24" t="str">
        <f t="shared" si="53"/>
        <v/>
      </c>
    </row>
    <row r="112" spans="1:50">
      <c r="A112" s="4"/>
      <c r="B112" s="10">
        <v>353</v>
      </c>
      <c r="C112" s="8">
        <v>26.7575439047061</v>
      </c>
      <c r="D112" s="8">
        <v>3.12842965821644</v>
      </c>
      <c r="E112" s="8">
        <v>0.449540549324039</v>
      </c>
      <c r="F112" s="9">
        <v>22083.4864468776</v>
      </c>
      <c r="G112" s="9">
        <v>-588.477910037623</v>
      </c>
      <c r="H112" s="9">
        <v>445.772623476365</v>
      </c>
      <c r="I112" s="14">
        <v>0</v>
      </c>
      <c r="J112" s="4">
        <v>153</v>
      </c>
      <c r="K112" s="10">
        <f t="shared" si="32"/>
        <v>353</v>
      </c>
      <c r="L112" s="15">
        <f t="shared" si="33"/>
        <v>-0.987058792570795</v>
      </c>
      <c r="M112" s="15">
        <f t="shared" si="34"/>
        <v>-0.831061840438289</v>
      </c>
      <c r="N112" s="15">
        <f t="shared" si="35"/>
        <v>-0.624710921682341</v>
      </c>
      <c r="O112" s="15">
        <f t="shared" si="36"/>
        <v>-0.669065482269604</v>
      </c>
      <c r="P112" s="15">
        <f t="shared" si="37"/>
        <v>0.566804927778977</v>
      </c>
      <c r="Q112" s="15">
        <f t="shared" si="38"/>
        <v>0.914752663670016</v>
      </c>
      <c r="R112" s="14">
        <v>0</v>
      </c>
      <c r="S112" s="4">
        <v>153</v>
      </c>
      <c r="T112" s="4">
        <f t="shared" si="39"/>
        <v>0.289833737781621</v>
      </c>
      <c r="U112">
        <f t="shared" si="40"/>
        <v>0</v>
      </c>
      <c r="V112">
        <f t="shared" si="41"/>
        <v>1</v>
      </c>
      <c r="W112">
        <f>SUM($U$20:U112)</f>
        <v>42</v>
      </c>
      <c r="X112">
        <f>SUM($V$20:V112)</f>
        <v>51</v>
      </c>
      <c r="Y112">
        <f t="shared" si="42"/>
        <v>99</v>
      </c>
      <c r="Z112">
        <f t="shared" si="43"/>
        <v>8</v>
      </c>
      <c r="AB112">
        <f t="shared" si="44"/>
        <v>0.34</v>
      </c>
      <c r="AC112">
        <f t="shared" si="45"/>
        <v>0.84</v>
      </c>
      <c r="AD112">
        <f t="shared" si="54"/>
        <v>0.00666666666666671</v>
      </c>
      <c r="AE112">
        <f t="shared" si="55"/>
        <v>0.84</v>
      </c>
      <c r="AF112">
        <f t="shared" si="46"/>
        <v>0.00560000000000004</v>
      </c>
      <c r="AR112" s="24">
        <f t="shared" si="47"/>
        <v>99</v>
      </c>
      <c r="AS112" s="24">
        <f t="shared" si="48"/>
        <v>8</v>
      </c>
      <c r="AT112" s="24">
        <f t="shared" si="49"/>
        <v>-39200</v>
      </c>
      <c r="AU112" s="24">
        <f t="shared" si="50"/>
        <v>396000</v>
      </c>
      <c r="AV112" s="24">
        <f t="shared" si="51"/>
        <v>356800</v>
      </c>
      <c r="AW112" s="24">
        <f t="shared" si="52"/>
        <v>1784</v>
      </c>
      <c r="AX112" s="24" t="str">
        <f t="shared" si="53"/>
        <v/>
      </c>
    </row>
    <row r="113" spans="1:50">
      <c r="A113" s="4"/>
      <c r="B113" s="10">
        <v>398</v>
      </c>
      <c r="C113" s="8">
        <v>32.8362501088829</v>
      </c>
      <c r="D113" s="8">
        <v>3.97381173900681</v>
      </c>
      <c r="E113" s="8">
        <v>0.749181954353059</v>
      </c>
      <c r="F113" s="9">
        <v>29402.8890078488</v>
      </c>
      <c r="G113" s="9">
        <v>-441.765277068049</v>
      </c>
      <c r="H113" s="9">
        <v>-3908.36798585166</v>
      </c>
      <c r="I113" s="14">
        <v>0</v>
      </c>
      <c r="J113" s="4">
        <v>198</v>
      </c>
      <c r="K113" s="10">
        <f t="shared" si="32"/>
        <v>398</v>
      </c>
      <c r="L113" s="15">
        <f t="shared" si="33"/>
        <v>-0.251758333708956</v>
      </c>
      <c r="M113" s="15">
        <f t="shared" si="34"/>
        <v>-0.709231775465951</v>
      </c>
      <c r="N113" s="15">
        <f t="shared" si="35"/>
        <v>-0.122664317591516</v>
      </c>
      <c r="O113" s="15">
        <f t="shared" si="36"/>
        <v>-0.469843799677586</v>
      </c>
      <c r="P113" s="15">
        <f t="shared" si="37"/>
        <v>0.601749320097118</v>
      </c>
      <c r="Q113" s="15">
        <f t="shared" si="38"/>
        <v>0.31896043239987</v>
      </c>
      <c r="R113" s="14">
        <v>0</v>
      </c>
      <c r="S113" s="4">
        <v>198</v>
      </c>
      <c r="T113" s="4">
        <f t="shared" si="39"/>
        <v>0.287796817244637</v>
      </c>
      <c r="U113">
        <f t="shared" si="40"/>
        <v>0</v>
      </c>
      <c r="V113">
        <f t="shared" si="41"/>
        <v>1</v>
      </c>
      <c r="W113">
        <f>SUM($U$20:U113)</f>
        <v>42</v>
      </c>
      <c r="X113">
        <f>SUM($V$20:V113)</f>
        <v>52</v>
      </c>
      <c r="Y113">
        <f t="shared" si="42"/>
        <v>98</v>
      </c>
      <c r="Z113">
        <f t="shared" si="43"/>
        <v>8</v>
      </c>
      <c r="AB113">
        <f t="shared" si="44"/>
        <v>0.346666666666667</v>
      </c>
      <c r="AC113">
        <f t="shared" si="45"/>
        <v>0.84</v>
      </c>
      <c r="AD113">
        <f t="shared" si="54"/>
        <v>0.00666666666666665</v>
      </c>
      <c r="AE113">
        <f t="shared" si="55"/>
        <v>0.84</v>
      </c>
      <c r="AF113">
        <f t="shared" si="46"/>
        <v>0.00559999999999999</v>
      </c>
      <c r="AR113" s="24">
        <f t="shared" si="47"/>
        <v>98</v>
      </c>
      <c r="AS113" s="24">
        <f t="shared" si="48"/>
        <v>8</v>
      </c>
      <c r="AT113" s="24">
        <f t="shared" si="49"/>
        <v>-39200</v>
      </c>
      <c r="AU113" s="24">
        <f t="shared" si="50"/>
        <v>392000</v>
      </c>
      <c r="AV113" s="24">
        <f t="shared" si="51"/>
        <v>352800</v>
      </c>
      <c r="AW113" s="24">
        <f t="shared" si="52"/>
        <v>1764</v>
      </c>
      <c r="AX113" s="24" t="str">
        <f t="shared" si="53"/>
        <v/>
      </c>
    </row>
    <row r="114" spans="1:50">
      <c r="A114" s="4"/>
      <c r="B114" s="10">
        <v>256</v>
      </c>
      <c r="C114" s="8">
        <v>30.3349479758923</v>
      </c>
      <c r="D114" s="8">
        <v>5.49839411525559</v>
      </c>
      <c r="E114" s="8">
        <v>1.3933046803516</v>
      </c>
      <c r="F114" s="9">
        <v>23034.2729595282</v>
      </c>
      <c r="G114" s="9">
        <v>-482.581364056818</v>
      </c>
      <c r="H114" s="9">
        <v>-1782.07506809929</v>
      </c>
      <c r="I114" s="14">
        <v>0</v>
      </c>
      <c r="J114" s="4">
        <v>56</v>
      </c>
      <c r="K114" s="10">
        <f t="shared" si="32"/>
        <v>256</v>
      </c>
      <c r="L114" s="15">
        <f t="shared" si="33"/>
        <v>-0.55432413379259</v>
      </c>
      <c r="M114" s="15">
        <f t="shared" si="34"/>
        <v>-0.489520506236755</v>
      </c>
      <c r="N114" s="15">
        <f t="shared" si="35"/>
        <v>0.956557785154845</v>
      </c>
      <c r="O114" s="15">
        <f t="shared" si="36"/>
        <v>-0.643186691308433</v>
      </c>
      <c r="P114" s="15">
        <f t="shared" si="37"/>
        <v>0.592027639504536</v>
      </c>
      <c r="Q114" s="15">
        <f t="shared" si="38"/>
        <v>0.609908501253601</v>
      </c>
      <c r="R114" s="14">
        <v>0</v>
      </c>
      <c r="S114" s="4">
        <v>56</v>
      </c>
      <c r="T114" s="4">
        <f t="shared" si="39"/>
        <v>0.283029981193105</v>
      </c>
      <c r="U114">
        <f t="shared" si="40"/>
        <v>0</v>
      </c>
      <c r="V114">
        <f t="shared" si="41"/>
        <v>1</v>
      </c>
      <c r="W114">
        <f>SUM($U$20:U114)</f>
        <v>42</v>
      </c>
      <c r="X114">
        <f>SUM($V$20:V114)</f>
        <v>53</v>
      </c>
      <c r="Y114">
        <f t="shared" si="42"/>
        <v>97</v>
      </c>
      <c r="Z114">
        <f t="shared" si="43"/>
        <v>8</v>
      </c>
      <c r="AB114">
        <f t="shared" si="44"/>
        <v>0.353333333333333</v>
      </c>
      <c r="AC114">
        <f t="shared" si="45"/>
        <v>0.84</v>
      </c>
      <c r="AD114">
        <f t="shared" si="54"/>
        <v>0.00666666666666665</v>
      </c>
      <c r="AE114">
        <f t="shared" si="55"/>
        <v>0.84</v>
      </c>
      <c r="AF114">
        <f t="shared" si="46"/>
        <v>0.00559999999999999</v>
      </c>
      <c r="AR114" s="24">
        <f t="shared" si="47"/>
        <v>97</v>
      </c>
      <c r="AS114" s="24">
        <f t="shared" si="48"/>
        <v>8</v>
      </c>
      <c r="AT114" s="24">
        <f t="shared" si="49"/>
        <v>-39200</v>
      </c>
      <c r="AU114" s="24">
        <f t="shared" si="50"/>
        <v>388000</v>
      </c>
      <c r="AV114" s="24">
        <f t="shared" si="51"/>
        <v>348800</v>
      </c>
      <c r="AW114" s="24">
        <f t="shared" si="52"/>
        <v>1744</v>
      </c>
      <c r="AX114" s="24" t="str">
        <f t="shared" si="53"/>
        <v/>
      </c>
    </row>
    <row r="115" spans="1:50">
      <c r="A115" s="4"/>
      <c r="B115" s="10">
        <v>356</v>
      </c>
      <c r="C115" s="8">
        <v>37.2156764178914</v>
      </c>
      <c r="D115" s="8">
        <v>2.82218100415403</v>
      </c>
      <c r="E115" s="8">
        <v>0.473349515725735</v>
      </c>
      <c r="F115" s="9">
        <v>28101.3177545405</v>
      </c>
      <c r="G115" s="9">
        <v>-546.966051889541</v>
      </c>
      <c r="H115" s="9">
        <v>-2218.53502058211</v>
      </c>
      <c r="I115" s="14">
        <v>0</v>
      </c>
      <c r="J115" s="4">
        <v>156</v>
      </c>
      <c r="K115" s="10">
        <f t="shared" si="32"/>
        <v>356</v>
      </c>
      <c r="L115" s="15">
        <f t="shared" si="33"/>
        <v>0.277991594384762</v>
      </c>
      <c r="M115" s="15">
        <f t="shared" si="34"/>
        <v>-0.875196077808488</v>
      </c>
      <c r="N115" s="15">
        <f t="shared" si="35"/>
        <v>-0.584819202686676</v>
      </c>
      <c r="O115" s="15">
        <f t="shared" si="36"/>
        <v>-0.505270354363915</v>
      </c>
      <c r="P115" s="15">
        <f t="shared" si="37"/>
        <v>0.576692328936057</v>
      </c>
      <c r="Q115" s="15">
        <f t="shared" si="38"/>
        <v>0.550186165141462</v>
      </c>
      <c r="R115" s="14">
        <v>0</v>
      </c>
      <c r="S115" s="4">
        <v>156</v>
      </c>
      <c r="T115" s="4">
        <f t="shared" si="39"/>
        <v>0.282211156547184</v>
      </c>
      <c r="U115">
        <f t="shared" si="40"/>
        <v>0</v>
      </c>
      <c r="V115">
        <f t="shared" si="41"/>
        <v>1</v>
      </c>
      <c r="W115">
        <f>SUM($U$20:U115)</f>
        <v>42</v>
      </c>
      <c r="X115">
        <f>SUM($V$20:V115)</f>
        <v>54</v>
      </c>
      <c r="Y115">
        <f t="shared" si="42"/>
        <v>96</v>
      </c>
      <c r="Z115">
        <f t="shared" si="43"/>
        <v>8</v>
      </c>
      <c r="AB115">
        <f t="shared" si="44"/>
        <v>0.36</v>
      </c>
      <c r="AC115">
        <f t="shared" si="45"/>
        <v>0.84</v>
      </c>
      <c r="AD115">
        <f t="shared" si="54"/>
        <v>0.00666666666666665</v>
      </c>
      <c r="AE115">
        <f t="shared" si="55"/>
        <v>0.84</v>
      </c>
      <c r="AF115">
        <f t="shared" si="46"/>
        <v>0.00559999999999999</v>
      </c>
      <c r="AR115" s="24">
        <f t="shared" si="47"/>
        <v>96</v>
      </c>
      <c r="AS115" s="24">
        <f t="shared" si="48"/>
        <v>8</v>
      </c>
      <c r="AT115" s="24">
        <f t="shared" si="49"/>
        <v>-39200</v>
      </c>
      <c r="AU115" s="24">
        <f t="shared" si="50"/>
        <v>384000</v>
      </c>
      <c r="AV115" s="24">
        <f t="shared" si="51"/>
        <v>344800</v>
      </c>
      <c r="AW115" s="24">
        <f t="shared" si="52"/>
        <v>1724</v>
      </c>
      <c r="AX115" s="24" t="str">
        <f t="shared" si="53"/>
        <v/>
      </c>
    </row>
    <row r="116" spans="1:50">
      <c r="A116" s="4"/>
      <c r="B116" s="10">
        <v>400</v>
      </c>
      <c r="C116" s="43">
        <v>41.3333420130351</v>
      </c>
      <c r="D116" s="43">
        <v>6.56451770085077</v>
      </c>
      <c r="E116" s="43">
        <v>1.4069205485972</v>
      </c>
      <c r="F116" s="44">
        <v>53666.250198363</v>
      </c>
      <c r="G116" s="44">
        <v>-1227.51111654639</v>
      </c>
      <c r="H116" s="44">
        <v>-10750.9366388749</v>
      </c>
      <c r="I116" s="14">
        <v>0</v>
      </c>
      <c r="J116" s="4">
        <v>200</v>
      </c>
      <c r="K116" s="10">
        <f t="shared" ref="K116:K147" si="56">B116</f>
        <v>400</v>
      </c>
      <c r="L116" s="15">
        <f t="shared" ref="L116:L147" si="57">(C116-C$221)/C$223</f>
        <v>0.776078078556069</v>
      </c>
      <c r="M116" s="15">
        <f t="shared" ref="M116:M147" si="58">(D116-D$221)/D$223</f>
        <v>-0.335878846858111</v>
      </c>
      <c r="N116" s="15">
        <f t="shared" ref="N116:N147" si="59">(E116-E$221)/E$223</f>
        <v>0.979371055616553</v>
      </c>
      <c r="O116" s="15">
        <f t="shared" ref="O116:O147" si="60">(F116-F$221)/F$223</f>
        <v>0.190563603993171</v>
      </c>
      <c r="P116" s="15">
        <f t="shared" ref="P116:P147" si="61">(G116-G$221)/G$223</f>
        <v>0.414598354830392</v>
      </c>
      <c r="Q116" s="15">
        <f t="shared" ref="Q116:Q147" si="62">(H116-H$221)/H$223</f>
        <v>-0.617332078841061</v>
      </c>
      <c r="R116" s="14">
        <v>0</v>
      </c>
      <c r="S116" s="4">
        <v>200</v>
      </c>
      <c r="T116" s="4">
        <f t="shared" ref="T116:T147" si="63">$L$243*Q116+$M$243*P116+$N$243*O116+$O$243*N116+$P$243*M116+$Q$243*L116+$R$243</f>
        <v>0.279695915775399</v>
      </c>
      <c r="U116">
        <f t="shared" si="40"/>
        <v>0</v>
      </c>
      <c r="V116">
        <f t="shared" si="41"/>
        <v>1</v>
      </c>
      <c r="W116">
        <f>SUM($U$20:U116)</f>
        <v>42</v>
      </c>
      <c r="X116">
        <f>SUM($V$20:V116)</f>
        <v>55</v>
      </c>
      <c r="Y116">
        <f t="shared" si="42"/>
        <v>95</v>
      </c>
      <c r="Z116">
        <f t="shared" si="43"/>
        <v>8</v>
      </c>
      <c r="AB116">
        <f t="shared" si="44"/>
        <v>0.366666666666667</v>
      </c>
      <c r="AC116">
        <f t="shared" si="45"/>
        <v>0.84</v>
      </c>
      <c r="AD116">
        <f t="shared" si="54"/>
        <v>0.00666666666666665</v>
      </c>
      <c r="AE116">
        <f t="shared" si="55"/>
        <v>0.84</v>
      </c>
      <c r="AF116">
        <f t="shared" si="46"/>
        <v>0.00559999999999999</v>
      </c>
      <c r="AR116" s="24">
        <f t="shared" si="47"/>
        <v>95</v>
      </c>
      <c r="AS116" s="24">
        <f t="shared" si="48"/>
        <v>8</v>
      </c>
      <c r="AT116" s="24">
        <f t="shared" si="49"/>
        <v>-39200</v>
      </c>
      <c r="AU116" s="24">
        <f t="shared" si="50"/>
        <v>380000</v>
      </c>
      <c r="AV116" s="24">
        <f t="shared" si="51"/>
        <v>340800</v>
      </c>
      <c r="AW116" s="24">
        <f t="shared" si="52"/>
        <v>1704</v>
      </c>
      <c r="AX116" s="24" t="str">
        <f t="shared" si="53"/>
        <v/>
      </c>
    </row>
    <row r="117" spans="1:50">
      <c r="A117" s="4"/>
      <c r="B117" s="10">
        <v>321</v>
      </c>
      <c r="C117" s="8">
        <v>31.153637812368</v>
      </c>
      <c r="D117" s="8">
        <v>11.0901934620774</v>
      </c>
      <c r="E117" s="8">
        <v>0.0354145990199404</v>
      </c>
      <c r="F117" s="9">
        <v>47486.1780512336</v>
      </c>
      <c r="G117" s="9">
        <v>-5785.72773845329</v>
      </c>
      <c r="H117" s="9">
        <v>-5960.17394863104</v>
      </c>
      <c r="I117" s="14">
        <v>0</v>
      </c>
      <c r="J117" s="4">
        <v>121</v>
      </c>
      <c r="K117" s="10">
        <f t="shared" si="56"/>
        <v>321</v>
      </c>
      <c r="L117" s="15">
        <f t="shared" si="57"/>
        <v>-0.455292696475798</v>
      </c>
      <c r="M117" s="15">
        <f t="shared" si="58"/>
        <v>0.316327279297879</v>
      </c>
      <c r="N117" s="15">
        <f t="shared" si="59"/>
        <v>-1.31857539944343</v>
      </c>
      <c r="O117" s="15">
        <f t="shared" si="60"/>
        <v>0.0223525565155726</v>
      </c>
      <c r="P117" s="15">
        <f t="shared" si="61"/>
        <v>-0.671089405541425</v>
      </c>
      <c r="Q117" s="15">
        <f t="shared" si="62"/>
        <v>0.0382046731396347</v>
      </c>
      <c r="R117" s="14">
        <v>0</v>
      </c>
      <c r="S117" s="4">
        <v>121</v>
      </c>
      <c r="T117" s="4">
        <f t="shared" si="63"/>
        <v>0.27892828982105</v>
      </c>
      <c r="U117">
        <f t="shared" si="40"/>
        <v>0</v>
      </c>
      <c r="V117">
        <f t="shared" si="41"/>
        <v>1</v>
      </c>
      <c r="W117">
        <f>SUM($U$20:U117)</f>
        <v>42</v>
      </c>
      <c r="X117">
        <f>SUM($V$20:V117)</f>
        <v>56</v>
      </c>
      <c r="Y117">
        <f t="shared" si="42"/>
        <v>94</v>
      </c>
      <c r="Z117">
        <f t="shared" si="43"/>
        <v>8</v>
      </c>
      <c r="AB117">
        <f t="shared" si="44"/>
        <v>0.373333333333333</v>
      </c>
      <c r="AC117">
        <f t="shared" si="45"/>
        <v>0.84</v>
      </c>
      <c r="AD117">
        <f t="shared" si="54"/>
        <v>0.00666666666666671</v>
      </c>
      <c r="AE117">
        <f t="shared" si="55"/>
        <v>0.84</v>
      </c>
      <c r="AF117">
        <f t="shared" si="46"/>
        <v>0.00560000000000004</v>
      </c>
      <c r="AR117" s="24">
        <f t="shared" si="47"/>
        <v>94</v>
      </c>
      <c r="AS117" s="24">
        <f t="shared" si="48"/>
        <v>8</v>
      </c>
      <c r="AT117" s="24">
        <f t="shared" si="49"/>
        <v>-39200</v>
      </c>
      <c r="AU117" s="24">
        <f t="shared" si="50"/>
        <v>376000</v>
      </c>
      <c r="AV117" s="24">
        <f t="shared" si="51"/>
        <v>336800</v>
      </c>
      <c r="AW117" s="24">
        <f t="shared" si="52"/>
        <v>1684</v>
      </c>
      <c r="AX117" s="24" t="str">
        <f t="shared" si="53"/>
        <v/>
      </c>
    </row>
    <row r="118" spans="1:50">
      <c r="A118" s="4"/>
      <c r="B118" s="10">
        <v>293</v>
      </c>
      <c r="C118" s="8">
        <v>34.7528271111246</v>
      </c>
      <c r="D118" s="8">
        <v>8.69001218778553</v>
      </c>
      <c r="E118" s="8">
        <v>1.78030652860638</v>
      </c>
      <c r="F118" s="9">
        <v>45687.9453113927</v>
      </c>
      <c r="G118" s="9">
        <v>-2364.25578725866</v>
      </c>
      <c r="H118" s="9">
        <v>-5004.30736670631</v>
      </c>
      <c r="I118" s="14">
        <v>0</v>
      </c>
      <c r="J118" s="4">
        <v>93</v>
      </c>
      <c r="K118" s="10">
        <f t="shared" si="56"/>
        <v>293</v>
      </c>
      <c r="L118" s="15">
        <f t="shared" si="57"/>
        <v>-0.0199228243329631</v>
      </c>
      <c r="M118" s="15">
        <f t="shared" si="58"/>
        <v>-0.0295686738301821</v>
      </c>
      <c r="N118" s="15">
        <f t="shared" si="59"/>
        <v>1.6049760625767</v>
      </c>
      <c r="O118" s="15">
        <f t="shared" si="60"/>
        <v>-0.0265922786863344</v>
      </c>
      <c r="P118" s="15">
        <f t="shared" si="61"/>
        <v>0.143845585045637</v>
      </c>
      <c r="Q118" s="15">
        <f t="shared" si="62"/>
        <v>0.16899922819407</v>
      </c>
      <c r="R118" s="14">
        <v>0</v>
      </c>
      <c r="S118" s="4">
        <v>93</v>
      </c>
      <c r="T118" s="4">
        <f t="shared" si="63"/>
        <v>0.270657921469349</v>
      </c>
      <c r="U118">
        <f t="shared" si="40"/>
        <v>0</v>
      </c>
      <c r="V118">
        <f t="shared" si="41"/>
        <v>1</v>
      </c>
      <c r="W118">
        <f>SUM($U$20:U118)</f>
        <v>42</v>
      </c>
      <c r="X118">
        <f>SUM($V$20:V118)</f>
        <v>57</v>
      </c>
      <c r="Y118">
        <f t="shared" si="42"/>
        <v>93</v>
      </c>
      <c r="Z118">
        <f t="shared" si="43"/>
        <v>8</v>
      </c>
      <c r="AB118">
        <f t="shared" si="44"/>
        <v>0.38</v>
      </c>
      <c r="AC118">
        <f t="shared" si="45"/>
        <v>0.84</v>
      </c>
      <c r="AD118">
        <f t="shared" si="54"/>
        <v>0.00666666666666665</v>
      </c>
      <c r="AE118">
        <f t="shared" si="55"/>
        <v>0.84</v>
      </c>
      <c r="AF118">
        <f t="shared" si="46"/>
        <v>0.00559999999999999</v>
      </c>
      <c r="AR118" s="24">
        <f t="shared" si="47"/>
        <v>93</v>
      </c>
      <c r="AS118" s="24">
        <f t="shared" si="48"/>
        <v>8</v>
      </c>
      <c r="AT118" s="24">
        <f t="shared" si="49"/>
        <v>-39200</v>
      </c>
      <c r="AU118" s="24">
        <f t="shared" si="50"/>
        <v>372000</v>
      </c>
      <c r="AV118" s="24">
        <f t="shared" si="51"/>
        <v>332800</v>
      </c>
      <c r="AW118" s="24">
        <f t="shared" si="52"/>
        <v>1664</v>
      </c>
      <c r="AX118" s="24" t="str">
        <f t="shared" si="53"/>
        <v/>
      </c>
    </row>
    <row r="119" spans="1:50">
      <c r="A119" s="4"/>
      <c r="B119" s="10">
        <v>341</v>
      </c>
      <c r="C119" s="8">
        <v>23.5510432860942</v>
      </c>
      <c r="D119" s="8">
        <v>6.20212026469158</v>
      </c>
      <c r="E119" s="8">
        <v>0.0729334111934306</v>
      </c>
      <c r="F119" s="9">
        <v>19433.2871366616</v>
      </c>
      <c r="G119" s="9">
        <v>-1545.19365429557</v>
      </c>
      <c r="H119" s="9">
        <v>-2135.08071166078</v>
      </c>
      <c r="I119" s="14">
        <v>0</v>
      </c>
      <c r="J119" s="4">
        <v>141</v>
      </c>
      <c r="K119" s="10">
        <f t="shared" si="56"/>
        <v>341</v>
      </c>
      <c r="L119" s="15">
        <f t="shared" si="57"/>
        <v>-1.37492773984546</v>
      </c>
      <c r="M119" s="15">
        <f t="shared" si="58"/>
        <v>-0.38810482159347</v>
      </c>
      <c r="N119" s="15">
        <f t="shared" si="59"/>
        <v>-1.25571295144697</v>
      </c>
      <c r="O119" s="15">
        <f t="shared" si="60"/>
        <v>-0.741199397761662</v>
      </c>
      <c r="P119" s="15">
        <f t="shared" si="61"/>
        <v>0.338931910796002</v>
      </c>
      <c r="Q119" s="15">
        <f t="shared" si="62"/>
        <v>0.56160550902182</v>
      </c>
      <c r="R119" s="14">
        <v>0</v>
      </c>
      <c r="S119" s="4">
        <v>141</v>
      </c>
      <c r="T119" s="4">
        <f t="shared" si="63"/>
        <v>0.270232117277195</v>
      </c>
      <c r="U119">
        <f t="shared" si="40"/>
        <v>0</v>
      </c>
      <c r="V119">
        <f t="shared" si="41"/>
        <v>1</v>
      </c>
      <c r="W119">
        <f>SUM($U$20:U119)</f>
        <v>42</v>
      </c>
      <c r="X119">
        <f>SUM($V$20:V119)</f>
        <v>58</v>
      </c>
      <c r="Y119">
        <f t="shared" si="42"/>
        <v>92</v>
      </c>
      <c r="Z119">
        <f t="shared" si="43"/>
        <v>8</v>
      </c>
      <c r="AB119">
        <f t="shared" si="44"/>
        <v>0.386666666666667</v>
      </c>
      <c r="AC119">
        <f t="shared" si="45"/>
        <v>0.84</v>
      </c>
      <c r="AD119">
        <f t="shared" si="54"/>
        <v>0.00666666666666665</v>
      </c>
      <c r="AE119">
        <f t="shared" si="55"/>
        <v>0.84</v>
      </c>
      <c r="AF119">
        <f t="shared" si="46"/>
        <v>0.00559999999999999</v>
      </c>
      <c r="AR119" s="24">
        <f t="shared" si="47"/>
        <v>92</v>
      </c>
      <c r="AS119" s="24">
        <f t="shared" si="48"/>
        <v>8</v>
      </c>
      <c r="AT119" s="24">
        <f t="shared" si="49"/>
        <v>-39200</v>
      </c>
      <c r="AU119" s="24">
        <f t="shared" si="50"/>
        <v>368000</v>
      </c>
      <c r="AV119" s="24">
        <f t="shared" si="51"/>
        <v>328800</v>
      </c>
      <c r="AW119" s="24">
        <f t="shared" si="52"/>
        <v>1644</v>
      </c>
      <c r="AX119" s="24" t="str">
        <f t="shared" si="53"/>
        <v/>
      </c>
    </row>
    <row r="120" spans="1:50">
      <c r="A120" s="4"/>
      <c r="B120" s="10">
        <v>301</v>
      </c>
      <c r="C120" s="8">
        <v>47.4912481858207</v>
      </c>
      <c r="D120" s="8">
        <v>1.56184656872009</v>
      </c>
      <c r="E120" s="8">
        <v>0.158968374646037</v>
      </c>
      <c r="F120" s="9">
        <v>31968.8038237209</v>
      </c>
      <c r="G120" s="9">
        <v>-943.977038601839</v>
      </c>
      <c r="H120" s="9">
        <v>-986.751579387446</v>
      </c>
      <c r="I120" s="14">
        <v>0</v>
      </c>
      <c r="J120" s="4">
        <v>101</v>
      </c>
      <c r="K120" s="10">
        <f t="shared" si="56"/>
        <v>301</v>
      </c>
      <c r="L120" s="15">
        <f t="shared" si="57"/>
        <v>1.5209588282403</v>
      </c>
      <c r="M120" s="15">
        <f t="shared" si="58"/>
        <v>-1.05682593446719</v>
      </c>
      <c r="N120" s="15">
        <f t="shared" si="59"/>
        <v>-1.11156210810716</v>
      </c>
      <c r="O120" s="15">
        <f t="shared" si="60"/>
        <v>-0.400003964698216</v>
      </c>
      <c r="P120" s="15">
        <f t="shared" si="61"/>
        <v>0.482131230866443</v>
      </c>
      <c r="Q120" s="15">
        <f t="shared" si="62"/>
        <v>0.718735385462633</v>
      </c>
      <c r="R120" s="14">
        <v>0</v>
      </c>
      <c r="S120" s="4">
        <v>101</v>
      </c>
      <c r="T120" s="4">
        <f t="shared" si="63"/>
        <v>0.267083486849674</v>
      </c>
      <c r="U120">
        <f t="shared" si="40"/>
        <v>0</v>
      </c>
      <c r="V120">
        <f t="shared" si="41"/>
        <v>1</v>
      </c>
      <c r="W120">
        <f>SUM($U$20:U120)</f>
        <v>42</v>
      </c>
      <c r="X120">
        <f>SUM($V$20:V120)</f>
        <v>59</v>
      </c>
      <c r="Y120">
        <f t="shared" si="42"/>
        <v>91</v>
      </c>
      <c r="Z120">
        <f t="shared" si="43"/>
        <v>8</v>
      </c>
      <c r="AB120">
        <f t="shared" si="44"/>
        <v>0.393333333333333</v>
      </c>
      <c r="AC120">
        <f t="shared" si="45"/>
        <v>0.84</v>
      </c>
      <c r="AD120">
        <f t="shared" si="54"/>
        <v>0.00666666666666665</v>
      </c>
      <c r="AE120">
        <f t="shared" si="55"/>
        <v>0.84</v>
      </c>
      <c r="AF120">
        <f t="shared" si="46"/>
        <v>0.00559999999999999</v>
      </c>
      <c r="AR120" s="24">
        <f t="shared" si="47"/>
        <v>91</v>
      </c>
      <c r="AS120" s="24">
        <f t="shared" si="48"/>
        <v>8</v>
      </c>
      <c r="AT120" s="24">
        <f t="shared" si="49"/>
        <v>-39200</v>
      </c>
      <c r="AU120" s="24">
        <f t="shared" si="50"/>
        <v>364000</v>
      </c>
      <c r="AV120" s="24">
        <f t="shared" si="51"/>
        <v>324800</v>
      </c>
      <c r="AW120" s="24">
        <f t="shared" si="52"/>
        <v>1624</v>
      </c>
      <c r="AX120" s="24" t="str">
        <f t="shared" si="53"/>
        <v/>
      </c>
    </row>
    <row r="121" spans="1:50">
      <c r="A121" s="4"/>
      <c r="B121" s="10">
        <v>279</v>
      </c>
      <c r="C121" s="8">
        <v>32.1900728180351</v>
      </c>
      <c r="D121" s="8">
        <v>3.4551143817064</v>
      </c>
      <c r="E121" s="8">
        <v>1.56306404286501</v>
      </c>
      <c r="F121" s="9">
        <v>54010.3268656818</v>
      </c>
      <c r="G121" s="9">
        <v>-393.85901682599</v>
      </c>
      <c r="H121" s="9">
        <v>-1573.43160454962</v>
      </c>
      <c r="I121" s="14">
        <v>1</v>
      </c>
      <c r="J121" s="4">
        <v>79</v>
      </c>
      <c r="K121" s="10">
        <f t="shared" si="56"/>
        <v>279</v>
      </c>
      <c r="L121" s="15">
        <f t="shared" si="57"/>
        <v>-0.329922081471599</v>
      </c>
      <c r="M121" s="15">
        <f t="shared" si="58"/>
        <v>-0.783982511466658</v>
      </c>
      <c r="N121" s="15">
        <f t="shared" si="59"/>
        <v>1.2409881410138</v>
      </c>
      <c r="O121" s="15">
        <f t="shared" si="60"/>
        <v>0.199928785376882</v>
      </c>
      <c r="P121" s="15">
        <f t="shared" si="61"/>
        <v>0.613159756393635</v>
      </c>
      <c r="Q121" s="15">
        <f t="shared" si="62"/>
        <v>0.638457913374532</v>
      </c>
      <c r="R121" s="14">
        <v>1</v>
      </c>
      <c r="S121" s="4">
        <v>79</v>
      </c>
      <c r="T121" s="4">
        <f t="shared" si="63"/>
        <v>0.265743631850615</v>
      </c>
      <c r="U121">
        <f t="shared" si="40"/>
        <v>1</v>
      </c>
      <c r="V121">
        <f t="shared" si="41"/>
        <v>0</v>
      </c>
      <c r="W121">
        <f>SUM($U$20:U121)</f>
        <v>43</v>
      </c>
      <c r="X121">
        <f>SUM($V$20:V121)</f>
        <v>59</v>
      </c>
      <c r="Y121">
        <f t="shared" si="42"/>
        <v>91</v>
      </c>
      <c r="Z121">
        <f t="shared" si="43"/>
        <v>7</v>
      </c>
      <c r="AB121">
        <f t="shared" si="44"/>
        <v>0.393333333333333</v>
      </c>
      <c r="AC121">
        <f t="shared" si="45"/>
        <v>0.86</v>
      </c>
      <c r="AD121">
        <f t="shared" si="54"/>
        <v>0</v>
      </c>
      <c r="AE121">
        <f t="shared" si="55"/>
        <v>0.85</v>
      </c>
      <c r="AF121">
        <f t="shared" si="46"/>
        <v>0</v>
      </c>
      <c r="AR121" s="24">
        <f t="shared" si="47"/>
        <v>91</v>
      </c>
      <c r="AS121" s="24">
        <f t="shared" si="48"/>
        <v>7</v>
      </c>
      <c r="AT121" s="24">
        <f t="shared" si="49"/>
        <v>-34300</v>
      </c>
      <c r="AU121" s="24">
        <f t="shared" si="50"/>
        <v>364000</v>
      </c>
      <c r="AV121" s="24">
        <f t="shared" si="51"/>
        <v>329700</v>
      </c>
      <c r="AW121" s="24">
        <f t="shared" si="52"/>
        <v>1648.5</v>
      </c>
      <c r="AX121" s="24" t="str">
        <f t="shared" si="53"/>
        <v/>
      </c>
    </row>
    <row r="122" spans="1:50">
      <c r="A122" s="4"/>
      <c r="B122" s="10">
        <v>304</v>
      </c>
      <c r="C122" s="8">
        <v>43.926280205001</v>
      </c>
      <c r="D122" s="8">
        <v>6.97751624902582</v>
      </c>
      <c r="E122" s="8">
        <v>0.448898325499144</v>
      </c>
      <c r="F122" s="9">
        <v>29016.8816892864</v>
      </c>
      <c r="G122" s="9">
        <v>-2067.91139405589</v>
      </c>
      <c r="H122" s="9">
        <v>-7051.08516469087</v>
      </c>
      <c r="I122" s="14">
        <v>0</v>
      </c>
      <c r="J122" s="4">
        <v>104</v>
      </c>
      <c r="K122" s="10">
        <f t="shared" si="56"/>
        <v>304</v>
      </c>
      <c r="L122" s="15">
        <f t="shared" si="57"/>
        <v>1.0897284801897</v>
      </c>
      <c r="M122" s="15">
        <f t="shared" si="58"/>
        <v>-0.276360622967434</v>
      </c>
      <c r="N122" s="15">
        <f t="shared" si="59"/>
        <v>-0.625786962192576</v>
      </c>
      <c r="O122" s="15">
        <f t="shared" si="60"/>
        <v>-0.480350262036537</v>
      </c>
      <c r="P122" s="15">
        <f t="shared" si="61"/>
        <v>0.214429654922612</v>
      </c>
      <c r="Q122" s="15">
        <f t="shared" si="62"/>
        <v>-0.111068509757006</v>
      </c>
      <c r="R122" s="14">
        <v>0</v>
      </c>
      <c r="S122" s="4">
        <v>104</v>
      </c>
      <c r="T122" s="4">
        <f t="shared" si="63"/>
        <v>0.265075113201346</v>
      </c>
      <c r="U122">
        <f t="shared" si="40"/>
        <v>0</v>
      </c>
      <c r="V122">
        <f t="shared" si="41"/>
        <v>1</v>
      </c>
      <c r="W122">
        <f>SUM($U$20:U122)</f>
        <v>43</v>
      </c>
      <c r="X122">
        <f>SUM($V$20:V122)</f>
        <v>60</v>
      </c>
      <c r="Y122">
        <f t="shared" si="42"/>
        <v>90</v>
      </c>
      <c r="Z122">
        <f t="shared" si="43"/>
        <v>7</v>
      </c>
      <c r="AB122">
        <f t="shared" si="44"/>
        <v>0.4</v>
      </c>
      <c r="AC122">
        <f t="shared" si="45"/>
        <v>0.86</v>
      </c>
      <c r="AD122">
        <f t="shared" si="54"/>
        <v>0.00666666666666671</v>
      </c>
      <c r="AE122">
        <f t="shared" si="55"/>
        <v>0.86</v>
      </c>
      <c r="AF122">
        <f t="shared" si="46"/>
        <v>0.00573333333333337</v>
      </c>
      <c r="AR122" s="24">
        <f t="shared" si="47"/>
        <v>90</v>
      </c>
      <c r="AS122" s="24">
        <f t="shared" si="48"/>
        <v>7</v>
      </c>
      <c r="AT122" s="24">
        <f t="shared" si="49"/>
        <v>-34300</v>
      </c>
      <c r="AU122" s="24">
        <f t="shared" si="50"/>
        <v>360000</v>
      </c>
      <c r="AV122" s="24">
        <f t="shared" si="51"/>
        <v>325700</v>
      </c>
      <c r="AW122" s="24">
        <f t="shared" si="52"/>
        <v>1628.5</v>
      </c>
      <c r="AX122" s="24" t="str">
        <f t="shared" si="53"/>
        <v/>
      </c>
    </row>
    <row r="123" spans="1:50">
      <c r="A123" s="4"/>
      <c r="B123" s="10">
        <v>300</v>
      </c>
      <c r="C123" s="8">
        <v>32.1785083389516</v>
      </c>
      <c r="D123" s="8">
        <v>5.4502119561979</v>
      </c>
      <c r="E123" s="8">
        <v>2.00786473094095</v>
      </c>
      <c r="F123" s="9">
        <v>55883.1557920869</v>
      </c>
      <c r="G123" s="9">
        <v>-884.026111409448</v>
      </c>
      <c r="H123" s="9">
        <v>-2477.2900007046</v>
      </c>
      <c r="I123" s="14">
        <v>0</v>
      </c>
      <c r="J123" s="4">
        <v>100</v>
      </c>
      <c r="K123" s="10">
        <f t="shared" si="56"/>
        <v>300</v>
      </c>
      <c r="L123" s="15">
        <f t="shared" si="57"/>
        <v>-0.331320959208239</v>
      </c>
      <c r="M123" s="15">
        <f t="shared" si="58"/>
        <v>-0.496464154205987</v>
      </c>
      <c r="N123" s="15">
        <f t="shared" si="59"/>
        <v>1.98624787881326</v>
      </c>
      <c r="O123" s="15">
        <f t="shared" si="60"/>
        <v>0.250904001839893</v>
      </c>
      <c r="P123" s="15">
        <f t="shared" si="61"/>
        <v>0.496410496920388</v>
      </c>
      <c r="Q123" s="15">
        <f t="shared" si="62"/>
        <v>0.514779819597828</v>
      </c>
      <c r="R123" s="14">
        <v>0</v>
      </c>
      <c r="S123" s="4">
        <v>100</v>
      </c>
      <c r="T123" s="4">
        <f t="shared" si="63"/>
        <v>0.262781359541123</v>
      </c>
      <c r="U123">
        <f t="shared" si="40"/>
        <v>0</v>
      </c>
      <c r="V123">
        <f t="shared" si="41"/>
        <v>1</v>
      </c>
      <c r="W123">
        <f>SUM($U$20:U123)</f>
        <v>43</v>
      </c>
      <c r="X123">
        <f>SUM($V$20:V123)</f>
        <v>61</v>
      </c>
      <c r="Y123">
        <f t="shared" si="42"/>
        <v>89</v>
      </c>
      <c r="Z123">
        <f t="shared" si="43"/>
        <v>7</v>
      </c>
      <c r="AB123">
        <f t="shared" si="44"/>
        <v>0.406666666666667</v>
      </c>
      <c r="AC123">
        <f t="shared" si="45"/>
        <v>0.86</v>
      </c>
      <c r="AD123">
        <f t="shared" si="54"/>
        <v>0.00666666666666665</v>
      </c>
      <c r="AE123">
        <f t="shared" si="55"/>
        <v>0.86</v>
      </c>
      <c r="AF123">
        <f t="shared" si="46"/>
        <v>0.00573333333333332</v>
      </c>
      <c r="AR123" s="24">
        <f t="shared" si="47"/>
        <v>89</v>
      </c>
      <c r="AS123" s="24">
        <f t="shared" si="48"/>
        <v>7</v>
      </c>
      <c r="AT123" s="24">
        <f t="shared" si="49"/>
        <v>-34300</v>
      </c>
      <c r="AU123" s="24">
        <f t="shared" si="50"/>
        <v>356000</v>
      </c>
      <c r="AV123" s="24">
        <f t="shared" si="51"/>
        <v>321700</v>
      </c>
      <c r="AW123" s="24">
        <f t="shared" si="52"/>
        <v>1608.5</v>
      </c>
      <c r="AX123" s="24" t="str">
        <f t="shared" si="53"/>
        <v/>
      </c>
    </row>
    <row r="124" spans="1:50">
      <c r="A124" s="4"/>
      <c r="B124" s="10">
        <v>316</v>
      </c>
      <c r="C124" s="8">
        <v>25.5048850793856</v>
      </c>
      <c r="D124" s="8">
        <v>6.43874316105944</v>
      </c>
      <c r="E124" s="8">
        <v>1.05215632444952</v>
      </c>
      <c r="F124" s="9">
        <v>25686.0415320852</v>
      </c>
      <c r="G124" s="9">
        <v>-665.062932499237</v>
      </c>
      <c r="H124" s="9">
        <v>-2279.2908895335</v>
      </c>
      <c r="I124" s="14">
        <v>0</v>
      </c>
      <c r="J124" s="4">
        <v>116</v>
      </c>
      <c r="K124" s="10">
        <f t="shared" si="56"/>
        <v>316</v>
      </c>
      <c r="L124" s="15">
        <f t="shared" si="57"/>
        <v>-1.13858455777763</v>
      </c>
      <c r="M124" s="15">
        <f t="shared" si="58"/>
        <v>-0.354004521275432</v>
      </c>
      <c r="N124" s="15">
        <f t="shared" si="59"/>
        <v>0.38496664088285</v>
      </c>
      <c r="O124" s="15">
        <f t="shared" si="60"/>
        <v>-0.571010063165801</v>
      </c>
      <c r="P124" s="15">
        <f t="shared" si="61"/>
        <v>0.548563710124957</v>
      </c>
      <c r="Q124" s="15">
        <f t="shared" si="62"/>
        <v>0.541872727893304</v>
      </c>
      <c r="R124" s="14">
        <v>0</v>
      </c>
      <c r="S124" s="4">
        <v>116</v>
      </c>
      <c r="T124" s="4">
        <f t="shared" si="63"/>
        <v>0.25967235321371</v>
      </c>
      <c r="U124">
        <f t="shared" si="40"/>
        <v>0</v>
      </c>
      <c r="V124">
        <f t="shared" si="41"/>
        <v>1</v>
      </c>
      <c r="W124">
        <f>SUM($U$20:U124)</f>
        <v>43</v>
      </c>
      <c r="X124">
        <f>SUM($V$20:V124)</f>
        <v>62</v>
      </c>
      <c r="Y124">
        <f t="shared" si="42"/>
        <v>88</v>
      </c>
      <c r="Z124">
        <f t="shared" si="43"/>
        <v>7</v>
      </c>
      <c r="AB124">
        <f t="shared" si="44"/>
        <v>0.413333333333333</v>
      </c>
      <c r="AC124">
        <f t="shared" si="45"/>
        <v>0.86</v>
      </c>
      <c r="AD124">
        <f t="shared" si="54"/>
        <v>0.00666666666666665</v>
      </c>
      <c r="AE124">
        <f t="shared" si="55"/>
        <v>0.86</v>
      </c>
      <c r="AF124">
        <f t="shared" si="46"/>
        <v>0.00573333333333332</v>
      </c>
      <c r="AR124" s="24">
        <f t="shared" si="47"/>
        <v>88</v>
      </c>
      <c r="AS124" s="24">
        <f t="shared" si="48"/>
        <v>7</v>
      </c>
      <c r="AT124" s="24">
        <f t="shared" si="49"/>
        <v>-34300</v>
      </c>
      <c r="AU124" s="24">
        <f t="shared" si="50"/>
        <v>352000</v>
      </c>
      <c r="AV124" s="24">
        <f t="shared" si="51"/>
        <v>317700</v>
      </c>
      <c r="AW124" s="24">
        <f t="shared" si="52"/>
        <v>1588.5</v>
      </c>
      <c r="AX124" s="24" t="str">
        <f t="shared" si="53"/>
        <v/>
      </c>
    </row>
    <row r="125" spans="1:50">
      <c r="A125" s="4"/>
      <c r="B125" s="10">
        <v>333</v>
      </c>
      <c r="C125" s="8">
        <v>28.149110266711</v>
      </c>
      <c r="D125" s="8">
        <v>9.86001523431153</v>
      </c>
      <c r="E125" s="8">
        <v>0.237809572826671</v>
      </c>
      <c r="F125" s="9">
        <v>38970.4187939514</v>
      </c>
      <c r="G125" s="9">
        <v>-4145.24250901444</v>
      </c>
      <c r="H125" s="9">
        <v>-4004.47038934912</v>
      </c>
      <c r="I125" s="14">
        <v>0</v>
      </c>
      <c r="J125" s="4">
        <v>133</v>
      </c>
      <c r="K125" s="10">
        <f t="shared" si="56"/>
        <v>333</v>
      </c>
      <c r="L125" s="15">
        <f t="shared" si="57"/>
        <v>-0.818730311122584</v>
      </c>
      <c r="M125" s="15">
        <f t="shared" si="58"/>
        <v>0.139043306971245</v>
      </c>
      <c r="N125" s="15">
        <f t="shared" si="59"/>
        <v>-0.979464356779347</v>
      </c>
      <c r="O125" s="15">
        <f t="shared" si="60"/>
        <v>-0.209431919560464</v>
      </c>
      <c r="P125" s="15">
        <f t="shared" si="61"/>
        <v>-0.280354413678001</v>
      </c>
      <c r="Q125" s="15">
        <f t="shared" si="62"/>
        <v>0.305810405667268</v>
      </c>
      <c r="R125" s="14">
        <v>0</v>
      </c>
      <c r="S125" s="4">
        <v>133</v>
      </c>
      <c r="T125" s="4">
        <f t="shared" si="63"/>
        <v>0.257917718732129</v>
      </c>
      <c r="U125">
        <f t="shared" si="40"/>
        <v>0</v>
      </c>
      <c r="V125">
        <f t="shared" si="41"/>
        <v>1</v>
      </c>
      <c r="W125">
        <f>SUM($U$20:U125)</f>
        <v>43</v>
      </c>
      <c r="X125">
        <f>SUM($V$20:V125)</f>
        <v>63</v>
      </c>
      <c r="Y125">
        <f t="shared" si="42"/>
        <v>87</v>
      </c>
      <c r="Z125">
        <f t="shared" si="43"/>
        <v>7</v>
      </c>
      <c r="AB125">
        <f t="shared" si="44"/>
        <v>0.42</v>
      </c>
      <c r="AC125">
        <f t="shared" si="45"/>
        <v>0.86</v>
      </c>
      <c r="AD125">
        <f t="shared" si="54"/>
        <v>0.00666666666666665</v>
      </c>
      <c r="AE125">
        <f t="shared" si="55"/>
        <v>0.86</v>
      </c>
      <c r="AF125">
        <f t="shared" si="46"/>
        <v>0.00573333333333332</v>
      </c>
      <c r="AR125" s="24">
        <f t="shared" si="47"/>
        <v>87</v>
      </c>
      <c r="AS125" s="24">
        <f t="shared" si="48"/>
        <v>7</v>
      </c>
      <c r="AT125" s="24">
        <f t="shared" si="49"/>
        <v>-34300</v>
      </c>
      <c r="AU125" s="24">
        <f t="shared" si="50"/>
        <v>348000</v>
      </c>
      <c r="AV125" s="24">
        <f t="shared" si="51"/>
        <v>313700</v>
      </c>
      <c r="AW125" s="24">
        <f t="shared" si="52"/>
        <v>1568.5</v>
      </c>
      <c r="AX125" s="24" t="str">
        <f t="shared" si="53"/>
        <v/>
      </c>
    </row>
    <row r="126" spans="1:50">
      <c r="A126" s="4"/>
      <c r="B126" s="10">
        <v>276</v>
      </c>
      <c r="C126" s="8">
        <v>28.0067586499337</v>
      </c>
      <c r="D126" s="8">
        <v>7.16962350315192</v>
      </c>
      <c r="E126" s="8">
        <v>0.547313147305158</v>
      </c>
      <c r="F126" s="9">
        <v>21383.3939897605</v>
      </c>
      <c r="G126" s="9">
        <v>-1387.76855690157</v>
      </c>
      <c r="H126" s="9">
        <v>-3139.10053371638</v>
      </c>
      <c r="I126" s="14">
        <v>0</v>
      </c>
      <c r="J126" s="4">
        <v>76</v>
      </c>
      <c r="K126" s="10">
        <f t="shared" si="56"/>
        <v>276</v>
      </c>
      <c r="L126" s="15">
        <f t="shared" si="57"/>
        <v>-0.835949634712218</v>
      </c>
      <c r="M126" s="15">
        <f t="shared" si="58"/>
        <v>-0.248675579974851</v>
      </c>
      <c r="N126" s="15">
        <f t="shared" si="59"/>
        <v>-0.460893772364127</v>
      </c>
      <c r="O126" s="15">
        <f t="shared" si="60"/>
        <v>-0.688120807634621</v>
      </c>
      <c r="P126" s="15">
        <f t="shared" si="61"/>
        <v>0.376427825447049</v>
      </c>
      <c r="Q126" s="15">
        <f t="shared" si="62"/>
        <v>0.424221978333711</v>
      </c>
      <c r="R126" s="14">
        <v>0</v>
      </c>
      <c r="S126" s="4">
        <v>76</v>
      </c>
      <c r="T126" s="4">
        <f t="shared" si="63"/>
        <v>0.256359901031597</v>
      </c>
      <c r="U126">
        <f t="shared" si="40"/>
        <v>0</v>
      </c>
      <c r="V126">
        <f t="shared" si="41"/>
        <v>1</v>
      </c>
      <c r="W126">
        <f>SUM($U$20:U126)</f>
        <v>43</v>
      </c>
      <c r="X126">
        <f>SUM($V$20:V126)</f>
        <v>64</v>
      </c>
      <c r="Y126">
        <f t="shared" si="42"/>
        <v>86</v>
      </c>
      <c r="Z126">
        <f t="shared" si="43"/>
        <v>7</v>
      </c>
      <c r="AB126">
        <f t="shared" si="44"/>
        <v>0.426666666666667</v>
      </c>
      <c r="AC126">
        <f t="shared" si="45"/>
        <v>0.86</v>
      </c>
      <c r="AD126">
        <f t="shared" si="54"/>
        <v>0.00666666666666671</v>
      </c>
      <c r="AE126">
        <f t="shared" si="55"/>
        <v>0.86</v>
      </c>
      <c r="AF126">
        <f t="shared" si="46"/>
        <v>0.00573333333333337</v>
      </c>
      <c r="AR126" s="24">
        <f t="shared" si="47"/>
        <v>86</v>
      </c>
      <c r="AS126" s="24">
        <f t="shared" si="48"/>
        <v>7</v>
      </c>
      <c r="AT126" s="24">
        <f t="shared" si="49"/>
        <v>-34300</v>
      </c>
      <c r="AU126" s="24">
        <f t="shared" si="50"/>
        <v>344000</v>
      </c>
      <c r="AV126" s="24">
        <f t="shared" si="51"/>
        <v>309700</v>
      </c>
      <c r="AW126" s="24">
        <f t="shared" si="52"/>
        <v>1548.5</v>
      </c>
      <c r="AX126" s="24" t="str">
        <f t="shared" si="53"/>
        <v/>
      </c>
    </row>
    <row r="127" spans="1:50">
      <c r="A127" s="4"/>
      <c r="B127" s="10">
        <v>226</v>
      </c>
      <c r="C127" s="8">
        <v>41.8888136622304</v>
      </c>
      <c r="D127" s="8">
        <v>6.60736228752808</v>
      </c>
      <c r="E127" s="8">
        <v>1.14909625124083</v>
      </c>
      <c r="F127" s="9">
        <v>18651.1956521202</v>
      </c>
      <c r="G127" s="9">
        <v>-820.382891055076</v>
      </c>
      <c r="H127" s="9">
        <v>-4042.12899989512</v>
      </c>
      <c r="I127" s="14">
        <v>0</v>
      </c>
      <c r="J127" s="4">
        <v>26</v>
      </c>
      <c r="K127" s="10">
        <f t="shared" si="56"/>
        <v>226</v>
      </c>
      <c r="L127" s="15">
        <f t="shared" si="57"/>
        <v>0.84326977113325</v>
      </c>
      <c r="M127" s="15">
        <f t="shared" si="58"/>
        <v>-0.329704409408799</v>
      </c>
      <c r="N127" s="15">
        <f t="shared" si="59"/>
        <v>0.547388656764385</v>
      </c>
      <c r="O127" s="15">
        <f t="shared" si="60"/>
        <v>-0.762486597118891</v>
      </c>
      <c r="P127" s="15">
        <f t="shared" si="61"/>
        <v>0.511569202857554</v>
      </c>
      <c r="Q127" s="15">
        <f t="shared" si="62"/>
        <v>0.300657446767487</v>
      </c>
      <c r="R127" s="14">
        <v>0</v>
      </c>
      <c r="S127" s="4">
        <v>26</v>
      </c>
      <c r="T127" s="4">
        <f t="shared" si="63"/>
        <v>0.256048676413352</v>
      </c>
      <c r="U127">
        <f t="shared" si="40"/>
        <v>0</v>
      </c>
      <c r="V127">
        <f t="shared" si="41"/>
        <v>1</v>
      </c>
      <c r="W127">
        <f>SUM($U$20:U127)</f>
        <v>43</v>
      </c>
      <c r="X127">
        <f>SUM($V$20:V127)</f>
        <v>65</v>
      </c>
      <c r="Y127">
        <f t="shared" si="42"/>
        <v>85</v>
      </c>
      <c r="Z127">
        <f t="shared" si="43"/>
        <v>7</v>
      </c>
      <c r="AB127">
        <f t="shared" si="44"/>
        <v>0.433333333333333</v>
      </c>
      <c r="AC127">
        <f t="shared" si="45"/>
        <v>0.86</v>
      </c>
      <c r="AD127">
        <f t="shared" si="54"/>
        <v>0.00666666666666665</v>
      </c>
      <c r="AE127">
        <f t="shared" si="55"/>
        <v>0.86</v>
      </c>
      <c r="AF127">
        <f t="shared" si="46"/>
        <v>0.00573333333333332</v>
      </c>
      <c r="AR127" s="24">
        <f t="shared" si="47"/>
        <v>85</v>
      </c>
      <c r="AS127" s="24">
        <f t="shared" si="48"/>
        <v>7</v>
      </c>
      <c r="AT127" s="24">
        <f t="shared" si="49"/>
        <v>-34300</v>
      </c>
      <c r="AU127" s="24">
        <f t="shared" si="50"/>
        <v>340000</v>
      </c>
      <c r="AV127" s="24">
        <f t="shared" si="51"/>
        <v>305700</v>
      </c>
      <c r="AW127" s="24">
        <f t="shared" si="52"/>
        <v>1528.5</v>
      </c>
      <c r="AX127" s="24" t="str">
        <f t="shared" si="53"/>
        <v/>
      </c>
    </row>
    <row r="128" spans="1:50">
      <c r="A128" s="4"/>
      <c r="B128" s="10">
        <v>205</v>
      </c>
      <c r="C128" s="8">
        <v>39.2431128383837</v>
      </c>
      <c r="D128" s="8">
        <v>5.396430044512</v>
      </c>
      <c r="E128" s="8">
        <v>0.739876138477498</v>
      </c>
      <c r="F128" s="9">
        <v>27598.7552502627</v>
      </c>
      <c r="G128" s="9">
        <v>-775.59124126531</v>
      </c>
      <c r="H128" s="9">
        <v>-4374.05302952724</v>
      </c>
      <c r="I128" s="14">
        <v>0</v>
      </c>
      <c r="J128" s="4">
        <v>5</v>
      </c>
      <c r="K128" s="10">
        <f t="shared" si="56"/>
        <v>205</v>
      </c>
      <c r="L128" s="15">
        <f t="shared" si="57"/>
        <v>0.523237026591513</v>
      </c>
      <c r="M128" s="15">
        <f t="shared" si="58"/>
        <v>-0.504214796127453</v>
      </c>
      <c r="N128" s="15">
        <f t="shared" si="59"/>
        <v>-0.138256132274695</v>
      </c>
      <c r="O128" s="15">
        <f t="shared" si="60"/>
        <v>-0.518949250541008</v>
      </c>
      <c r="P128" s="15">
        <f t="shared" si="61"/>
        <v>0.522237793224649</v>
      </c>
      <c r="Q128" s="15">
        <f t="shared" si="62"/>
        <v>0.255239125227059</v>
      </c>
      <c r="R128" s="14">
        <v>0</v>
      </c>
      <c r="S128" s="4">
        <v>5</v>
      </c>
      <c r="T128" s="4">
        <f t="shared" si="63"/>
        <v>0.254916976695999</v>
      </c>
      <c r="U128">
        <f t="shared" si="40"/>
        <v>0</v>
      </c>
      <c r="V128">
        <f t="shared" si="41"/>
        <v>1</v>
      </c>
      <c r="W128">
        <f>SUM($U$20:U128)</f>
        <v>43</v>
      </c>
      <c r="X128">
        <f>SUM($V$20:V128)</f>
        <v>66</v>
      </c>
      <c r="Y128">
        <f t="shared" si="42"/>
        <v>84</v>
      </c>
      <c r="Z128">
        <f t="shared" si="43"/>
        <v>7</v>
      </c>
      <c r="AB128">
        <f t="shared" si="44"/>
        <v>0.44</v>
      </c>
      <c r="AC128">
        <f t="shared" si="45"/>
        <v>0.86</v>
      </c>
      <c r="AD128">
        <f t="shared" si="54"/>
        <v>0.00666666666666665</v>
      </c>
      <c r="AE128">
        <f t="shared" si="55"/>
        <v>0.86</v>
      </c>
      <c r="AF128">
        <f t="shared" si="46"/>
        <v>0.00573333333333332</v>
      </c>
      <c r="AR128" s="24">
        <f t="shared" si="47"/>
        <v>84</v>
      </c>
      <c r="AS128" s="24">
        <f t="shared" si="48"/>
        <v>7</v>
      </c>
      <c r="AT128" s="24">
        <f t="shared" si="49"/>
        <v>-34300</v>
      </c>
      <c r="AU128" s="24">
        <f t="shared" si="50"/>
        <v>336000</v>
      </c>
      <c r="AV128" s="24">
        <f t="shared" si="51"/>
        <v>301700</v>
      </c>
      <c r="AW128" s="24">
        <f t="shared" si="52"/>
        <v>1508.5</v>
      </c>
      <c r="AX128" s="24" t="str">
        <f t="shared" si="53"/>
        <v/>
      </c>
    </row>
    <row r="129" spans="1:50">
      <c r="A129" s="4"/>
      <c r="B129" s="10">
        <v>306</v>
      </c>
      <c r="C129" s="8">
        <v>52.2839209866315</v>
      </c>
      <c r="D129" s="8">
        <v>1.27912869237195</v>
      </c>
      <c r="E129" s="8">
        <v>0.232362937067829</v>
      </c>
      <c r="F129" s="9">
        <v>21335.5844351031</v>
      </c>
      <c r="G129" s="9">
        <v>-60.346777018303</v>
      </c>
      <c r="H129" s="9">
        <v>-1374.22295219788</v>
      </c>
      <c r="I129" s="14">
        <v>0</v>
      </c>
      <c r="J129" s="4">
        <v>106</v>
      </c>
      <c r="K129" s="10">
        <f t="shared" si="56"/>
        <v>306</v>
      </c>
      <c r="L129" s="15">
        <f t="shared" si="57"/>
        <v>2.10069642226801</v>
      </c>
      <c r="M129" s="15">
        <f t="shared" si="58"/>
        <v>-1.09756909430816</v>
      </c>
      <c r="N129" s="15">
        <f t="shared" si="59"/>
        <v>-0.988590148277292</v>
      </c>
      <c r="O129" s="15">
        <f t="shared" si="60"/>
        <v>-0.689422102356901</v>
      </c>
      <c r="P129" s="15">
        <f t="shared" si="61"/>
        <v>0.692596559583984</v>
      </c>
      <c r="Q129" s="15">
        <f t="shared" si="62"/>
        <v>0.665716327404317</v>
      </c>
      <c r="R129" s="14">
        <v>0</v>
      </c>
      <c r="S129" s="4">
        <v>106</v>
      </c>
      <c r="T129" s="4">
        <f t="shared" si="63"/>
        <v>0.254355387823009</v>
      </c>
      <c r="U129">
        <f t="shared" si="40"/>
        <v>0</v>
      </c>
      <c r="V129">
        <f t="shared" si="41"/>
        <v>1</v>
      </c>
      <c r="W129">
        <f>SUM($U$20:U129)</f>
        <v>43</v>
      </c>
      <c r="X129">
        <f>SUM($V$20:V129)</f>
        <v>67</v>
      </c>
      <c r="Y129">
        <f t="shared" si="42"/>
        <v>83</v>
      </c>
      <c r="Z129">
        <f t="shared" si="43"/>
        <v>7</v>
      </c>
      <c r="AB129">
        <f t="shared" si="44"/>
        <v>0.446666666666667</v>
      </c>
      <c r="AC129">
        <f t="shared" si="45"/>
        <v>0.86</v>
      </c>
      <c r="AD129">
        <f t="shared" si="54"/>
        <v>0.00666666666666665</v>
      </c>
      <c r="AE129">
        <f t="shared" si="55"/>
        <v>0.86</v>
      </c>
      <c r="AF129">
        <f t="shared" si="46"/>
        <v>0.00573333333333332</v>
      </c>
      <c r="AR129" s="24">
        <f t="shared" si="47"/>
        <v>83</v>
      </c>
      <c r="AS129" s="24">
        <f t="shared" si="48"/>
        <v>7</v>
      </c>
      <c r="AT129" s="24">
        <f t="shared" si="49"/>
        <v>-34300</v>
      </c>
      <c r="AU129" s="24">
        <f t="shared" si="50"/>
        <v>332000</v>
      </c>
      <c r="AV129" s="24">
        <f t="shared" si="51"/>
        <v>297700</v>
      </c>
      <c r="AW129" s="24">
        <f t="shared" si="52"/>
        <v>1488.5</v>
      </c>
      <c r="AX129" s="24" t="str">
        <f t="shared" si="53"/>
        <v/>
      </c>
    </row>
    <row r="130" spans="1:50">
      <c r="A130" s="4"/>
      <c r="B130" s="10">
        <v>218</v>
      </c>
      <c r="C130" s="8">
        <v>27.5436260520919</v>
      </c>
      <c r="D130" s="8">
        <v>5.38368586137131</v>
      </c>
      <c r="E130" s="8">
        <v>0.134618359824325</v>
      </c>
      <c r="F130" s="9">
        <v>27477.1660189315</v>
      </c>
      <c r="G130" s="9">
        <v>-580.851117311508</v>
      </c>
      <c r="H130" s="9">
        <v>-4856.98316651077</v>
      </c>
      <c r="I130" s="14">
        <v>0</v>
      </c>
      <c r="J130" s="4">
        <v>18</v>
      </c>
      <c r="K130" s="10">
        <f t="shared" si="56"/>
        <v>218</v>
      </c>
      <c r="L130" s="15">
        <f t="shared" si="57"/>
        <v>-0.891971689450271</v>
      </c>
      <c r="M130" s="15">
        <f t="shared" si="58"/>
        <v>-0.506051391313618</v>
      </c>
      <c r="N130" s="15">
        <f t="shared" si="59"/>
        <v>-1.15236034908997</v>
      </c>
      <c r="O130" s="15">
        <f t="shared" si="60"/>
        <v>-0.522258702514593</v>
      </c>
      <c r="P130" s="15">
        <f t="shared" si="61"/>
        <v>0.568621496889326</v>
      </c>
      <c r="Q130" s="15">
        <f t="shared" si="62"/>
        <v>0.189158111847608</v>
      </c>
      <c r="R130" s="14">
        <v>0</v>
      </c>
      <c r="S130" s="4">
        <v>18</v>
      </c>
      <c r="T130" s="4">
        <f t="shared" si="63"/>
        <v>0.251332590981698</v>
      </c>
      <c r="U130">
        <f t="shared" si="40"/>
        <v>0</v>
      </c>
      <c r="V130">
        <f t="shared" si="41"/>
        <v>1</v>
      </c>
      <c r="W130">
        <f>SUM($U$20:U130)</f>
        <v>43</v>
      </c>
      <c r="X130">
        <f>SUM($V$20:V130)</f>
        <v>68</v>
      </c>
      <c r="Y130">
        <f t="shared" si="42"/>
        <v>82</v>
      </c>
      <c r="Z130">
        <f t="shared" si="43"/>
        <v>7</v>
      </c>
      <c r="AB130">
        <f t="shared" si="44"/>
        <v>0.453333333333333</v>
      </c>
      <c r="AC130">
        <f t="shared" si="45"/>
        <v>0.86</v>
      </c>
      <c r="AD130">
        <f t="shared" si="54"/>
        <v>0.00666666666666665</v>
      </c>
      <c r="AE130">
        <f t="shared" si="55"/>
        <v>0.86</v>
      </c>
      <c r="AF130">
        <f t="shared" si="46"/>
        <v>0.00573333333333332</v>
      </c>
      <c r="AR130" s="24">
        <f t="shared" si="47"/>
        <v>82</v>
      </c>
      <c r="AS130" s="24">
        <f t="shared" si="48"/>
        <v>7</v>
      </c>
      <c r="AT130" s="24">
        <f t="shared" si="49"/>
        <v>-34300</v>
      </c>
      <c r="AU130" s="24">
        <f t="shared" si="50"/>
        <v>328000</v>
      </c>
      <c r="AV130" s="24">
        <f t="shared" si="51"/>
        <v>293700</v>
      </c>
      <c r="AW130" s="24">
        <f t="shared" si="52"/>
        <v>1468.5</v>
      </c>
      <c r="AX130" s="24" t="str">
        <f t="shared" si="53"/>
        <v/>
      </c>
    </row>
    <row r="131" spans="1:50">
      <c r="A131" s="4"/>
      <c r="B131" s="10">
        <v>383</v>
      </c>
      <c r="C131" s="8">
        <v>30.3783100920535</v>
      </c>
      <c r="D131" s="8">
        <v>7.73874770227969</v>
      </c>
      <c r="E131" s="8">
        <v>1.22581941103812</v>
      </c>
      <c r="F131" s="9">
        <v>34103.3415722788</v>
      </c>
      <c r="G131" s="9">
        <v>-591.304717222994</v>
      </c>
      <c r="H131" s="9">
        <v>-7259.60939147491</v>
      </c>
      <c r="I131" s="14">
        <v>0</v>
      </c>
      <c r="J131" s="4">
        <v>183</v>
      </c>
      <c r="K131" s="10">
        <f t="shared" si="56"/>
        <v>383</v>
      </c>
      <c r="L131" s="15">
        <f t="shared" si="57"/>
        <v>-0.549078908437129</v>
      </c>
      <c r="M131" s="15">
        <f t="shared" si="58"/>
        <v>-0.166657709318968</v>
      </c>
      <c r="N131" s="15">
        <f t="shared" si="59"/>
        <v>0.675937652947401</v>
      </c>
      <c r="O131" s="15">
        <f t="shared" si="60"/>
        <v>-0.341905479435032</v>
      </c>
      <c r="P131" s="15">
        <f t="shared" si="61"/>
        <v>0.566131631572004</v>
      </c>
      <c r="Q131" s="15">
        <f t="shared" si="62"/>
        <v>-0.139601606295823</v>
      </c>
      <c r="R131" s="14">
        <v>0</v>
      </c>
      <c r="S131" s="4">
        <v>183</v>
      </c>
      <c r="T131" s="4">
        <f t="shared" si="63"/>
        <v>0.249014707630179</v>
      </c>
      <c r="U131">
        <f t="shared" si="40"/>
        <v>0</v>
      </c>
      <c r="V131">
        <f t="shared" si="41"/>
        <v>1</v>
      </c>
      <c r="W131">
        <f>SUM($U$20:U131)</f>
        <v>43</v>
      </c>
      <c r="X131">
        <f>SUM($V$20:V131)</f>
        <v>69</v>
      </c>
      <c r="Y131">
        <f t="shared" si="42"/>
        <v>81</v>
      </c>
      <c r="Z131">
        <f t="shared" si="43"/>
        <v>7</v>
      </c>
      <c r="AB131">
        <f t="shared" si="44"/>
        <v>0.46</v>
      </c>
      <c r="AC131">
        <f t="shared" si="45"/>
        <v>0.86</v>
      </c>
      <c r="AD131">
        <f t="shared" si="54"/>
        <v>0.00666666666666671</v>
      </c>
      <c r="AE131">
        <f t="shared" si="55"/>
        <v>0.86</v>
      </c>
      <c r="AF131">
        <f t="shared" si="46"/>
        <v>0.00573333333333337</v>
      </c>
      <c r="AR131" s="24">
        <f t="shared" si="47"/>
        <v>81</v>
      </c>
      <c r="AS131" s="24">
        <f t="shared" si="48"/>
        <v>7</v>
      </c>
      <c r="AT131" s="24">
        <f t="shared" si="49"/>
        <v>-34300</v>
      </c>
      <c r="AU131" s="24">
        <f t="shared" si="50"/>
        <v>324000</v>
      </c>
      <c r="AV131" s="24">
        <f t="shared" si="51"/>
        <v>289700</v>
      </c>
      <c r="AW131" s="24">
        <f t="shared" si="52"/>
        <v>1448.5</v>
      </c>
      <c r="AX131" s="24" t="str">
        <f t="shared" si="53"/>
        <v/>
      </c>
    </row>
    <row r="132" spans="1:50">
      <c r="A132" s="4"/>
      <c r="B132" s="10">
        <v>296</v>
      </c>
      <c r="C132" s="8">
        <v>36.8593629404357</v>
      </c>
      <c r="D132" s="8">
        <v>15.0173843914894</v>
      </c>
      <c r="E132" s="8">
        <v>0.70254984138284</v>
      </c>
      <c r="F132" s="9">
        <v>40213.3060752907</v>
      </c>
      <c r="G132" s="9">
        <v>-5712.05537585741</v>
      </c>
      <c r="H132" s="9">
        <v>-8996.95897126259</v>
      </c>
      <c r="I132" s="14">
        <v>0</v>
      </c>
      <c r="J132" s="4">
        <v>96</v>
      </c>
      <c r="K132" s="10">
        <f t="shared" si="56"/>
        <v>296</v>
      </c>
      <c r="L132" s="15">
        <f t="shared" si="57"/>
        <v>0.234890734650538</v>
      </c>
      <c r="M132" s="15">
        <f t="shared" si="58"/>
        <v>0.882284302708792</v>
      </c>
      <c r="N132" s="15">
        <f t="shared" si="59"/>
        <v>-0.200796022907779</v>
      </c>
      <c r="O132" s="15">
        <f t="shared" si="60"/>
        <v>-0.175602642731102</v>
      </c>
      <c r="P132" s="15">
        <f t="shared" si="61"/>
        <v>-0.65354193270663</v>
      </c>
      <c r="Q132" s="15">
        <f t="shared" si="62"/>
        <v>-0.377329202970222</v>
      </c>
      <c r="R132" s="14">
        <v>0</v>
      </c>
      <c r="S132" s="4">
        <v>96</v>
      </c>
      <c r="T132" s="4">
        <f t="shared" si="63"/>
        <v>0.237651280644894</v>
      </c>
      <c r="U132">
        <f t="shared" si="40"/>
        <v>0</v>
      </c>
      <c r="V132">
        <f t="shared" si="41"/>
        <v>1</v>
      </c>
      <c r="W132">
        <f>SUM($U$20:U132)</f>
        <v>43</v>
      </c>
      <c r="X132">
        <f>SUM($V$20:V132)</f>
        <v>70</v>
      </c>
      <c r="Y132">
        <f t="shared" si="42"/>
        <v>80</v>
      </c>
      <c r="Z132">
        <f t="shared" si="43"/>
        <v>7</v>
      </c>
      <c r="AB132">
        <f t="shared" si="44"/>
        <v>0.466666666666667</v>
      </c>
      <c r="AC132">
        <f t="shared" si="45"/>
        <v>0.86</v>
      </c>
      <c r="AD132">
        <f t="shared" si="54"/>
        <v>0.00666666666666665</v>
      </c>
      <c r="AE132">
        <f t="shared" si="55"/>
        <v>0.86</v>
      </c>
      <c r="AF132">
        <f t="shared" si="46"/>
        <v>0.00573333333333332</v>
      </c>
      <c r="AR132" s="24">
        <f t="shared" si="47"/>
        <v>80</v>
      </c>
      <c r="AS132" s="24">
        <f t="shared" si="48"/>
        <v>7</v>
      </c>
      <c r="AT132" s="24">
        <f t="shared" si="49"/>
        <v>-34300</v>
      </c>
      <c r="AU132" s="24">
        <f t="shared" si="50"/>
        <v>320000</v>
      </c>
      <c r="AV132" s="24">
        <f t="shared" si="51"/>
        <v>285700</v>
      </c>
      <c r="AW132" s="24">
        <f t="shared" si="52"/>
        <v>1428.5</v>
      </c>
      <c r="AX132" s="24" t="str">
        <f t="shared" si="53"/>
        <v/>
      </c>
    </row>
    <row r="133" spans="1:50">
      <c r="A133" s="4"/>
      <c r="B133" s="10">
        <v>382</v>
      </c>
      <c r="C133" s="8">
        <v>45.8505282739937</v>
      </c>
      <c r="D133" s="8">
        <v>2.56079434914927</v>
      </c>
      <c r="E133" s="8">
        <v>0.244830944951599</v>
      </c>
      <c r="F133" s="9">
        <v>42964.6904241992</v>
      </c>
      <c r="G133" s="9">
        <v>-756.519816703641</v>
      </c>
      <c r="H133" s="9">
        <v>-2553.62120647025</v>
      </c>
      <c r="I133" s="14">
        <v>0</v>
      </c>
      <c r="J133" s="4">
        <v>182</v>
      </c>
      <c r="K133" s="10">
        <f t="shared" si="56"/>
        <v>382</v>
      </c>
      <c r="L133" s="15">
        <f t="shared" si="57"/>
        <v>1.32249190723642</v>
      </c>
      <c r="M133" s="15">
        <f t="shared" si="58"/>
        <v>-0.912865143531244</v>
      </c>
      <c r="N133" s="15">
        <f t="shared" si="59"/>
        <v>-0.967700108006596</v>
      </c>
      <c r="O133" s="15">
        <f t="shared" si="60"/>
        <v>-0.100714642668134</v>
      </c>
      <c r="P133" s="15">
        <f t="shared" si="61"/>
        <v>0.526780274185283</v>
      </c>
      <c r="Q133" s="15">
        <f t="shared" si="62"/>
        <v>0.504335154742211</v>
      </c>
      <c r="R133" s="14">
        <v>0</v>
      </c>
      <c r="S133" s="4">
        <v>182</v>
      </c>
      <c r="T133" s="4">
        <f t="shared" si="63"/>
        <v>0.232002325638313</v>
      </c>
      <c r="U133">
        <f t="shared" si="40"/>
        <v>0</v>
      </c>
      <c r="V133">
        <f t="shared" si="41"/>
        <v>1</v>
      </c>
      <c r="W133">
        <f>SUM($U$20:U133)</f>
        <v>43</v>
      </c>
      <c r="X133">
        <f>SUM($V$20:V133)</f>
        <v>71</v>
      </c>
      <c r="Y133">
        <f t="shared" si="42"/>
        <v>79</v>
      </c>
      <c r="Z133">
        <f t="shared" si="43"/>
        <v>7</v>
      </c>
      <c r="AB133">
        <f t="shared" si="44"/>
        <v>0.473333333333333</v>
      </c>
      <c r="AC133">
        <f t="shared" si="45"/>
        <v>0.86</v>
      </c>
      <c r="AD133">
        <f t="shared" si="54"/>
        <v>0.00666666666666665</v>
      </c>
      <c r="AE133">
        <f t="shared" si="55"/>
        <v>0.86</v>
      </c>
      <c r="AF133">
        <f t="shared" si="46"/>
        <v>0.00573333333333332</v>
      </c>
      <c r="AR133" s="24">
        <f t="shared" si="47"/>
        <v>79</v>
      </c>
      <c r="AS133" s="24">
        <f t="shared" si="48"/>
        <v>7</v>
      </c>
      <c r="AT133" s="24">
        <f t="shared" si="49"/>
        <v>-34300</v>
      </c>
      <c r="AU133" s="24">
        <f t="shared" si="50"/>
        <v>316000</v>
      </c>
      <c r="AV133" s="24">
        <f t="shared" si="51"/>
        <v>281700</v>
      </c>
      <c r="AW133" s="24">
        <f t="shared" si="52"/>
        <v>1408.5</v>
      </c>
      <c r="AX133" s="24" t="str">
        <f t="shared" si="53"/>
        <v/>
      </c>
    </row>
    <row r="134" spans="1:50">
      <c r="A134" s="4"/>
      <c r="B134" s="10">
        <v>247</v>
      </c>
      <c r="C134" s="8">
        <v>24.9117173542522</v>
      </c>
      <c r="D134" s="8">
        <v>7.40878849326944</v>
      </c>
      <c r="E134" s="8">
        <v>0.551045422533936</v>
      </c>
      <c r="F134" s="9">
        <v>19123.7188978037</v>
      </c>
      <c r="G134" s="9">
        <v>-740.075219250807</v>
      </c>
      <c r="H134" s="9">
        <v>-2415.05249346924</v>
      </c>
      <c r="I134" s="14">
        <v>0</v>
      </c>
      <c r="J134" s="4">
        <v>47</v>
      </c>
      <c r="K134" s="10">
        <f t="shared" si="56"/>
        <v>247</v>
      </c>
      <c r="L134" s="15">
        <f t="shared" si="57"/>
        <v>-1.21033609269685</v>
      </c>
      <c r="M134" s="15">
        <f t="shared" si="58"/>
        <v>-0.214208932352176</v>
      </c>
      <c r="N134" s="15">
        <f t="shared" si="59"/>
        <v>-0.454640377230171</v>
      </c>
      <c r="O134" s="15">
        <f t="shared" si="60"/>
        <v>-0.749625318444199</v>
      </c>
      <c r="P134" s="15">
        <f t="shared" si="61"/>
        <v>0.530697090707995</v>
      </c>
      <c r="Q134" s="15">
        <f t="shared" si="62"/>
        <v>0.523295994575045</v>
      </c>
      <c r="R134" s="14">
        <v>0</v>
      </c>
      <c r="S134" s="4">
        <v>47</v>
      </c>
      <c r="T134" s="4">
        <f t="shared" si="63"/>
        <v>0.227640505533182</v>
      </c>
      <c r="U134">
        <f t="shared" si="40"/>
        <v>0</v>
      </c>
      <c r="V134">
        <f t="shared" si="41"/>
        <v>1</v>
      </c>
      <c r="W134">
        <f>SUM($U$20:U134)</f>
        <v>43</v>
      </c>
      <c r="X134">
        <f>SUM($V$20:V134)</f>
        <v>72</v>
      </c>
      <c r="Y134">
        <f t="shared" si="42"/>
        <v>78</v>
      </c>
      <c r="Z134">
        <f t="shared" si="43"/>
        <v>7</v>
      </c>
      <c r="AB134">
        <f t="shared" si="44"/>
        <v>0.48</v>
      </c>
      <c r="AC134">
        <f t="shared" si="45"/>
        <v>0.86</v>
      </c>
      <c r="AD134">
        <f t="shared" si="54"/>
        <v>0.00666666666666665</v>
      </c>
      <c r="AE134">
        <f t="shared" si="55"/>
        <v>0.86</v>
      </c>
      <c r="AF134">
        <f t="shared" si="46"/>
        <v>0.00573333333333332</v>
      </c>
      <c r="AR134" s="24">
        <f t="shared" si="47"/>
        <v>78</v>
      </c>
      <c r="AS134" s="24">
        <f t="shared" si="48"/>
        <v>7</v>
      </c>
      <c r="AT134" s="24">
        <f t="shared" si="49"/>
        <v>-34300</v>
      </c>
      <c r="AU134" s="24">
        <f t="shared" si="50"/>
        <v>312000</v>
      </c>
      <c r="AV134" s="24">
        <f t="shared" si="51"/>
        <v>277700</v>
      </c>
      <c r="AW134" s="24">
        <f t="shared" si="52"/>
        <v>1388.5</v>
      </c>
      <c r="AX134" s="24" t="str">
        <f t="shared" si="53"/>
        <v/>
      </c>
    </row>
    <row r="135" spans="1:50">
      <c r="A135" s="4"/>
      <c r="B135" s="10">
        <v>364</v>
      </c>
      <c r="C135" s="8">
        <v>32.3833326504315</v>
      </c>
      <c r="D135" s="8">
        <v>9.58150028440753</v>
      </c>
      <c r="E135" s="8">
        <v>0.417728030403495</v>
      </c>
      <c r="F135" s="9">
        <v>31816.3036956453</v>
      </c>
      <c r="G135" s="9">
        <v>-2717.29021940405</v>
      </c>
      <c r="H135" s="9">
        <v>-4728.35670127036</v>
      </c>
      <c r="I135" s="14">
        <v>1</v>
      </c>
      <c r="J135" s="4">
        <v>164</v>
      </c>
      <c r="K135" s="10">
        <f t="shared" si="56"/>
        <v>364</v>
      </c>
      <c r="L135" s="15">
        <f t="shared" si="57"/>
        <v>-0.306544731313929</v>
      </c>
      <c r="M135" s="15">
        <f t="shared" si="58"/>
        <v>0.0989058410684332</v>
      </c>
      <c r="N135" s="15">
        <f t="shared" si="59"/>
        <v>-0.678012524276574</v>
      </c>
      <c r="O135" s="15">
        <f t="shared" si="60"/>
        <v>-0.404154758681417</v>
      </c>
      <c r="P135" s="15">
        <f t="shared" si="61"/>
        <v>0.0597589358662214</v>
      </c>
      <c r="Q135" s="15">
        <f t="shared" si="62"/>
        <v>0.206758519276297</v>
      </c>
      <c r="R135" s="14">
        <v>1</v>
      </c>
      <c r="S135" s="4">
        <v>164</v>
      </c>
      <c r="T135" s="4">
        <f t="shared" si="63"/>
        <v>0.223749104805088</v>
      </c>
      <c r="U135">
        <f t="shared" si="40"/>
        <v>1</v>
      </c>
      <c r="V135">
        <f t="shared" si="41"/>
        <v>0</v>
      </c>
      <c r="W135">
        <f>SUM($U$20:U135)</f>
        <v>44</v>
      </c>
      <c r="X135">
        <f>SUM($V$20:V135)</f>
        <v>72</v>
      </c>
      <c r="Y135">
        <f t="shared" si="42"/>
        <v>78</v>
      </c>
      <c r="Z135">
        <f t="shared" si="43"/>
        <v>6</v>
      </c>
      <c r="AB135">
        <f t="shared" si="44"/>
        <v>0.48</v>
      </c>
      <c r="AC135">
        <f t="shared" si="45"/>
        <v>0.88</v>
      </c>
      <c r="AD135">
        <f t="shared" si="54"/>
        <v>0</v>
      </c>
      <c r="AE135">
        <f t="shared" si="55"/>
        <v>0.87</v>
      </c>
      <c r="AF135">
        <f t="shared" si="46"/>
        <v>0</v>
      </c>
      <c r="AR135" s="24">
        <f t="shared" si="47"/>
        <v>78</v>
      </c>
      <c r="AS135" s="24">
        <f t="shared" si="48"/>
        <v>6</v>
      </c>
      <c r="AT135" s="24">
        <f t="shared" si="49"/>
        <v>-29400</v>
      </c>
      <c r="AU135" s="24">
        <f t="shared" si="50"/>
        <v>312000</v>
      </c>
      <c r="AV135" s="24">
        <f t="shared" si="51"/>
        <v>282600</v>
      </c>
      <c r="AW135" s="24">
        <f t="shared" si="52"/>
        <v>1413</v>
      </c>
      <c r="AX135" s="24" t="str">
        <f t="shared" si="53"/>
        <v/>
      </c>
    </row>
    <row r="136" spans="1:50">
      <c r="A136" s="4"/>
      <c r="B136" s="10">
        <v>208</v>
      </c>
      <c r="C136" s="8">
        <v>28.8803365427564</v>
      </c>
      <c r="D136" s="8">
        <v>4.30317700372878</v>
      </c>
      <c r="E136" s="8">
        <v>0.213354943485516</v>
      </c>
      <c r="F136" s="9">
        <v>39699.028175213</v>
      </c>
      <c r="G136" s="9">
        <v>-503.944541075252</v>
      </c>
      <c r="H136" s="9">
        <v>-2298.18587403677</v>
      </c>
      <c r="I136" s="14">
        <v>1</v>
      </c>
      <c r="J136" s="4">
        <v>8</v>
      </c>
      <c r="K136" s="10">
        <f t="shared" si="56"/>
        <v>208</v>
      </c>
      <c r="L136" s="15">
        <f t="shared" si="57"/>
        <v>-0.730278756096182</v>
      </c>
      <c r="M136" s="15">
        <f t="shared" si="58"/>
        <v>-0.661766147186731</v>
      </c>
      <c r="N136" s="15">
        <f t="shared" si="59"/>
        <v>-1.0204378784922</v>
      </c>
      <c r="O136" s="15">
        <f t="shared" si="60"/>
        <v>-0.189600412046275</v>
      </c>
      <c r="P136" s="15">
        <f t="shared" si="61"/>
        <v>0.586939303048541</v>
      </c>
      <c r="Q136" s="15">
        <f t="shared" si="62"/>
        <v>0.539287261325481</v>
      </c>
      <c r="R136" s="14">
        <v>1</v>
      </c>
      <c r="S136" s="4">
        <v>8</v>
      </c>
      <c r="T136" s="4">
        <f t="shared" si="63"/>
        <v>0.223730248547204</v>
      </c>
      <c r="U136">
        <f t="shared" si="40"/>
        <v>1</v>
      </c>
      <c r="V136">
        <f t="shared" si="41"/>
        <v>0</v>
      </c>
      <c r="W136">
        <f>SUM($U$20:U136)</f>
        <v>45</v>
      </c>
      <c r="X136">
        <f>SUM($V$20:V136)</f>
        <v>72</v>
      </c>
      <c r="Y136">
        <f t="shared" si="42"/>
        <v>78</v>
      </c>
      <c r="Z136">
        <f t="shared" si="43"/>
        <v>5</v>
      </c>
      <c r="AB136">
        <f t="shared" si="44"/>
        <v>0.48</v>
      </c>
      <c r="AC136">
        <f t="shared" si="45"/>
        <v>0.9</v>
      </c>
      <c r="AD136">
        <f t="shared" si="54"/>
        <v>0</v>
      </c>
      <c r="AE136">
        <f t="shared" si="55"/>
        <v>0.89</v>
      </c>
      <c r="AF136">
        <f t="shared" si="46"/>
        <v>0</v>
      </c>
      <c r="AR136" s="24">
        <f t="shared" si="47"/>
        <v>78</v>
      </c>
      <c r="AS136" s="24">
        <f t="shared" si="48"/>
        <v>5</v>
      </c>
      <c r="AT136" s="24">
        <f t="shared" si="49"/>
        <v>-24500</v>
      </c>
      <c r="AU136" s="24">
        <f t="shared" si="50"/>
        <v>312000</v>
      </c>
      <c r="AV136" s="24">
        <f t="shared" si="51"/>
        <v>287500</v>
      </c>
      <c r="AW136" s="24">
        <f t="shared" si="52"/>
        <v>1437.5</v>
      </c>
      <c r="AX136" s="24" t="str">
        <f t="shared" si="53"/>
        <v/>
      </c>
    </row>
    <row r="137" spans="1:50">
      <c r="A137" s="4"/>
      <c r="B137" s="10">
        <v>270</v>
      </c>
      <c r="C137" s="8">
        <v>45.6351688857397</v>
      </c>
      <c r="D137" s="8">
        <v>16.9288149593899</v>
      </c>
      <c r="E137" s="8">
        <v>0.294413772967516</v>
      </c>
      <c r="F137" s="9">
        <v>77522.8807299368</v>
      </c>
      <c r="G137" s="9">
        <v>-8983.68753946333</v>
      </c>
      <c r="H137" s="9">
        <v>-10935.1399324468</v>
      </c>
      <c r="I137" s="14">
        <v>0</v>
      </c>
      <c r="J137" s="4">
        <v>70</v>
      </c>
      <c r="K137" s="10">
        <f t="shared" si="56"/>
        <v>270</v>
      </c>
      <c r="L137" s="15">
        <f t="shared" si="57"/>
        <v>1.29644132152222</v>
      </c>
      <c r="M137" s="15">
        <f t="shared" si="58"/>
        <v>1.15774520443469</v>
      </c>
      <c r="N137" s="15">
        <f t="shared" si="59"/>
        <v>-0.884624504939657</v>
      </c>
      <c r="O137" s="15">
        <f t="shared" si="60"/>
        <v>0.839900491243923</v>
      </c>
      <c r="P137" s="15">
        <f t="shared" si="61"/>
        <v>-1.4327876972442</v>
      </c>
      <c r="Q137" s="15">
        <f t="shared" si="62"/>
        <v>-0.642537257343886</v>
      </c>
      <c r="R137" s="14">
        <v>0</v>
      </c>
      <c r="S137" s="4">
        <v>70</v>
      </c>
      <c r="T137" s="4">
        <f t="shared" si="63"/>
        <v>0.220009580636043</v>
      </c>
      <c r="U137">
        <f t="shared" si="40"/>
        <v>0</v>
      </c>
      <c r="V137">
        <f t="shared" si="41"/>
        <v>1</v>
      </c>
      <c r="W137">
        <f>SUM($U$20:U137)</f>
        <v>45</v>
      </c>
      <c r="X137">
        <f>SUM($V$20:V137)</f>
        <v>73</v>
      </c>
      <c r="Y137">
        <f t="shared" si="42"/>
        <v>77</v>
      </c>
      <c r="Z137">
        <f t="shared" si="43"/>
        <v>5</v>
      </c>
      <c r="AB137">
        <f t="shared" si="44"/>
        <v>0.486666666666667</v>
      </c>
      <c r="AC137">
        <f t="shared" si="45"/>
        <v>0.9</v>
      </c>
      <c r="AD137">
        <f t="shared" si="54"/>
        <v>0.00666666666666671</v>
      </c>
      <c r="AE137">
        <f t="shared" si="55"/>
        <v>0.9</v>
      </c>
      <c r="AF137">
        <f t="shared" si="46"/>
        <v>0.00600000000000004</v>
      </c>
      <c r="AR137" s="24">
        <f t="shared" si="47"/>
        <v>77</v>
      </c>
      <c r="AS137" s="24">
        <f t="shared" si="48"/>
        <v>5</v>
      </c>
      <c r="AT137" s="24">
        <f t="shared" si="49"/>
        <v>-24500</v>
      </c>
      <c r="AU137" s="24">
        <f t="shared" si="50"/>
        <v>308000</v>
      </c>
      <c r="AV137" s="24">
        <f t="shared" si="51"/>
        <v>283500</v>
      </c>
      <c r="AW137" s="24">
        <f t="shared" si="52"/>
        <v>1417.5</v>
      </c>
      <c r="AX137" s="24" t="str">
        <f t="shared" si="53"/>
        <v/>
      </c>
    </row>
    <row r="138" spans="1:50">
      <c r="A138" s="4"/>
      <c r="B138" s="10">
        <v>272</v>
      </c>
      <c r="C138" s="8">
        <v>28.7556584556194</v>
      </c>
      <c r="D138" s="8">
        <v>7.64109329296119</v>
      </c>
      <c r="E138" s="8">
        <v>0.462109314028158</v>
      </c>
      <c r="F138" s="9">
        <v>24632.8608726797</v>
      </c>
      <c r="G138" s="9">
        <v>-1015.74812338505</v>
      </c>
      <c r="H138" s="9">
        <v>-3726.91638323079</v>
      </c>
      <c r="I138" s="14">
        <v>0</v>
      </c>
      <c r="J138" s="4">
        <v>72</v>
      </c>
      <c r="K138" s="10">
        <f t="shared" si="56"/>
        <v>272</v>
      </c>
      <c r="L138" s="15">
        <f t="shared" si="57"/>
        <v>-0.745360230936819</v>
      </c>
      <c r="M138" s="15">
        <f t="shared" si="58"/>
        <v>-0.180730923434159</v>
      </c>
      <c r="N138" s="15">
        <f t="shared" si="59"/>
        <v>-0.603652064223344</v>
      </c>
      <c r="O138" s="15">
        <f t="shared" si="60"/>
        <v>-0.599675848561855</v>
      </c>
      <c r="P138" s="15">
        <f t="shared" si="61"/>
        <v>0.465036609271837</v>
      </c>
      <c r="Q138" s="15">
        <f t="shared" si="62"/>
        <v>0.343789087441793</v>
      </c>
      <c r="R138" s="14">
        <v>0</v>
      </c>
      <c r="S138" s="4">
        <v>72</v>
      </c>
      <c r="T138" s="4">
        <f t="shared" si="63"/>
        <v>0.219064388446914</v>
      </c>
      <c r="U138">
        <f t="shared" si="40"/>
        <v>0</v>
      </c>
      <c r="V138">
        <f t="shared" si="41"/>
        <v>1</v>
      </c>
      <c r="W138">
        <f>SUM($U$20:U138)</f>
        <v>45</v>
      </c>
      <c r="X138">
        <f>SUM($V$20:V138)</f>
        <v>74</v>
      </c>
      <c r="Y138">
        <f t="shared" si="42"/>
        <v>76</v>
      </c>
      <c r="Z138">
        <f t="shared" si="43"/>
        <v>5</v>
      </c>
      <c r="AB138">
        <f t="shared" si="44"/>
        <v>0.493333333333333</v>
      </c>
      <c r="AC138">
        <f t="shared" si="45"/>
        <v>0.9</v>
      </c>
      <c r="AD138">
        <f t="shared" si="54"/>
        <v>0.00666666666666665</v>
      </c>
      <c r="AE138">
        <f t="shared" si="55"/>
        <v>0.9</v>
      </c>
      <c r="AF138">
        <f t="shared" si="46"/>
        <v>0.00599999999999999</v>
      </c>
      <c r="AR138" s="24">
        <f t="shared" si="47"/>
        <v>76</v>
      </c>
      <c r="AS138" s="24">
        <f t="shared" si="48"/>
        <v>5</v>
      </c>
      <c r="AT138" s="24">
        <f t="shared" si="49"/>
        <v>-24500</v>
      </c>
      <c r="AU138" s="24">
        <f t="shared" si="50"/>
        <v>304000</v>
      </c>
      <c r="AV138" s="24">
        <f t="shared" si="51"/>
        <v>279500</v>
      </c>
      <c r="AW138" s="24">
        <f t="shared" si="52"/>
        <v>1397.5</v>
      </c>
      <c r="AX138" s="24" t="str">
        <f t="shared" si="53"/>
        <v/>
      </c>
    </row>
    <row r="139" spans="1:50">
      <c r="A139" s="4"/>
      <c r="B139" s="10">
        <v>286</v>
      </c>
      <c r="C139" s="8">
        <v>28.4852147664706</v>
      </c>
      <c r="D139" s="8">
        <v>9.16993781803347</v>
      </c>
      <c r="E139" s="8">
        <v>1.02744965893937</v>
      </c>
      <c r="F139" s="9">
        <v>31945.5061954201</v>
      </c>
      <c r="G139" s="9">
        <v>-1896.63222864021</v>
      </c>
      <c r="H139" s="9">
        <v>-2349.3821120703</v>
      </c>
      <c r="I139" s="14">
        <v>0</v>
      </c>
      <c r="J139" s="4">
        <v>86</v>
      </c>
      <c r="K139" s="10">
        <f t="shared" si="56"/>
        <v>286</v>
      </c>
      <c r="L139" s="15">
        <f t="shared" si="57"/>
        <v>-0.778073996341496</v>
      </c>
      <c r="M139" s="15">
        <f t="shared" si="58"/>
        <v>0.0395945744141298</v>
      </c>
      <c r="N139" s="15">
        <f t="shared" si="59"/>
        <v>0.343570834730567</v>
      </c>
      <c r="O139" s="15">
        <f t="shared" si="60"/>
        <v>-0.400638086495974</v>
      </c>
      <c r="P139" s="15">
        <f t="shared" si="61"/>
        <v>0.255225367132687</v>
      </c>
      <c r="Q139" s="15">
        <f t="shared" si="62"/>
        <v>0.532281901685674</v>
      </c>
      <c r="R139" s="14">
        <v>0</v>
      </c>
      <c r="S139" s="4">
        <v>86</v>
      </c>
      <c r="T139" s="4">
        <f t="shared" si="63"/>
        <v>0.217604747690021</v>
      </c>
      <c r="U139">
        <f t="shared" si="40"/>
        <v>0</v>
      </c>
      <c r="V139">
        <f t="shared" si="41"/>
        <v>1</v>
      </c>
      <c r="W139">
        <f>SUM($U$20:U139)</f>
        <v>45</v>
      </c>
      <c r="X139">
        <f>SUM($V$20:V139)</f>
        <v>75</v>
      </c>
      <c r="Y139">
        <f t="shared" si="42"/>
        <v>75</v>
      </c>
      <c r="Z139">
        <f t="shared" si="43"/>
        <v>5</v>
      </c>
      <c r="AB139">
        <f t="shared" si="44"/>
        <v>0.5</v>
      </c>
      <c r="AC139">
        <f t="shared" si="45"/>
        <v>0.9</v>
      </c>
      <c r="AD139">
        <f t="shared" si="54"/>
        <v>0.00666666666666665</v>
      </c>
      <c r="AE139">
        <f t="shared" si="55"/>
        <v>0.9</v>
      </c>
      <c r="AF139">
        <f t="shared" si="46"/>
        <v>0.00599999999999999</v>
      </c>
      <c r="AR139" s="24">
        <f t="shared" si="47"/>
        <v>75</v>
      </c>
      <c r="AS139" s="24">
        <f t="shared" si="48"/>
        <v>5</v>
      </c>
      <c r="AT139" s="24">
        <f t="shared" si="49"/>
        <v>-24500</v>
      </c>
      <c r="AU139" s="24">
        <f t="shared" si="50"/>
        <v>300000</v>
      </c>
      <c r="AV139" s="24">
        <f t="shared" si="51"/>
        <v>275500</v>
      </c>
      <c r="AW139" s="24">
        <f t="shared" si="52"/>
        <v>1377.5</v>
      </c>
      <c r="AX139" s="24" t="str">
        <f t="shared" si="53"/>
        <v/>
      </c>
    </row>
    <row r="140" spans="1:50">
      <c r="A140" s="4"/>
      <c r="B140" s="10">
        <v>340</v>
      </c>
      <c r="C140" s="8">
        <v>59.1998201391183</v>
      </c>
      <c r="D140" s="8">
        <v>18.3976022928752</v>
      </c>
      <c r="E140" s="8">
        <v>0.770073475206444</v>
      </c>
      <c r="F140" s="9">
        <v>77925.1464360413</v>
      </c>
      <c r="G140" s="9">
        <v>-8883.19096005904</v>
      </c>
      <c r="H140" s="9">
        <v>-15816.7091025527</v>
      </c>
      <c r="I140" s="14">
        <v>0</v>
      </c>
      <c r="J140" s="4">
        <v>140</v>
      </c>
      <c r="K140" s="10">
        <f t="shared" si="56"/>
        <v>340</v>
      </c>
      <c r="L140" s="15">
        <f t="shared" si="57"/>
        <v>2.93726651620865</v>
      </c>
      <c r="M140" s="15">
        <f t="shared" si="58"/>
        <v>1.36941571453324</v>
      </c>
      <c r="N140" s="15">
        <f t="shared" si="59"/>
        <v>-0.0876607535890086</v>
      </c>
      <c r="O140" s="15">
        <f t="shared" si="60"/>
        <v>0.850849479245556</v>
      </c>
      <c r="P140" s="15">
        <f t="shared" si="61"/>
        <v>-1.40885116344849</v>
      </c>
      <c r="Q140" s="15">
        <f t="shared" si="62"/>
        <v>-1.31049937637289</v>
      </c>
      <c r="R140" s="14">
        <v>0</v>
      </c>
      <c r="S140" s="4">
        <v>140</v>
      </c>
      <c r="T140" s="4">
        <f t="shared" si="63"/>
        <v>0.213191135648555</v>
      </c>
      <c r="U140">
        <f t="shared" si="40"/>
        <v>0</v>
      </c>
      <c r="V140">
        <f t="shared" si="41"/>
        <v>1</v>
      </c>
      <c r="W140">
        <f>SUM($U$20:U140)</f>
        <v>45</v>
      </c>
      <c r="X140">
        <f>SUM($V$20:V140)</f>
        <v>76</v>
      </c>
      <c r="Y140">
        <f t="shared" si="42"/>
        <v>74</v>
      </c>
      <c r="Z140">
        <f t="shared" si="43"/>
        <v>5</v>
      </c>
      <c r="AB140">
        <f t="shared" si="44"/>
        <v>0.506666666666667</v>
      </c>
      <c r="AC140">
        <f t="shared" si="45"/>
        <v>0.9</v>
      </c>
      <c r="AD140">
        <f t="shared" si="54"/>
        <v>0.00666666666666671</v>
      </c>
      <c r="AE140">
        <f t="shared" si="55"/>
        <v>0.9</v>
      </c>
      <c r="AF140">
        <f t="shared" si="46"/>
        <v>0.00600000000000004</v>
      </c>
      <c r="AR140" s="24">
        <f t="shared" si="47"/>
        <v>74</v>
      </c>
      <c r="AS140" s="24">
        <f t="shared" si="48"/>
        <v>5</v>
      </c>
      <c r="AT140" s="24">
        <f t="shared" si="49"/>
        <v>-24500</v>
      </c>
      <c r="AU140" s="24">
        <f t="shared" si="50"/>
        <v>296000</v>
      </c>
      <c r="AV140" s="24">
        <f t="shared" si="51"/>
        <v>271500</v>
      </c>
      <c r="AW140" s="24">
        <f t="shared" si="52"/>
        <v>1357.5</v>
      </c>
      <c r="AX140" s="24" t="str">
        <f t="shared" si="53"/>
        <v/>
      </c>
    </row>
    <row r="141" spans="1:50">
      <c r="A141" s="4"/>
      <c r="B141" s="10">
        <v>375</v>
      </c>
      <c r="C141" s="8">
        <v>43.0593009808516</v>
      </c>
      <c r="D141" s="8">
        <v>4.69380256785502</v>
      </c>
      <c r="E141" s="8">
        <v>0.856869973938924</v>
      </c>
      <c r="F141" s="9">
        <v>29562.0336099964</v>
      </c>
      <c r="G141" s="9">
        <v>-134.009457575682</v>
      </c>
      <c r="H141" s="9">
        <v>-1865.42335687425</v>
      </c>
      <c r="I141" s="14">
        <v>0</v>
      </c>
      <c r="J141" s="4">
        <v>175</v>
      </c>
      <c r="K141" s="10">
        <f t="shared" si="56"/>
        <v>375</v>
      </c>
      <c r="L141" s="15">
        <f t="shared" si="57"/>
        <v>0.984855798416943</v>
      </c>
      <c r="M141" s="15">
        <f t="shared" si="58"/>
        <v>-0.60547214836804</v>
      </c>
      <c r="N141" s="15">
        <f t="shared" si="59"/>
        <v>0.057766035580515</v>
      </c>
      <c r="O141" s="15">
        <f t="shared" si="60"/>
        <v>-0.465512154416765</v>
      </c>
      <c r="P141" s="15">
        <f t="shared" si="61"/>
        <v>0.675051392842025</v>
      </c>
      <c r="Q141" s="15">
        <f t="shared" si="62"/>
        <v>0.598503664479291</v>
      </c>
      <c r="R141" s="14">
        <v>0</v>
      </c>
      <c r="S141" s="4">
        <v>175</v>
      </c>
      <c r="T141" s="4">
        <f t="shared" si="63"/>
        <v>0.211112306298869</v>
      </c>
      <c r="U141">
        <f t="shared" si="40"/>
        <v>0</v>
      </c>
      <c r="V141">
        <f t="shared" si="41"/>
        <v>1</v>
      </c>
      <c r="W141">
        <f>SUM($U$20:U141)</f>
        <v>45</v>
      </c>
      <c r="X141">
        <f>SUM($V$20:V141)</f>
        <v>77</v>
      </c>
      <c r="Y141">
        <f t="shared" si="42"/>
        <v>73</v>
      </c>
      <c r="Z141">
        <f t="shared" si="43"/>
        <v>5</v>
      </c>
      <c r="AB141">
        <f t="shared" si="44"/>
        <v>0.513333333333333</v>
      </c>
      <c r="AC141">
        <f t="shared" si="45"/>
        <v>0.9</v>
      </c>
      <c r="AD141">
        <f t="shared" si="54"/>
        <v>0.0066666666666666</v>
      </c>
      <c r="AE141">
        <f t="shared" si="55"/>
        <v>0.9</v>
      </c>
      <c r="AF141">
        <f t="shared" si="46"/>
        <v>0.00599999999999994</v>
      </c>
      <c r="AR141" s="24">
        <f t="shared" si="47"/>
        <v>73</v>
      </c>
      <c r="AS141" s="24">
        <f t="shared" si="48"/>
        <v>5</v>
      </c>
      <c r="AT141" s="24">
        <f t="shared" si="49"/>
        <v>-24500</v>
      </c>
      <c r="AU141" s="24">
        <f t="shared" si="50"/>
        <v>292000</v>
      </c>
      <c r="AV141" s="24">
        <f t="shared" si="51"/>
        <v>267500</v>
      </c>
      <c r="AW141" s="24">
        <f t="shared" si="52"/>
        <v>1337.5</v>
      </c>
      <c r="AX141" s="24" t="str">
        <f t="shared" si="53"/>
        <v/>
      </c>
    </row>
    <row r="142" spans="1:50">
      <c r="A142" s="4"/>
      <c r="B142" s="10">
        <v>238</v>
      </c>
      <c r="C142" s="8">
        <v>34.4448180919759</v>
      </c>
      <c r="D142" s="8">
        <v>9.43041773956774</v>
      </c>
      <c r="E142" s="8">
        <v>0.738051299767546</v>
      </c>
      <c r="F142" s="9">
        <v>42971.2086801539</v>
      </c>
      <c r="G142" s="9">
        <v>-1770.804455659</v>
      </c>
      <c r="H142" s="9">
        <v>-8394.31694035225</v>
      </c>
      <c r="I142" s="14">
        <v>0</v>
      </c>
      <c r="J142" s="4">
        <v>38</v>
      </c>
      <c r="K142" s="10">
        <f t="shared" si="56"/>
        <v>238</v>
      </c>
      <c r="L142" s="15">
        <f t="shared" si="57"/>
        <v>-0.0571806166174493</v>
      </c>
      <c r="M142" s="15">
        <f t="shared" si="58"/>
        <v>0.0771329685741301</v>
      </c>
      <c r="N142" s="15">
        <f t="shared" si="59"/>
        <v>-0.141313633881511</v>
      </c>
      <c r="O142" s="15">
        <f t="shared" si="60"/>
        <v>-0.100537226832887</v>
      </c>
      <c r="P142" s="15">
        <f t="shared" si="61"/>
        <v>0.285195349775459</v>
      </c>
      <c r="Q142" s="15">
        <f t="shared" si="62"/>
        <v>-0.294867594017117</v>
      </c>
      <c r="R142" s="14">
        <v>0</v>
      </c>
      <c r="S142" s="4">
        <v>38</v>
      </c>
      <c r="T142" s="4">
        <f t="shared" si="63"/>
        <v>0.209545375468719</v>
      </c>
      <c r="U142">
        <f t="shared" si="40"/>
        <v>0</v>
      </c>
      <c r="V142">
        <f t="shared" si="41"/>
        <v>1</v>
      </c>
      <c r="W142">
        <f>SUM($U$20:U142)</f>
        <v>45</v>
      </c>
      <c r="X142">
        <f>SUM($V$20:V142)</f>
        <v>78</v>
      </c>
      <c r="Y142">
        <f t="shared" si="42"/>
        <v>72</v>
      </c>
      <c r="Z142">
        <f t="shared" si="43"/>
        <v>5</v>
      </c>
      <c r="AB142">
        <f t="shared" si="44"/>
        <v>0.52</v>
      </c>
      <c r="AC142">
        <f t="shared" si="45"/>
        <v>0.9</v>
      </c>
      <c r="AD142">
        <f t="shared" si="54"/>
        <v>0.00666666666666671</v>
      </c>
      <c r="AE142">
        <f t="shared" si="55"/>
        <v>0.9</v>
      </c>
      <c r="AF142">
        <f t="shared" si="46"/>
        <v>0.00600000000000004</v>
      </c>
      <c r="AR142" s="24">
        <f t="shared" si="47"/>
        <v>72</v>
      </c>
      <c r="AS142" s="24">
        <f t="shared" si="48"/>
        <v>5</v>
      </c>
      <c r="AT142" s="24">
        <f t="shared" si="49"/>
        <v>-24500</v>
      </c>
      <c r="AU142" s="24">
        <f t="shared" si="50"/>
        <v>288000</v>
      </c>
      <c r="AV142" s="24">
        <f t="shared" si="51"/>
        <v>263500</v>
      </c>
      <c r="AW142" s="24">
        <f t="shared" si="52"/>
        <v>1317.5</v>
      </c>
      <c r="AX142" s="24" t="str">
        <f t="shared" si="53"/>
        <v/>
      </c>
    </row>
    <row r="143" spans="1:50">
      <c r="A143" s="4"/>
      <c r="B143" s="10">
        <v>242</v>
      </c>
      <c r="C143" s="8">
        <v>30.1264786354644</v>
      </c>
      <c r="D143" s="8">
        <v>5.35746505101641</v>
      </c>
      <c r="E143" s="8">
        <v>0.280729425759335</v>
      </c>
      <c r="F143" s="9">
        <v>23221.5816453858</v>
      </c>
      <c r="G143" s="9">
        <v>-207.182041131328</v>
      </c>
      <c r="H143" s="9">
        <v>-962.30687843664</v>
      </c>
      <c r="I143" s="14">
        <v>0</v>
      </c>
      <c r="J143" s="4">
        <v>42</v>
      </c>
      <c r="K143" s="10">
        <f t="shared" si="56"/>
        <v>242</v>
      </c>
      <c r="L143" s="15">
        <f t="shared" si="57"/>
        <v>-0.579541276475004</v>
      </c>
      <c r="M143" s="15">
        <f t="shared" si="58"/>
        <v>-0.509830135980382</v>
      </c>
      <c r="N143" s="15">
        <f t="shared" si="59"/>
        <v>-0.907552511315817</v>
      </c>
      <c r="O143" s="15">
        <f t="shared" si="60"/>
        <v>-0.638088467614654</v>
      </c>
      <c r="P143" s="15">
        <f t="shared" si="61"/>
        <v>0.657622958664643</v>
      </c>
      <c r="Q143" s="15">
        <f t="shared" si="62"/>
        <v>0.722080239069568</v>
      </c>
      <c r="R143" s="14">
        <v>0</v>
      </c>
      <c r="S143" s="4">
        <v>42</v>
      </c>
      <c r="T143" s="4">
        <f t="shared" si="63"/>
        <v>0.206137630738149</v>
      </c>
      <c r="U143">
        <f t="shared" si="40"/>
        <v>0</v>
      </c>
      <c r="V143">
        <f t="shared" si="41"/>
        <v>1</v>
      </c>
      <c r="W143">
        <f>SUM($U$20:U143)</f>
        <v>45</v>
      </c>
      <c r="X143">
        <f>SUM($V$20:V143)</f>
        <v>79</v>
      </c>
      <c r="Y143">
        <f t="shared" si="42"/>
        <v>71</v>
      </c>
      <c r="Z143">
        <f t="shared" si="43"/>
        <v>5</v>
      </c>
      <c r="AB143">
        <f t="shared" si="44"/>
        <v>0.526666666666667</v>
      </c>
      <c r="AC143">
        <f t="shared" si="45"/>
        <v>0.9</v>
      </c>
      <c r="AD143">
        <f t="shared" si="54"/>
        <v>0.0066666666666666</v>
      </c>
      <c r="AE143">
        <f t="shared" si="55"/>
        <v>0.9</v>
      </c>
      <c r="AF143">
        <f t="shared" si="46"/>
        <v>0.00599999999999994</v>
      </c>
      <c r="AR143" s="24">
        <f t="shared" si="47"/>
        <v>71</v>
      </c>
      <c r="AS143" s="24">
        <f t="shared" si="48"/>
        <v>5</v>
      </c>
      <c r="AT143" s="24">
        <f t="shared" si="49"/>
        <v>-24500</v>
      </c>
      <c r="AU143" s="24">
        <f t="shared" si="50"/>
        <v>284000</v>
      </c>
      <c r="AV143" s="24">
        <f t="shared" si="51"/>
        <v>259500</v>
      </c>
      <c r="AW143" s="24">
        <f t="shared" si="52"/>
        <v>1297.5</v>
      </c>
      <c r="AX143" s="24" t="str">
        <f t="shared" si="53"/>
        <v/>
      </c>
    </row>
    <row r="144" spans="1:50">
      <c r="A144" s="4"/>
      <c r="B144" s="10">
        <v>314</v>
      </c>
      <c r="C144" s="8">
        <v>22.2084252764517</v>
      </c>
      <c r="D144" s="8">
        <v>7.10574185899889</v>
      </c>
      <c r="E144" s="8">
        <v>0.0792968134653341</v>
      </c>
      <c r="F144" s="9">
        <v>32151.3187689705</v>
      </c>
      <c r="G144" s="9">
        <v>-1062.29929644152</v>
      </c>
      <c r="H144" s="9">
        <v>-2443.36253534218</v>
      </c>
      <c r="I144" s="14">
        <v>1</v>
      </c>
      <c r="J144" s="4">
        <v>114</v>
      </c>
      <c r="K144" s="10">
        <f t="shared" si="56"/>
        <v>314</v>
      </c>
      <c r="L144" s="15">
        <f t="shared" si="57"/>
        <v>-1.53733526628389</v>
      </c>
      <c r="M144" s="15">
        <f t="shared" si="58"/>
        <v>-0.25788171887293</v>
      </c>
      <c r="N144" s="15">
        <f t="shared" si="59"/>
        <v>-1.24505112551953</v>
      </c>
      <c r="O144" s="15">
        <f t="shared" si="60"/>
        <v>-0.395036218466481</v>
      </c>
      <c r="P144" s="15">
        <f t="shared" si="61"/>
        <v>0.453948931126954</v>
      </c>
      <c r="Q144" s="15">
        <f t="shared" si="62"/>
        <v>0.519422232901227</v>
      </c>
      <c r="R144" s="14">
        <v>1</v>
      </c>
      <c r="S144" s="4">
        <v>114</v>
      </c>
      <c r="T144" s="4">
        <f t="shared" si="63"/>
        <v>0.202712914530574</v>
      </c>
      <c r="U144">
        <f t="shared" si="40"/>
        <v>1</v>
      </c>
      <c r="V144">
        <f t="shared" si="41"/>
        <v>0</v>
      </c>
      <c r="W144">
        <f>SUM($U$20:U144)</f>
        <v>46</v>
      </c>
      <c r="X144">
        <f>SUM($V$20:V144)</f>
        <v>79</v>
      </c>
      <c r="Y144">
        <f t="shared" si="42"/>
        <v>71</v>
      </c>
      <c r="Z144">
        <f t="shared" si="43"/>
        <v>4</v>
      </c>
      <c r="AB144">
        <f t="shared" si="44"/>
        <v>0.526666666666667</v>
      </c>
      <c r="AC144">
        <f t="shared" si="45"/>
        <v>0.92</v>
      </c>
      <c r="AD144">
        <f t="shared" si="54"/>
        <v>0</v>
      </c>
      <c r="AE144">
        <f t="shared" si="55"/>
        <v>0.91</v>
      </c>
      <c r="AF144">
        <f t="shared" si="46"/>
        <v>0</v>
      </c>
      <c r="AR144" s="24">
        <f t="shared" si="47"/>
        <v>71</v>
      </c>
      <c r="AS144" s="24">
        <f t="shared" si="48"/>
        <v>4</v>
      </c>
      <c r="AT144" s="24">
        <f t="shared" si="49"/>
        <v>-19600</v>
      </c>
      <c r="AU144" s="24">
        <f t="shared" si="50"/>
        <v>284000</v>
      </c>
      <c r="AV144" s="24">
        <f t="shared" si="51"/>
        <v>264400</v>
      </c>
      <c r="AW144" s="24">
        <f t="shared" si="52"/>
        <v>1322</v>
      </c>
      <c r="AX144" s="24" t="str">
        <f t="shared" si="53"/>
        <v/>
      </c>
    </row>
    <row r="145" spans="1:50">
      <c r="A145" s="4"/>
      <c r="B145" s="10">
        <v>355</v>
      </c>
      <c r="C145" s="8">
        <v>30.6267212528945</v>
      </c>
      <c r="D145" s="8">
        <v>6.59954341771715</v>
      </c>
      <c r="E145" s="8">
        <v>0.719772170562017</v>
      </c>
      <c r="F145" s="9">
        <v>16402.0230715553</v>
      </c>
      <c r="G145" s="9">
        <v>-31.8848540289847</v>
      </c>
      <c r="H145" s="9">
        <v>-940.817010028168</v>
      </c>
      <c r="I145" s="14">
        <v>0</v>
      </c>
      <c r="J145" s="4">
        <v>155</v>
      </c>
      <c r="K145" s="10">
        <f t="shared" si="56"/>
        <v>355</v>
      </c>
      <c r="L145" s="15">
        <f t="shared" si="57"/>
        <v>-0.519030270714302</v>
      </c>
      <c r="M145" s="15">
        <f t="shared" si="58"/>
        <v>-0.330831205728145</v>
      </c>
      <c r="N145" s="15">
        <f t="shared" si="59"/>
        <v>-0.171940158084616</v>
      </c>
      <c r="O145" s="15">
        <f t="shared" si="60"/>
        <v>-0.823705247440062</v>
      </c>
      <c r="P145" s="15">
        <f t="shared" si="61"/>
        <v>0.699375693615841</v>
      </c>
      <c r="Q145" s="15">
        <f t="shared" si="62"/>
        <v>0.725020772643829</v>
      </c>
      <c r="R145" s="14">
        <v>0</v>
      </c>
      <c r="S145" s="4">
        <v>155</v>
      </c>
      <c r="T145" s="4">
        <f t="shared" si="63"/>
        <v>0.202527304506624</v>
      </c>
      <c r="U145">
        <f t="shared" si="40"/>
        <v>0</v>
      </c>
      <c r="V145">
        <f t="shared" si="41"/>
        <v>1</v>
      </c>
      <c r="W145">
        <f>SUM($U$20:U145)</f>
        <v>46</v>
      </c>
      <c r="X145">
        <f>SUM($V$20:V145)</f>
        <v>80</v>
      </c>
      <c r="Y145">
        <f t="shared" si="42"/>
        <v>70</v>
      </c>
      <c r="Z145">
        <f t="shared" si="43"/>
        <v>4</v>
      </c>
      <c r="AB145">
        <f t="shared" si="44"/>
        <v>0.533333333333333</v>
      </c>
      <c r="AC145">
        <f t="shared" si="45"/>
        <v>0.92</v>
      </c>
      <c r="AD145">
        <f t="shared" si="54"/>
        <v>0.00666666666666671</v>
      </c>
      <c r="AE145">
        <f t="shared" si="55"/>
        <v>0.92</v>
      </c>
      <c r="AF145">
        <f t="shared" si="46"/>
        <v>0.00613333333333337</v>
      </c>
      <c r="AR145" s="24">
        <f t="shared" si="47"/>
        <v>70</v>
      </c>
      <c r="AS145" s="24">
        <f t="shared" si="48"/>
        <v>4</v>
      </c>
      <c r="AT145" s="24">
        <f t="shared" si="49"/>
        <v>-19600</v>
      </c>
      <c r="AU145" s="24">
        <f t="shared" si="50"/>
        <v>280000</v>
      </c>
      <c r="AV145" s="24">
        <f t="shared" si="51"/>
        <v>260400</v>
      </c>
      <c r="AW145" s="24">
        <f t="shared" si="52"/>
        <v>1302</v>
      </c>
      <c r="AX145" s="24" t="str">
        <f t="shared" si="53"/>
        <v/>
      </c>
    </row>
    <row r="146" spans="1:50">
      <c r="A146" s="4"/>
      <c r="B146" s="10">
        <v>211</v>
      </c>
      <c r="C146" s="8">
        <v>34.4098691189216</v>
      </c>
      <c r="D146" s="8">
        <v>10.4636492357888</v>
      </c>
      <c r="E146" s="8">
        <v>0.478332614608684</v>
      </c>
      <c r="F146" s="9">
        <v>32726.7547505196</v>
      </c>
      <c r="G146" s="9">
        <v>-2379.3877691304</v>
      </c>
      <c r="H146" s="9">
        <v>-6655.5043002597</v>
      </c>
      <c r="I146" s="14">
        <v>0</v>
      </c>
      <c r="J146" s="4">
        <v>11</v>
      </c>
      <c r="K146" s="10">
        <f t="shared" si="56"/>
        <v>211</v>
      </c>
      <c r="L146" s="15">
        <f t="shared" si="57"/>
        <v>-0.0614081602855189</v>
      </c>
      <c r="M146" s="15">
        <f t="shared" si="58"/>
        <v>0.226034469062981</v>
      </c>
      <c r="N146" s="15">
        <f t="shared" si="59"/>
        <v>-0.576470063248516</v>
      </c>
      <c r="O146" s="15">
        <f t="shared" si="60"/>
        <v>-0.379373830243774</v>
      </c>
      <c r="P146" s="15">
        <f t="shared" si="61"/>
        <v>0.140241410678549</v>
      </c>
      <c r="Q146" s="15">
        <f t="shared" si="62"/>
        <v>-0.0569398017032727</v>
      </c>
      <c r="R146" s="14">
        <v>0</v>
      </c>
      <c r="S146" s="4">
        <v>11</v>
      </c>
      <c r="T146" s="4">
        <f t="shared" si="63"/>
        <v>0.200253871731274</v>
      </c>
      <c r="U146">
        <f t="shared" si="40"/>
        <v>0</v>
      </c>
      <c r="V146">
        <f t="shared" si="41"/>
        <v>1</v>
      </c>
      <c r="W146">
        <f>SUM($U$20:U146)</f>
        <v>46</v>
      </c>
      <c r="X146">
        <f>SUM($V$20:V146)</f>
        <v>81</v>
      </c>
      <c r="Y146">
        <f t="shared" si="42"/>
        <v>69</v>
      </c>
      <c r="Z146">
        <f t="shared" si="43"/>
        <v>4</v>
      </c>
      <c r="AB146">
        <f t="shared" si="44"/>
        <v>0.54</v>
      </c>
      <c r="AC146">
        <f t="shared" si="45"/>
        <v>0.92</v>
      </c>
      <c r="AD146">
        <f t="shared" si="54"/>
        <v>0.00666666666666671</v>
      </c>
      <c r="AE146">
        <f t="shared" si="55"/>
        <v>0.92</v>
      </c>
      <c r="AF146">
        <f t="shared" si="46"/>
        <v>0.00613333333333337</v>
      </c>
      <c r="AR146" s="24">
        <f t="shared" si="47"/>
        <v>69</v>
      </c>
      <c r="AS146" s="24">
        <f t="shared" si="48"/>
        <v>4</v>
      </c>
      <c r="AT146" s="24">
        <f t="shared" si="49"/>
        <v>-19600</v>
      </c>
      <c r="AU146" s="24">
        <f t="shared" si="50"/>
        <v>276000</v>
      </c>
      <c r="AV146" s="24">
        <f t="shared" si="51"/>
        <v>256400</v>
      </c>
      <c r="AW146" s="24">
        <f t="shared" si="52"/>
        <v>1282</v>
      </c>
      <c r="AX146" s="24" t="str">
        <f t="shared" si="53"/>
        <v/>
      </c>
    </row>
    <row r="147" spans="1:50">
      <c r="A147" s="4"/>
      <c r="B147" s="10">
        <v>335</v>
      </c>
      <c r="C147" s="8">
        <v>38.6872415829404</v>
      </c>
      <c r="D147" s="8">
        <v>13.8214733236588</v>
      </c>
      <c r="E147" s="8">
        <v>0.0257300409141021</v>
      </c>
      <c r="F147" s="9">
        <v>45549.2192439121</v>
      </c>
      <c r="G147" s="9">
        <v>-5726.34784028009</v>
      </c>
      <c r="H147" s="9">
        <v>-6517.01741414585</v>
      </c>
      <c r="I147" s="14">
        <v>1</v>
      </c>
      <c r="J147" s="4">
        <v>135</v>
      </c>
      <c r="K147" s="10">
        <f t="shared" si="56"/>
        <v>335</v>
      </c>
      <c r="L147" s="15">
        <f t="shared" si="57"/>
        <v>0.455996996317521</v>
      </c>
      <c r="M147" s="15">
        <f t="shared" si="58"/>
        <v>0.709938654030365</v>
      </c>
      <c r="N147" s="15">
        <f t="shared" si="59"/>
        <v>-1.33480179348495</v>
      </c>
      <c r="O147" s="15">
        <f t="shared" si="60"/>
        <v>-0.0303681661788799</v>
      </c>
      <c r="P147" s="15">
        <f t="shared" si="61"/>
        <v>-0.656946148648162</v>
      </c>
      <c r="Q147" s="15">
        <f t="shared" si="62"/>
        <v>-0.0379901585285293</v>
      </c>
      <c r="R147" s="14">
        <v>1</v>
      </c>
      <c r="S147" s="4">
        <v>135</v>
      </c>
      <c r="T147" s="4">
        <f t="shared" si="63"/>
        <v>0.191397377583242</v>
      </c>
      <c r="U147">
        <f t="shared" si="40"/>
        <v>1</v>
      </c>
      <c r="V147">
        <f t="shared" si="41"/>
        <v>0</v>
      </c>
      <c r="W147">
        <f>SUM($U$20:U147)</f>
        <v>47</v>
      </c>
      <c r="X147">
        <f>SUM($V$20:V147)</f>
        <v>81</v>
      </c>
      <c r="Y147">
        <f t="shared" si="42"/>
        <v>69</v>
      </c>
      <c r="Z147">
        <f t="shared" si="43"/>
        <v>3</v>
      </c>
      <c r="AB147">
        <f t="shared" si="44"/>
        <v>0.54</v>
      </c>
      <c r="AC147">
        <f t="shared" si="45"/>
        <v>0.94</v>
      </c>
      <c r="AD147">
        <f t="shared" si="54"/>
        <v>0</v>
      </c>
      <c r="AE147">
        <f t="shared" si="55"/>
        <v>0.93</v>
      </c>
      <c r="AF147">
        <f t="shared" si="46"/>
        <v>0</v>
      </c>
      <c r="AR147" s="24">
        <f t="shared" si="47"/>
        <v>69</v>
      </c>
      <c r="AS147" s="24">
        <f t="shared" si="48"/>
        <v>3</v>
      </c>
      <c r="AT147" s="24">
        <f t="shared" si="49"/>
        <v>-14700</v>
      </c>
      <c r="AU147" s="24">
        <f t="shared" si="50"/>
        <v>276000</v>
      </c>
      <c r="AV147" s="24">
        <f t="shared" si="51"/>
        <v>261300</v>
      </c>
      <c r="AW147" s="24">
        <f t="shared" si="52"/>
        <v>1306.5</v>
      </c>
      <c r="AX147" s="24" t="str">
        <f t="shared" si="53"/>
        <v/>
      </c>
    </row>
    <row r="148" spans="1:50">
      <c r="A148" s="4"/>
      <c r="B148" s="10">
        <v>268</v>
      </c>
      <c r="C148" s="8">
        <v>35.0664178675446</v>
      </c>
      <c r="D148" s="8">
        <v>7.83719804074279</v>
      </c>
      <c r="E148" s="8">
        <v>0.932858621139052</v>
      </c>
      <c r="F148" s="9">
        <v>26496.9062554324</v>
      </c>
      <c r="G148" s="9">
        <v>-964.146102828874</v>
      </c>
      <c r="H148" s="9">
        <v>-1309.43929716969</v>
      </c>
      <c r="I148" s="14">
        <v>0</v>
      </c>
      <c r="J148" s="4">
        <v>68</v>
      </c>
      <c r="K148" s="10">
        <f t="shared" ref="K148:K179" si="64">B148</f>
        <v>268</v>
      </c>
      <c r="L148" s="15">
        <f t="shared" ref="L148:L179" si="65">(C148-C$221)/C$223</f>
        <v>0.0180101534003621</v>
      </c>
      <c r="M148" s="15">
        <f t="shared" ref="M148:M179" si="66">(D148-D$221)/D$223</f>
        <v>-0.152469791921553</v>
      </c>
      <c r="N148" s="15">
        <f t="shared" ref="N148:N179" si="67">(E148-E$221)/E$223</f>
        <v>0.185084362206922</v>
      </c>
      <c r="O148" s="15">
        <f t="shared" ref="O148:O179" si="68">(F148-F$221)/F$223</f>
        <v>-0.548939705210478</v>
      </c>
      <c r="P148" s="15">
        <f t="shared" ref="P148:P179" si="69">(G148-G$221)/G$223</f>
        <v>0.47732731126679</v>
      </c>
      <c r="Q148" s="15">
        <f t="shared" ref="Q148:Q179" si="70">(H148-H$221)/H$223</f>
        <v>0.674580900655899</v>
      </c>
      <c r="R148" s="14">
        <v>0</v>
      </c>
      <c r="S148" s="4">
        <v>68</v>
      </c>
      <c r="T148" s="4">
        <f t="shared" ref="T148:T179" si="71">$L$243*Q148+$M$243*P148+$N$243*O148+$O$243*N148+$P$243*M148+$Q$243*L148+$R$243</f>
        <v>0.190638168414478</v>
      </c>
      <c r="U148">
        <f t="shared" si="40"/>
        <v>0</v>
      </c>
      <c r="V148">
        <f t="shared" si="41"/>
        <v>1</v>
      </c>
      <c r="W148">
        <f>SUM($U$20:U148)</f>
        <v>47</v>
      </c>
      <c r="X148">
        <f>SUM($V$20:V148)</f>
        <v>82</v>
      </c>
      <c r="Y148">
        <f t="shared" si="42"/>
        <v>68</v>
      </c>
      <c r="Z148">
        <f t="shared" si="43"/>
        <v>3</v>
      </c>
      <c r="AB148">
        <f t="shared" si="44"/>
        <v>0.546666666666667</v>
      </c>
      <c r="AC148">
        <f t="shared" si="45"/>
        <v>0.94</v>
      </c>
      <c r="AD148">
        <f t="shared" si="54"/>
        <v>0.0066666666666666</v>
      </c>
      <c r="AE148">
        <f t="shared" si="55"/>
        <v>0.94</v>
      </c>
      <c r="AF148">
        <f t="shared" si="46"/>
        <v>0.0062666666666666</v>
      </c>
      <c r="AR148" s="24">
        <f t="shared" si="47"/>
        <v>68</v>
      </c>
      <c r="AS148" s="24">
        <f t="shared" si="48"/>
        <v>3</v>
      </c>
      <c r="AT148" s="24">
        <f t="shared" si="49"/>
        <v>-14700</v>
      </c>
      <c r="AU148" s="24">
        <f t="shared" si="50"/>
        <v>272000</v>
      </c>
      <c r="AV148" s="24">
        <f t="shared" si="51"/>
        <v>257300</v>
      </c>
      <c r="AW148" s="24">
        <f t="shared" si="52"/>
        <v>1286.5</v>
      </c>
      <c r="AX148" s="24" t="str">
        <f t="shared" si="53"/>
        <v/>
      </c>
    </row>
    <row r="149" spans="1:50">
      <c r="A149" s="4"/>
      <c r="B149" s="10">
        <v>204</v>
      </c>
      <c r="C149" s="8">
        <v>27.9964727208324</v>
      </c>
      <c r="D149" s="8">
        <v>8.42506948493889</v>
      </c>
      <c r="E149" s="8">
        <v>1.05954179034639</v>
      </c>
      <c r="F149" s="9">
        <v>15587.5127770836</v>
      </c>
      <c r="G149" s="9">
        <v>-38.1140356828193</v>
      </c>
      <c r="H149" s="9">
        <v>-1757.86819394456</v>
      </c>
      <c r="I149" s="14">
        <v>0</v>
      </c>
      <c r="J149" s="4">
        <v>4</v>
      </c>
      <c r="K149" s="10">
        <f t="shared" si="64"/>
        <v>204</v>
      </c>
      <c r="L149" s="15">
        <f t="shared" si="65"/>
        <v>-0.83719385480346</v>
      </c>
      <c r="M149" s="15">
        <f t="shared" si="66"/>
        <v>-0.0677502102445512</v>
      </c>
      <c r="N149" s="15">
        <f t="shared" si="67"/>
        <v>0.39734092564764</v>
      </c>
      <c r="O149" s="15">
        <f t="shared" si="68"/>
        <v>-0.845874831637878</v>
      </c>
      <c r="P149" s="15">
        <f t="shared" si="69"/>
        <v>0.697892011105844</v>
      </c>
      <c r="Q149" s="15">
        <f t="shared" si="70"/>
        <v>0.613220812191338</v>
      </c>
      <c r="R149" s="14">
        <v>0</v>
      </c>
      <c r="S149" s="4">
        <v>4</v>
      </c>
      <c r="T149" s="4">
        <f t="shared" si="71"/>
        <v>0.189415317914437</v>
      </c>
      <c r="U149">
        <f t="shared" ref="U149:U212" si="72">R149</f>
        <v>0</v>
      </c>
      <c r="V149">
        <f t="shared" ref="V149:V212" si="73">IF(R149=0,1,0)</f>
        <v>1</v>
      </c>
      <c r="W149">
        <f>SUM($U$20:U149)</f>
        <v>47</v>
      </c>
      <c r="X149">
        <f>SUM($V$20:V149)</f>
        <v>83</v>
      </c>
      <c r="Y149">
        <f t="shared" ref="Y149:Y212" si="74">$V$223-X149</f>
        <v>67</v>
      </c>
      <c r="Z149">
        <f t="shared" ref="Z149:Z212" si="75">$U$223-W149</f>
        <v>3</v>
      </c>
      <c r="AB149">
        <f t="shared" ref="AB149:AB212" si="76">X149/$V$223</f>
        <v>0.553333333333333</v>
      </c>
      <c r="AC149">
        <f t="shared" ref="AC149:AC212" si="77">W149/$U$223</f>
        <v>0.94</v>
      </c>
      <c r="AD149">
        <f t="shared" si="54"/>
        <v>0.00666666666666671</v>
      </c>
      <c r="AE149">
        <f t="shared" si="55"/>
        <v>0.94</v>
      </c>
      <c r="AF149">
        <f t="shared" ref="AF149:AF212" si="78">AD149*AE149</f>
        <v>0.00626666666666671</v>
      </c>
      <c r="AR149" s="24">
        <f t="shared" ref="AR149:AR212" si="79">Y149</f>
        <v>67</v>
      </c>
      <c r="AS149" s="24">
        <f t="shared" ref="AS149:AS212" si="80">Z149</f>
        <v>3</v>
      </c>
      <c r="AT149" s="24">
        <f t="shared" ref="AT149:AT212" si="81">$AP$7*AS149</f>
        <v>-14700</v>
      </c>
      <c r="AU149" s="24">
        <f t="shared" ref="AU149:AU212" si="82">$AP$11*AR149</f>
        <v>268000</v>
      </c>
      <c r="AV149" s="24">
        <f t="shared" ref="AV149:AV212" si="83">AT149+AU149</f>
        <v>253300</v>
      </c>
      <c r="AW149" s="24">
        <f t="shared" ref="AW149:AW212" si="84">AV149/200</f>
        <v>1266.5</v>
      </c>
      <c r="AX149" s="24" t="str">
        <f t="shared" ref="AX149:AX212" si="85">IF(AW149=$AW$14,T149,"")</f>
        <v/>
      </c>
    </row>
    <row r="150" spans="1:50">
      <c r="A150" s="4"/>
      <c r="B150" s="10">
        <v>243</v>
      </c>
      <c r="C150" s="8">
        <v>39.7633722145983</v>
      </c>
      <c r="D150" s="8">
        <v>8.2250617182362</v>
      </c>
      <c r="E150" s="8">
        <v>1.75261594597438</v>
      </c>
      <c r="F150" s="9">
        <v>33101.7405591768</v>
      </c>
      <c r="G150" s="9">
        <v>-1211.58455084173</v>
      </c>
      <c r="H150" s="9">
        <v>589.248987850687</v>
      </c>
      <c r="I150" s="14">
        <v>0</v>
      </c>
      <c r="J150" s="4">
        <v>43</v>
      </c>
      <c r="K150" s="10">
        <f t="shared" si="64"/>
        <v>243</v>
      </c>
      <c r="L150" s="15">
        <f t="shared" si="65"/>
        <v>0.586169325868441</v>
      </c>
      <c r="M150" s="15">
        <f t="shared" si="66"/>
        <v>-0.0965738152937381</v>
      </c>
      <c r="N150" s="15">
        <f t="shared" si="67"/>
        <v>1.55858072887993</v>
      </c>
      <c r="O150" s="15">
        <f t="shared" si="68"/>
        <v>-0.369167354629608</v>
      </c>
      <c r="P150" s="15">
        <f t="shared" si="69"/>
        <v>0.41839178521876</v>
      </c>
      <c r="Q150" s="15">
        <f t="shared" si="70"/>
        <v>0.934385034540625</v>
      </c>
      <c r="R150" s="14">
        <v>0</v>
      </c>
      <c r="S150" s="4">
        <v>43</v>
      </c>
      <c r="T150" s="4">
        <f t="shared" si="71"/>
        <v>0.188189700959271</v>
      </c>
      <c r="U150">
        <f t="shared" si="72"/>
        <v>0</v>
      </c>
      <c r="V150">
        <f t="shared" si="73"/>
        <v>1</v>
      </c>
      <c r="W150">
        <f>SUM($U$20:U150)</f>
        <v>47</v>
      </c>
      <c r="X150">
        <f>SUM($V$20:V150)</f>
        <v>84</v>
      </c>
      <c r="Y150">
        <f t="shared" si="74"/>
        <v>66</v>
      </c>
      <c r="Z150">
        <f t="shared" si="75"/>
        <v>3</v>
      </c>
      <c r="AB150">
        <f t="shared" si="76"/>
        <v>0.56</v>
      </c>
      <c r="AC150">
        <f t="shared" si="77"/>
        <v>0.94</v>
      </c>
      <c r="AD150">
        <f t="shared" ref="AD150:AD213" si="86">AB150-AB149</f>
        <v>0.00666666666666671</v>
      </c>
      <c r="AE150">
        <f t="shared" ref="AE150:AE213" si="87">(AC150+AC149)/2</f>
        <v>0.94</v>
      </c>
      <c r="AF150">
        <f t="shared" si="78"/>
        <v>0.00626666666666671</v>
      </c>
      <c r="AR150" s="24">
        <f t="shared" si="79"/>
        <v>66</v>
      </c>
      <c r="AS150" s="24">
        <f t="shared" si="80"/>
        <v>3</v>
      </c>
      <c r="AT150" s="24">
        <f t="shared" si="81"/>
        <v>-14700</v>
      </c>
      <c r="AU150" s="24">
        <f t="shared" si="82"/>
        <v>264000</v>
      </c>
      <c r="AV150" s="24">
        <f t="shared" si="83"/>
        <v>249300</v>
      </c>
      <c r="AW150" s="24">
        <f t="shared" si="84"/>
        <v>1246.5</v>
      </c>
      <c r="AX150" s="24" t="str">
        <f t="shared" si="85"/>
        <v/>
      </c>
    </row>
    <row r="151" spans="1:50">
      <c r="A151" s="4"/>
      <c r="B151" s="10">
        <v>305</v>
      </c>
      <c r="C151" s="8">
        <v>33.612845659522</v>
      </c>
      <c r="D151" s="8">
        <v>11.6489101056503</v>
      </c>
      <c r="E151" s="8">
        <v>0.68988302863883</v>
      </c>
      <c r="F151" s="9">
        <v>41203.7563047345</v>
      </c>
      <c r="G151" s="9">
        <v>-3102.14362388184</v>
      </c>
      <c r="H151" s="9">
        <v>-5431.00812067899</v>
      </c>
      <c r="I151" s="14">
        <v>0</v>
      </c>
      <c r="J151" s="4">
        <v>105</v>
      </c>
      <c r="K151" s="10">
        <f t="shared" si="64"/>
        <v>305</v>
      </c>
      <c r="L151" s="15">
        <f t="shared" si="65"/>
        <v>-0.15781876078756</v>
      </c>
      <c r="M151" s="15">
        <f t="shared" si="66"/>
        <v>0.396845291844313</v>
      </c>
      <c r="N151" s="15">
        <f t="shared" si="67"/>
        <v>-0.22201915901665</v>
      </c>
      <c r="O151" s="15">
        <f t="shared" si="68"/>
        <v>-0.148644272892888</v>
      </c>
      <c r="P151" s="15">
        <f t="shared" si="69"/>
        <v>-0.0319064379931205</v>
      </c>
      <c r="Q151" s="15">
        <f t="shared" si="70"/>
        <v>0.110612277219312</v>
      </c>
      <c r="R151" s="14">
        <v>0</v>
      </c>
      <c r="S151" s="4">
        <v>105</v>
      </c>
      <c r="T151" s="4">
        <f t="shared" si="71"/>
        <v>0.182253473390408</v>
      </c>
      <c r="U151">
        <f t="shared" si="72"/>
        <v>0</v>
      </c>
      <c r="V151">
        <f t="shared" si="73"/>
        <v>1</v>
      </c>
      <c r="W151">
        <f>SUM($U$20:U151)</f>
        <v>47</v>
      </c>
      <c r="X151">
        <f>SUM($V$20:V151)</f>
        <v>85</v>
      </c>
      <c r="Y151">
        <f t="shared" si="74"/>
        <v>65</v>
      </c>
      <c r="Z151">
        <f t="shared" si="75"/>
        <v>3</v>
      </c>
      <c r="AB151">
        <f t="shared" si="76"/>
        <v>0.566666666666667</v>
      </c>
      <c r="AC151">
        <f t="shared" si="77"/>
        <v>0.94</v>
      </c>
      <c r="AD151">
        <f t="shared" si="86"/>
        <v>0.0066666666666666</v>
      </c>
      <c r="AE151">
        <f t="shared" si="87"/>
        <v>0.94</v>
      </c>
      <c r="AF151">
        <f t="shared" si="78"/>
        <v>0.0062666666666666</v>
      </c>
      <c r="AR151" s="24">
        <f t="shared" si="79"/>
        <v>65</v>
      </c>
      <c r="AS151" s="24">
        <f t="shared" si="80"/>
        <v>3</v>
      </c>
      <c r="AT151" s="24">
        <f t="shared" si="81"/>
        <v>-14700</v>
      </c>
      <c r="AU151" s="24">
        <f t="shared" si="82"/>
        <v>260000</v>
      </c>
      <c r="AV151" s="24">
        <f t="shared" si="83"/>
        <v>245300</v>
      </c>
      <c r="AW151" s="24">
        <f t="shared" si="84"/>
        <v>1226.5</v>
      </c>
      <c r="AX151" s="24" t="str">
        <f t="shared" si="85"/>
        <v/>
      </c>
    </row>
    <row r="152" spans="1:50">
      <c r="A152" s="4"/>
      <c r="B152" s="10">
        <v>326</v>
      </c>
      <c r="C152" s="8">
        <v>46.3542384660138</v>
      </c>
      <c r="D152" s="8">
        <v>11.2399943375885</v>
      </c>
      <c r="E152" s="8">
        <v>1.53736140928657</v>
      </c>
      <c r="F152" s="9">
        <v>53443.7824916112</v>
      </c>
      <c r="G152" s="9">
        <v>-1318.34942699455</v>
      </c>
      <c r="H152" s="9">
        <v>-13742.5868368454</v>
      </c>
      <c r="I152" s="14">
        <v>0</v>
      </c>
      <c r="J152" s="4">
        <v>126</v>
      </c>
      <c r="K152" s="10">
        <f t="shared" si="64"/>
        <v>326</v>
      </c>
      <c r="L152" s="15">
        <f t="shared" si="65"/>
        <v>1.38342236231768</v>
      </c>
      <c r="M152" s="15">
        <f t="shared" si="66"/>
        <v>0.337915447312243</v>
      </c>
      <c r="N152" s="15">
        <f t="shared" si="67"/>
        <v>1.19792359890555</v>
      </c>
      <c r="O152" s="15">
        <f t="shared" si="68"/>
        <v>0.184508411579269</v>
      </c>
      <c r="P152" s="15">
        <f t="shared" si="69"/>
        <v>0.392962252379173</v>
      </c>
      <c r="Q152" s="15">
        <f t="shared" si="70"/>
        <v>-1.02668999962344</v>
      </c>
      <c r="R152" s="14">
        <v>0</v>
      </c>
      <c r="S152" s="4">
        <v>126</v>
      </c>
      <c r="T152" s="4">
        <f t="shared" si="71"/>
        <v>0.181880976273389</v>
      </c>
      <c r="U152">
        <f t="shared" si="72"/>
        <v>0</v>
      </c>
      <c r="V152">
        <f t="shared" si="73"/>
        <v>1</v>
      </c>
      <c r="W152">
        <f>SUM($U$20:U152)</f>
        <v>47</v>
      </c>
      <c r="X152">
        <f>SUM($V$20:V152)</f>
        <v>86</v>
      </c>
      <c r="Y152">
        <f t="shared" si="74"/>
        <v>64</v>
      </c>
      <c r="Z152">
        <f t="shared" si="75"/>
        <v>3</v>
      </c>
      <c r="AB152">
        <f t="shared" si="76"/>
        <v>0.573333333333333</v>
      </c>
      <c r="AC152">
        <f t="shared" si="77"/>
        <v>0.94</v>
      </c>
      <c r="AD152">
        <f t="shared" si="86"/>
        <v>0.00666666666666671</v>
      </c>
      <c r="AE152">
        <f t="shared" si="87"/>
        <v>0.94</v>
      </c>
      <c r="AF152">
        <f t="shared" si="78"/>
        <v>0.00626666666666671</v>
      </c>
      <c r="AR152" s="24">
        <f t="shared" si="79"/>
        <v>64</v>
      </c>
      <c r="AS152" s="24">
        <f t="shared" si="80"/>
        <v>3</v>
      </c>
      <c r="AT152" s="24">
        <f t="shared" si="81"/>
        <v>-14700</v>
      </c>
      <c r="AU152" s="24">
        <f t="shared" si="82"/>
        <v>256000</v>
      </c>
      <c r="AV152" s="24">
        <f t="shared" si="83"/>
        <v>241300</v>
      </c>
      <c r="AW152" s="24">
        <f t="shared" si="84"/>
        <v>1206.5</v>
      </c>
      <c r="AX152" s="24" t="str">
        <f t="shared" si="85"/>
        <v/>
      </c>
    </row>
    <row r="153" spans="1:50">
      <c r="A153" s="4"/>
      <c r="B153" s="10">
        <v>344</v>
      </c>
      <c r="C153" s="8">
        <v>41.4532086959406</v>
      </c>
      <c r="D153" s="8">
        <v>10.0571181251111</v>
      </c>
      <c r="E153" s="8">
        <v>1.55396707129998</v>
      </c>
      <c r="F153" s="9">
        <v>34535.7864842735</v>
      </c>
      <c r="G153" s="9">
        <v>-1382.31174910624</v>
      </c>
      <c r="H153" s="9">
        <v>-4514.59697935486</v>
      </c>
      <c r="I153" s="14">
        <v>0</v>
      </c>
      <c r="J153" s="4">
        <v>144</v>
      </c>
      <c r="K153" s="10">
        <f t="shared" si="64"/>
        <v>344</v>
      </c>
      <c r="L153" s="15">
        <f t="shared" si="65"/>
        <v>0.790577549986708</v>
      </c>
      <c r="M153" s="15">
        <f t="shared" si="66"/>
        <v>0.167448283298512</v>
      </c>
      <c r="N153" s="15">
        <f t="shared" si="67"/>
        <v>1.22574624318164</v>
      </c>
      <c r="O153" s="15">
        <f t="shared" si="68"/>
        <v>-0.330135064803745</v>
      </c>
      <c r="P153" s="15">
        <f t="shared" si="69"/>
        <v>0.377727541964606</v>
      </c>
      <c r="Q153" s="15">
        <f t="shared" si="70"/>
        <v>0.236008006856666</v>
      </c>
      <c r="R153" s="14">
        <v>0</v>
      </c>
      <c r="S153" s="4">
        <v>144</v>
      </c>
      <c r="T153" s="4">
        <f t="shared" si="71"/>
        <v>0.179792024208502</v>
      </c>
      <c r="U153">
        <f t="shared" si="72"/>
        <v>0</v>
      </c>
      <c r="V153">
        <f t="shared" si="73"/>
        <v>1</v>
      </c>
      <c r="W153">
        <f>SUM($U$20:U153)</f>
        <v>47</v>
      </c>
      <c r="X153">
        <f>SUM($V$20:V153)</f>
        <v>87</v>
      </c>
      <c r="Y153">
        <f t="shared" si="74"/>
        <v>63</v>
      </c>
      <c r="Z153">
        <f t="shared" si="75"/>
        <v>3</v>
      </c>
      <c r="AB153">
        <f t="shared" si="76"/>
        <v>0.58</v>
      </c>
      <c r="AC153">
        <f t="shared" si="77"/>
        <v>0.94</v>
      </c>
      <c r="AD153">
        <f t="shared" si="86"/>
        <v>0.0066666666666666</v>
      </c>
      <c r="AE153">
        <f t="shared" si="87"/>
        <v>0.94</v>
      </c>
      <c r="AF153">
        <f t="shared" si="78"/>
        <v>0.0062666666666666</v>
      </c>
      <c r="AR153" s="24">
        <f t="shared" si="79"/>
        <v>63</v>
      </c>
      <c r="AS153" s="24">
        <f t="shared" si="80"/>
        <v>3</v>
      </c>
      <c r="AT153" s="24">
        <f t="shared" si="81"/>
        <v>-14700</v>
      </c>
      <c r="AU153" s="24">
        <f t="shared" si="82"/>
        <v>252000</v>
      </c>
      <c r="AV153" s="24">
        <f t="shared" si="83"/>
        <v>237300</v>
      </c>
      <c r="AW153" s="24">
        <f t="shared" si="84"/>
        <v>1186.5</v>
      </c>
      <c r="AX153" s="24" t="str">
        <f t="shared" si="85"/>
        <v/>
      </c>
    </row>
    <row r="154" spans="1:50">
      <c r="A154" s="4"/>
      <c r="B154" s="10">
        <v>351</v>
      </c>
      <c r="C154" s="8">
        <v>30.1179446700328</v>
      </c>
      <c r="D154" s="8">
        <v>10.7401930934712</v>
      </c>
      <c r="E154" s="8">
        <v>0.664630035444684</v>
      </c>
      <c r="F154" s="9">
        <v>31905.0125369636</v>
      </c>
      <c r="G154" s="9">
        <v>-2744.40684959922</v>
      </c>
      <c r="H154" s="9">
        <v>-1408.81973933275</v>
      </c>
      <c r="I154" s="14">
        <v>1</v>
      </c>
      <c r="J154" s="4">
        <v>151</v>
      </c>
      <c r="K154" s="10">
        <f t="shared" si="64"/>
        <v>351</v>
      </c>
      <c r="L154" s="15">
        <f t="shared" si="65"/>
        <v>-0.580573573231422</v>
      </c>
      <c r="M154" s="15">
        <f t="shared" si="66"/>
        <v>0.265887876078254</v>
      </c>
      <c r="N154" s="15">
        <f t="shared" si="67"/>
        <v>-0.264330332517595</v>
      </c>
      <c r="O154" s="15">
        <f t="shared" si="68"/>
        <v>-0.401740254972814</v>
      </c>
      <c r="P154" s="15">
        <f t="shared" si="69"/>
        <v>0.0533002271326498</v>
      </c>
      <c r="Q154" s="15">
        <f t="shared" si="70"/>
        <v>0.660982328470589</v>
      </c>
      <c r="R154" s="14">
        <v>1</v>
      </c>
      <c r="S154" s="4">
        <v>151</v>
      </c>
      <c r="T154" s="4">
        <f t="shared" si="71"/>
        <v>0.179221288196063</v>
      </c>
      <c r="U154">
        <f t="shared" si="72"/>
        <v>1</v>
      </c>
      <c r="V154">
        <f t="shared" si="73"/>
        <v>0</v>
      </c>
      <c r="W154">
        <f>SUM($U$20:U154)</f>
        <v>48</v>
      </c>
      <c r="X154">
        <f>SUM($V$20:V154)</f>
        <v>87</v>
      </c>
      <c r="Y154">
        <f t="shared" si="74"/>
        <v>63</v>
      </c>
      <c r="Z154">
        <f t="shared" si="75"/>
        <v>2</v>
      </c>
      <c r="AB154">
        <f t="shared" si="76"/>
        <v>0.58</v>
      </c>
      <c r="AC154">
        <f t="shared" si="77"/>
        <v>0.96</v>
      </c>
      <c r="AD154">
        <f t="shared" si="86"/>
        <v>0</v>
      </c>
      <c r="AE154">
        <f t="shared" si="87"/>
        <v>0.95</v>
      </c>
      <c r="AF154">
        <f t="shared" si="78"/>
        <v>0</v>
      </c>
      <c r="AR154" s="24">
        <f t="shared" si="79"/>
        <v>63</v>
      </c>
      <c r="AS154" s="24">
        <f t="shared" si="80"/>
        <v>2</v>
      </c>
      <c r="AT154" s="24">
        <f t="shared" si="81"/>
        <v>-9800</v>
      </c>
      <c r="AU154" s="24">
        <f t="shared" si="82"/>
        <v>252000</v>
      </c>
      <c r="AV154" s="24">
        <f t="shared" si="83"/>
        <v>242200</v>
      </c>
      <c r="AW154" s="24">
        <f t="shared" si="84"/>
        <v>1211</v>
      </c>
      <c r="AX154" s="24" t="str">
        <f t="shared" si="85"/>
        <v/>
      </c>
    </row>
    <row r="155" spans="1:50">
      <c r="A155" s="4"/>
      <c r="B155" s="10">
        <v>209</v>
      </c>
      <c r="C155" s="8">
        <v>35.0053152934647</v>
      </c>
      <c r="D155" s="8">
        <v>9.81789990199769</v>
      </c>
      <c r="E155" s="8">
        <v>1.66768010905342</v>
      </c>
      <c r="F155" s="9">
        <v>30621.4217836112</v>
      </c>
      <c r="G155" s="9">
        <v>-830.783710976025</v>
      </c>
      <c r="H155" s="9">
        <v>-2705.92092556329</v>
      </c>
      <c r="I155" s="14">
        <v>0</v>
      </c>
      <c r="J155" s="4">
        <v>9</v>
      </c>
      <c r="K155" s="10">
        <f t="shared" si="64"/>
        <v>209</v>
      </c>
      <c r="L155" s="15">
        <f t="shared" si="65"/>
        <v>0.0106189834294007</v>
      </c>
      <c r="M155" s="15">
        <f t="shared" si="66"/>
        <v>0.132973964139506</v>
      </c>
      <c r="N155" s="15">
        <f t="shared" si="67"/>
        <v>1.41627146261665</v>
      </c>
      <c r="O155" s="15">
        <f t="shared" si="68"/>
        <v>-0.436677411046997</v>
      </c>
      <c r="P155" s="15">
        <f t="shared" si="69"/>
        <v>0.509091908814147</v>
      </c>
      <c r="Q155" s="15">
        <f t="shared" si="70"/>
        <v>0.483495453501083</v>
      </c>
      <c r="R155" s="14">
        <v>0</v>
      </c>
      <c r="S155" s="4">
        <v>9</v>
      </c>
      <c r="T155" s="4">
        <f t="shared" si="71"/>
        <v>0.176137679941734</v>
      </c>
      <c r="U155">
        <f t="shared" si="72"/>
        <v>0</v>
      </c>
      <c r="V155">
        <f t="shared" si="73"/>
        <v>1</v>
      </c>
      <c r="W155">
        <f>SUM($U$20:U155)</f>
        <v>48</v>
      </c>
      <c r="X155">
        <f>SUM($V$20:V155)</f>
        <v>88</v>
      </c>
      <c r="Y155">
        <f t="shared" si="74"/>
        <v>62</v>
      </c>
      <c r="Z155">
        <f t="shared" si="75"/>
        <v>2</v>
      </c>
      <c r="AB155">
        <f t="shared" si="76"/>
        <v>0.586666666666667</v>
      </c>
      <c r="AC155">
        <f t="shared" si="77"/>
        <v>0.96</v>
      </c>
      <c r="AD155">
        <f t="shared" si="86"/>
        <v>0.00666666666666671</v>
      </c>
      <c r="AE155">
        <f t="shared" si="87"/>
        <v>0.96</v>
      </c>
      <c r="AF155">
        <f t="shared" si="78"/>
        <v>0.00640000000000004</v>
      </c>
      <c r="AR155" s="24">
        <f t="shared" si="79"/>
        <v>62</v>
      </c>
      <c r="AS155" s="24">
        <f t="shared" si="80"/>
        <v>2</v>
      </c>
      <c r="AT155" s="24">
        <f t="shared" si="81"/>
        <v>-9800</v>
      </c>
      <c r="AU155" s="24">
        <f t="shared" si="82"/>
        <v>248000</v>
      </c>
      <c r="AV155" s="24">
        <f t="shared" si="83"/>
        <v>238200</v>
      </c>
      <c r="AW155" s="24">
        <f t="shared" si="84"/>
        <v>1191</v>
      </c>
      <c r="AX155" s="24" t="str">
        <f t="shared" si="85"/>
        <v/>
      </c>
    </row>
    <row r="156" spans="1:50">
      <c r="A156" s="4"/>
      <c r="B156" s="10">
        <v>203</v>
      </c>
      <c r="C156" s="8">
        <v>37.3321102143682</v>
      </c>
      <c r="D156" s="8">
        <v>9.30089346733746</v>
      </c>
      <c r="E156" s="8">
        <v>0.0221722325394282</v>
      </c>
      <c r="F156" s="9">
        <v>30601.9495858578</v>
      </c>
      <c r="G156" s="9">
        <v>-2891.77016631465</v>
      </c>
      <c r="H156" s="9">
        <v>-1673.64452082743</v>
      </c>
      <c r="I156" s="14">
        <v>0</v>
      </c>
      <c r="J156" s="4">
        <v>3</v>
      </c>
      <c r="K156" s="10">
        <f t="shared" si="64"/>
        <v>203</v>
      </c>
      <c r="L156" s="15">
        <f t="shared" si="65"/>
        <v>0.292075812489861</v>
      </c>
      <c r="M156" s="15">
        <f t="shared" si="66"/>
        <v>0.0584669111074784</v>
      </c>
      <c r="N156" s="15">
        <f t="shared" si="67"/>
        <v>-1.34076287090126</v>
      </c>
      <c r="O156" s="15">
        <f t="shared" si="68"/>
        <v>-0.437207411134831</v>
      </c>
      <c r="P156" s="15">
        <f t="shared" si="69"/>
        <v>0.0182008532861294</v>
      </c>
      <c r="Q156" s="15">
        <f t="shared" si="70"/>
        <v>0.624745430855402</v>
      </c>
      <c r="R156" s="14">
        <v>0</v>
      </c>
      <c r="S156" s="4">
        <v>3</v>
      </c>
      <c r="T156" s="4">
        <f t="shared" si="71"/>
        <v>0.17555502948629</v>
      </c>
      <c r="U156">
        <f t="shared" si="72"/>
        <v>0</v>
      </c>
      <c r="V156">
        <f t="shared" si="73"/>
        <v>1</v>
      </c>
      <c r="W156">
        <f>SUM($U$20:U156)</f>
        <v>48</v>
      </c>
      <c r="X156">
        <f>SUM($V$20:V156)</f>
        <v>89</v>
      </c>
      <c r="Y156">
        <f t="shared" si="74"/>
        <v>61</v>
      </c>
      <c r="Z156">
        <f t="shared" si="75"/>
        <v>2</v>
      </c>
      <c r="AB156">
        <f t="shared" si="76"/>
        <v>0.593333333333333</v>
      </c>
      <c r="AC156">
        <f t="shared" si="77"/>
        <v>0.96</v>
      </c>
      <c r="AD156">
        <f t="shared" si="86"/>
        <v>0.00666666666666671</v>
      </c>
      <c r="AE156">
        <f t="shared" si="87"/>
        <v>0.96</v>
      </c>
      <c r="AF156">
        <f t="shared" si="78"/>
        <v>0.00640000000000004</v>
      </c>
      <c r="AR156" s="24">
        <f t="shared" si="79"/>
        <v>61</v>
      </c>
      <c r="AS156" s="24">
        <f t="shared" si="80"/>
        <v>2</v>
      </c>
      <c r="AT156" s="24">
        <f t="shared" si="81"/>
        <v>-9800</v>
      </c>
      <c r="AU156" s="24">
        <f t="shared" si="82"/>
        <v>244000</v>
      </c>
      <c r="AV156" s="24">
        <f t="shared" si="83"/>
        <v>234200</v>
      </c>
      <c r="AW156" s="24">
        <f t="shared" si="84"/>
        <v>1171</v>
      </c>
      <c r="AX156" s="24" t="str">
        <f t="shared" si="85"/>
        <v/>
      </c>
    </row>
    <row r="157" spans="1:50">
      <c r="A157" s="4"/>
      <c r="B157" s="10">
        <v>390</v>
      </c>
      <c r="C157" s="8">
        <v>45.3566174157972</v>
      </c>
      <c r="D157" s="8">
        <v>16.631775469619</v>
      </c>
      <c r="E157" s="8">
        <v>1.31528024084991</v>
      </c>
      <c r="F157" s="9">
        <v>59545.5468288331</v>
      </c>
      <c r="G157" s="9">
        <v>-4847.96169310817</v>
      </c>
      <c r="H157" s="9">
        <v>-13622.858146435</v>
      </c>
      <c r="I157" s="14">
        <v>0</v>
      </c>
      <c r="J157" s="4">
        <v>190</v>
      </c>
      <c r="K157" s="10">
        <f t="shared" si="64"/>
        <v>390</v>
      </c>
      <c r="L157" s="15">
        <f t="shared" si="65"/>
        <v>1.26274681206811</v>
      </c>
      <c r="M157" s="15">
        <f t="shared" si="66"/>
        <v>1.11493812209826</v>
      </c>
      <c r="N157" s="15">
        <f t="shared" si="67"/>
        <v>0.825828505988244</v>
      </c>
      <c r="O157" s="15">
        <f t="shared" si="68"/>
        <v>0.350588053724271</v>
      </c>
      <c r="P157" s="15">
        <f t="shared" si="69"/>
        <v>-0.447729876590922</v>
      </c>
      <c r="Q157" s="15">
        <f t="shared" si="70"/>
        <v>-1.0103071057284</v>
      </c>
      <c r="R157" s="14">
        <v>0</v>
      </c>
      <c r="S157" s="4">
        <v>190</v>
      </c>
      <c r="T157" s="4">
        <f t="shared" si="71"/>
        <v>0.168776744591335</v>
      </c>
      <c r="U157">
        <f t="shared" si="72"/>
        <v>0</v>
      </c>
      <c r="V157">
        <f t="shared" si="73"/>
        <v>1</v>
      </c>
      <c r="W157">
        <f>SUM($U$20:U157)</f>
        <v>48</v>
      </c>
      <c r="X157">
        <f>SUM($V$20:V157)</f>
        <v>90</v>
      </c>
      <c r="Y157">
        <f t="shared" si="74"/>
        <v>60</v>
      </c>
      <c r="Z157">
        <f t="shared" si="75"/>
        <v>2</v>
      </c>
      <c r="AB157">
        <f t="shared" si="76"/>
        <v>0.6</v>
      </c>
      <c r="AC157">
        <f t="shared" si="77"/>
        <v>0.96</v>
      </c>
      <c r="AD157">
        <f t="shared" si="86"/>
        <v>0.0066666666666666</v>
      </c>
      <c r="AE157">
        <f t="shared" si="87"/>
        <v>0.96</v>
      </c>
      <c r="AF157">
        <f t="shared" si="78"/>
        <v>0.00639999999999993</v>
      </c>
      <c r="AR157" s="24">
        <f t="shared" si="79"/>
        <v>60</v>
      </c>
      <c r="AS157" s="24">
        <f t="shared" si="80"/>
        <v>2</v>
      </c>
      <c r="AT157" s="24">
        <f t="shared" si="81"/>
        <v>-9800</v>
      </c>
      <c r="AU157" s="24">
        <f t="shared" si="82"/>
        <v>240000</v>
      </c>
      <c r="AV157" s="24">
        <f t="shared" si="83"/>
        <v>230200</v>
      </c>
      <c r="AW157" s="24">
        <f t="shared" si="84"/>
        <v>1151</v>
      </c>
      <c r="AX157" s="24" t="str">
        <f t="shared" si="85"/>
        <v/>
      </c>
    </row>
    <row r="158" spans="1:50">
      <c r="A158" s="4"/>
      <c r="B158" s="10">
        <v>278</v>
      </c>
      <c r="C158" s="8">
        <v>49.4797310891357</v>
      </c>
      <c r="D158" s="8">
        <v>8.70680176575539</v>
      </c>
      <c r="E158" s="8">
        <v>0.265980525030327</v>
      </c>
      <c r="F158" s="9">
        <v>68045.4773602262</v>
      </c>
      <c r="G158" s="9">
        <v>-2565.90520923702</v>
      </c>
      <c r="H158" s="9">
        <v>-11141.3507685949</v>
      </c>
      <c r="I158" s="14">
        <v>1</v>
      </c>
      <c r="J158" s="4">
        <v>78</v>
      </c>
      <c r="K158" s="10">
        <f t="shared" si="64"/>
        <v>278</v>
      </c>
      <c r="L158" s="15">
        <f t="shared" si="65"/>
        <v>1.76149231384317</v>
      </c>
      <c r="M158" s="15">
        <f t="shared" si="66"/>
        <v>-0.0271490869695115</v>
      </c>
      <c r="N158" s="15">
        <f t="shared" si="67"/>
        <v>-0.93226416798541</v>
      </c>
      <c r="O158" s="15">
        <f t="shared" si="68"/>
        <v>0.581941698816679</v>
      </c>
      <c r="P158" s="15">
        <f t="shared" si="69"/>
        <v>0.0958162070042818</v>
      </c>
      <c r="Q158" s="15">
        <f t="shared" si="70"/>
        <v>-0.670753804581151</v>
      </c>
      <c r="R158" s="14">
        <v>1</v>
      </c>
      <c r="S158" s="4">
        <v>78</v>
      </c>
      <c r="T158" s="4">
        <f t="shared" si="71"/>
        <v>0.168371691674879</v>
      </c>
      <c r="U158">
        <f t="shared" si="72"/>
        <v>1</v>
      </c>
      <c r="V158">
        <f t="shared" si="73"/>
        <v>0</v>
      </c>
      <c r="W158">
        <f>SUM($U$20:U158)</f>
        <v>49</v>
      </c>
      <c r="X158">
        <f>SUM($V$20:V158)</f>
        <v>90</v>
      </c>
      <c r="Y158">
        <f t="shared" si="74"/>
        <v>60</v>
      </c>
      <c r="Z158">
        <f t="shared" si="75"/>
        <v>1</v>
      </c>
      <c r="AB158">
        <f t="shared" si="76"/>
        <v>0.6</v>
      </c>
      <c r="AC158">
        <f t="shared" si="77"/>
        <v>0.98</v>
      </c>
      <c r="AD158">
        <f t="shared" si="86"/>
        <v>0</v>
      </c>
      <c r="AE158">
        <f t="shared" si="87"/>
        <v>0.97</v>
      </c>
      <c r="AF158">
        <f t="shared" si="78"/>
        <v>0</v>
      </c>
      <c r="AR158" s="24">
        <f t="shared" si="79"/>
        <v>60</v>
      </c>
      <c r="AS158" s="24">
        <f t="shared" si="80"/>
        <v>1</v>
      </c>
      <c r="AT158" s="24">
        <f t="shared" si="81"/>
        <v>-4900</v>
      </c>
      <c r="AU158" s="24">
        <f t="shared" si="82"/>
        <v>240000</v>
      </c>
      <c r="AV158" s="24">
        <f t="shared" si="83"/>
        <v>235100</v>
      </c>
      <c r="AW158" s="24">
        <f t="shared" si="84"/>
        <v>1175.5</v>
      </c>
      <c r="AX158" s="24" t="str">
        <f t="shared" si="85"/>
        <v/>
      </c>
    </row>
    <row r="159" spans="1:50">
      <c r="A159" s="4"/>
      <c r="B159" s="10">
        <v>328</v>
      </c>
      <c r="C159" s="8">
        <v>35.8803740599527</v>
      </c>
      <c r="D159" s="8">
        <v>14.3190014465662</v>
      </c>
      <c r="E159" s="8">
        <v>1.30159248919656</v>
      </c>
      <c r="F159" s="9">
        <v>37658.111048794</v>
      </c>
      <c r="G159" s="9">
        <v>-2162.52378508083</v>
      </c>
      <c r="H159" s="9">
        <v>-11673.4826855204</v>
      </c>
      <c r="I159" s="14">
        <v>0</v>
      </c>
      <c r="J159" s="4">
        <v>128</v>
      </c>
      <c r="K159" s="10">
        <f t="shared" si="64"/>
        <v>328</v>
      </c>
      <c r="L159" s="15">
        <f t="shared" si="65"/>
        <v>0.116468993434429</v>
      </c>
      <c r="M159" s="15">
        <f t="shared" si="66"/>
        <v>0.781638640245707</v>
      </c>
      <c r="N159" s="15">
        <f t="shared" si="67"/>
        <v>0.802894795493392</v>
      </c>
      <c r="O159" s="15">
        <f t="shared" si="68"/>
        <v>-0.245150703285087</v>
      </c>
      <c r="P159" s="15">
        <f t="shared" si="69"/>
        <v>0.191894632251329</v>
      </c>
      <c r="Q159" s="15">
        <f t="shared" si="70"/>
        <v>-0.743567268950179</v>
      </c>
      <c r="R159" s="14">
        <v>0</v>
      </c>
      <c r="S159" s="4">
        <v>128</v>
      </c>
      <c r="T159" s="4">
        <f t="shared" si="71"/>
        <v>0.167191611711194</v>
      </c>
      <c r="U159">
        <f t="shared" si="72"/>
        <v>0</v>
      </c>
      <c r="V159">
        <f t="shared" si="73"/>
        <v>1</v>
      </c>
      <c r="W159">
        <f>SUM($U$20:U159)</f>
        <v>49</v>
      </c>
      <c r="X159">
        <f>SUM($V$20:V159)</f>
        <v>91</v>
      </c>
      <c r="Y159">
        <f t="shared" si="74"/>
        <v>59</v>
      </c>
      <c r="Z159">
        <f t="shared" si="75"/>
        <v>1</v>
      </c>
      <c r="AB159">
        <f t="shared" si="76"/>
        <v>0.606666666666667</v>
      </c>
      <c r="AC159">
        <f t="shared" si="77"/>
        <v>0.98</v>
      </c>
      <c r="AD159">
        <f t="shared" si="86"/>
        <v>0.00666666666666671</v>
      </c>
      <c r="AE159">
        <f t="shared" si="87"/>
        <v>0.98</v>
      </c>
      <c r="AF159">
        <f t="shared" si="78"/>
        <v>0.00653333333333338</v>
      </c>
      <c r="AR159" s="24">
        <f t="shared" si="79"/>
        <v>59</v>
      </c>
      <c r="AS159" s="24">
        <f t="shared" si="80"/>
        <v>1</v>
      </c>
      <c r="AT159" s="24">
        <f t="shared" si="81"/>
        <v>-4900</v>
      </c>
      <c r="AU159" s="24">
        <f t="shared" si="82"/>
        <v>236000</v>
      </c>
      <c r="AV159" s="24">
        <f t="shared" si="83"/>
        <v>231100</v>
      </c>
      <c r="AW159" s="24">
        <f t="shared" si="84"/>
        <v>1155.5</v>
      </c>
      <c r="AX159" s="24" t="str">
        <f t="shared" si="85"/>
        <v/>
      </c>
    </row>
    <row r="160" spans="1:50">
      <c r="A160" s="4"/>
      <c r="B160" s="10">
        <v>283</v>
      </c>
      <c r="C160" s="8">
        <v>44.973538460834</v>
      </c>
      <c r="D160" s="8">
        <v>17.0722286337039</v>
      </c>
      <c r="E160" s="8">
        <v>1.3603447155426</v>
      </c>
      <c r="F160" s="9">
        <v>30033.4173338013</v>
      </c>
      <c r="G160" s="9">
        <v>-4352.40834795152</v>
      </c>
      <c r="H160" s="9">
        <v>-9668.93791491214</v>
      </c>
      <c r="I160" s="14">
        <v>0</v>
      </c>
      <c r="J160" s="4">
        <v>83</v>
      </c>
      <c r="K160" s="10">
        <f t="shared" si="64"/>
        <v>283</v>
      </c>
      <c r="L160" s="15">
        <f t="shared" si="65"/>
        <v>1.21640831142283</v>
      </c>
      <c r="M160" s="15">
        <f t="shared" si="66"/>
        <v>1.17841289737096</v>
      </c>
      <c r="N160" s="15">
        <f t="shared" si="67"/>
        <v>0.901333646816181</v>
      </c>
      <c r="O160" s="15">
        <f t="shared" si="68"/>
        <v>-0.452681891588534</v>
      </c>
      <c r="P160" s="15">
        <f t="shared" si="69"/>
        <v>-0.329697706100786</v>
      </c>
      <c r="Q160" s="15">
        <f t="shared" si="70"/>
        <v>-0.469278423293014</v>
      </c>
      <c r="R160" s="14">
        <v>0</v>
      </c>
      <c r="S160" s="4">
        <v>83</v>
      </c>
      <c r="T160" s="4">
        <f t="shared" si="71"/>
        <v>0.165095139916321</v>
      </c>
      <c r="U160">
        <f t="shared" si="72"/>
        <v>0</v>
      </c>
      <c r="V160">
        <f t="shared" si="73"/>
        <v>1</v>
      </c>
      <c r="W160">
        <f>SUM($U$20:U160)</f>
        <v>49</v>
      </c>
      <c r="X160">
        <f>SUM($V$20:V160)</f>
        <v>92</v>
      </c>
      <c r="Y160">
        <f t="shared" si="74"/>
        <v>58</v>
      </c>
      <c r="Z160">
        <f t="shared" si="75"/>
        <v>1</v>
      </c>
      <c r="AB160">
        <f t="shared" si="76"/>
        <v>0.613333333333333</v>
      </c>
      <c r="AC160">
        <f t="shared" si="77"/>
        <v>0.98</v>
      </c>
      <c r="AD160">
        <f t="shared" si="86"/>
        <v>0.0066666666666666</v>
      </c>
      <c r="AE160">
        <f t="shared" si="87"/>
        <v>0.98</v>
      </c>
      <c r="AF160">
        <f t="shared" si="78"/>
        <v>0.00653333333333327</v>
      </c>
      <c r="AR160" s="24">
        <f t="shared" si="79"/>
        <v>58</v>
      </c>
      <c r="AS160" s="24">
        <f t="shared" si="80"/>
        <v>1</v>
      </c>
      <c r="AT160" s="24">
        <f t="shared" si="81"/>
        <v>-4900</v>
      </c>
      <c r="AU160" s="24">
        <f t="shared" si="82"/>
        <v>232000</v>
      </c>
      <c r="AV160" s="24">
        <f t="shared" si="83"/>
        <v>227100</v>
      </c>
      <c r="AW160" s="24">
        <f t="shared" si="84"/>
        <v>1135.5</v>
      </c>
      <c r="AX160" s="24" t="str">
        <f t="shared" si="85"/>
        <v/>
      </c>
    </row>
    <row r="161" spans="1:50">
      <c r="A161" s="4"/>
      <c r="B161" s="10">
        <v>360</v>
      </c>
      <c r="C161" s="8">
        <v>37.4604028311872</v>
      </c>
      <c r="D161" s="8">
        <v>6.55007017370609</v>
      </c>
      <c r="E161" s="8">
        <v>0.432943067958295</v>
      </c>
      <c r="F161" s="9">
        <v>59164.3140591048</v>
      </c>
      <c r="G161" s="9">
        <v>-1660.56387637426</v>
      </c>
      <c r="H161" s="9">
        <v>-2732.96958224461</v>
      </c>
      <c r="I161" s="14">
        <v>0</v>
      </c>
      <c r="J161" s="4">
        <v>160</v>
      </c>
      <c r="K161" s="10">
        <f t="shared" si="64"/>
        <v>360</v>
      </c>
      <c r="L161" s="15">
        <f t="shared" si="65"/>
        <v>0.307594512826256</v>
      </c>
      <c r="M161" s="15">
        <f t="shared" si="66"/>
        <v>-0.337960915085864</v>
      </c>
      <c r="N161" s="15">
        <f t="shared" si="67"/>
        <v>-0.65251985935344</v>
      </c>
      <c r="O161" s="15">
        <f t="shared" si="68"/>
        <v>0.34021154645994</v>
      </c>
      <c r="P161" s="15">
        <f t="shared" si="69"/>
        <v>0.311452734527761</v>
      </c>
      <c r="Q161" s="15">
        <f t="shared" si="70"/>
        <v>0.479794291558242</v>
      </c>
      <c r="R161" s="14">
        <v>0</v>
      </c>
      <c r="S161" s="4">
        <v>160</v>
      </c>
      <c r="T161" s="4">
        <f t="shared" si="71"/>
        <v>0.162884186568208</v>
      </c>
      <c r="U161">
        <f t="shared" si="72"/>
        <v>0</v>
      </c>
      <c r="V161">
        <f t="shared" si="73"/>
        <v>1</v>
      </c>
      <c r="W161">
        <f>SUM($U$20:U161)</f>
        <v>49</v>
      </c>
      <c r="X161">
        <f>SUM($V$20:V161)</f>
        <v>93</v>
      </c>
      <c r="Y161">
        <f t="shared" si="74"/>
        <v>57</v>
      </c>
      <c r="Z161">
        <f t="shared" si="75"/>
        <v>1</v>
      </c>
      <c r="AB161">
        <f t="shared" si="76"/>
        <v>0.62</v>
      </c>
      <c r="AC161">
        <f t="shared" si="77"/>
        <v>0.98</v>
      </c>
      <c r="AD161">
        <f t="shared" si="86"/>
        <v>0.00666666666666671</v>
      </c>
      <c r="AE161">
        <f t="shared" si="87"/>
        <v>0.98</v>
      </c>
      <c r="AF161">
        <f t="shared" si="78"/>
        <v>0.00653333333333338</v>
      </c>
      <c r="AR161" s="24">
        <f t="shared" si="79"/>
        <v>57</v>
      </c>
      <c r="AS161" s="24">
        <f t="shared" si="80"/>
        <v>1</v>
      </c>
      <c r="AT161" s="24">
        <f t="shared" si="81"/>
        <v>-4900</v>
      </c>
      <c r="AU161" s="24">
        <f t="shared" si="82"/>
        <v>228000</v>
      </c>
      <c r="AV161" s="24">
        <f t="shared" si="83"/>
        <v>223100</v>
      </c>
      <c r="AW161" s="24">
        <f t="shared" si="84"/>
        <v>1115.5</v>
      </c>
      <c r="AX161" s="24" t="str">
        <f t="shared" si="85"/>
        <v/>
      </c>
    </row>
    <row r="162" spans="1:50">
      <c r="A162" s="4"/>
      <c r="B162" s="10">
        <v>329</v>
      </c>
      <c r="C162" s="8">
        <v>36.7956748299368</v>
      </c>
      <c r="D162" s="8">
        <v>8.82165249396559</v>
      </c>
      <c r="E162" s="8">
        <v>0.29440617065555</v>
      </c>
      <c r="F162" s="9">
        <v>29431.6722288489</v>
      </c>
      <c r="G162" s="9">
        <v>-1400.98102413889</v>
      </c>
      <c r="H162" s="9">
        <v>-2950.84257739496</v>
      </c>
      <c r="I162" s="14">
        <v>0</v>
      </c>
      <c r="J162" s="4">
        <v>129</v>
      </c>
      <c r="K162" s="10">
        <f t="shared" si="64"/>
        <v>329</v>
      </c>
      <c r="L162" s="15">
        <f t="shared" si="65"/>
        <v>0.227186809620945</v>
      </c>
      <c r="M162" s="15">
        <f t="shared" si="66"/>
        <v>-0.0105976695714905</v>
      </c>
      <c r="N162" s="15">
        <f t="shared" si="67"/>
        <v>-0.88463724254815</v>
      </c>
      <c r="O162" s="15">
        <f t="shared" si="68"/>
        <v>-0.469060369381155</v>
      </c>
      <c r="P162" s="15">
        <f t="shared" si="69"/>
        <v>0.373280846013267</v>
      </c>
      <c r="Q162" s="15">
        <f t="shared" si="70"/>
        <v>0.449981970468739</v>
      </c>
      <c r="R162" s="14">
        <v>0</v>
      </c>
      <c r="S162" s="4">
        <v>129</v>
      </c>
      <c r="T162" s="4">
        <f t="shared" si="71"/>
        <v>0.154224137687746</v>
      </c>
      <c r="U162">
        <f t="shared" si="72"/>
        <v>0</v>
      </c>
      <c r="V162">
        <f t="shared" si="73"/>
        <v>1</v>
      </c>
      <c r="W162">
        <f>SUM($U$20:U162)</f>
        <v>49</v>
      </c>
      <c r="X162">
        <f>SUM($V$20:V162)</f>
        <v>94</v>
      </c>
      <c r="Y162">
        <f t="shared" si="74"/>
        <v>56</v>
      </c>
      <c r="Z162">
        <f t="shared" si="75"/>
        <v>1</v>
      </c>
      <c r="AB162">
        <f t="shared" si="76"/>
        <v>0.626666666666667</v>
      </c>
      <c r="AC162">
        <f t="shared" si="77"/>
        <v>0.98</v>
      </c>
      <c r="AD162">
        <f t="shared" si="86"/>
        <v>0.00666666666666671</v>
      </c>
      <c r="AE162">
        <f t="shared" si="87"/>
        <v>0.98</v>
      </c>
      <c r="AF162">
        <f t="shared" si="78"/>
        <v>0.00653333333333338</v>
      </c>
      <c r="AR162" s="24">
        <f t="shared" si="79"/>
        <v>56</v>
      </c>
      <c r="AS162" s="24">
        <f t="shared" si="80"/>
        <v>1</v>
      </c>
      <c r="AT162" s="24">
        <f t="shared" si="81"/>
        <v>-4900</v>
      </c>
      <c r="AU162" s="24">
        <f t="shared" si="82"/>
        <v>224000</v>
      </c>
      <c r="AV162" s="24">
        <f t="shared" si="83"/>
        <v>219100</v>
      </c>
      <c r="AW162" s="24">
        <f t="shared" si="84"/>
        <v>1095.5</v>
      </c>
      <c r="AX162" s="24" t="str">
        <f t="shared" si="85"/>
        <v/>
      </c>
    </row>
    <row r="163" spans="1:50">
      <c r="A163" s="4"/>
      <c r="B163" s="10">
        <v>288</v>
      </c>
      <c r="C163" s="8">
        <v>34.3267483532734</v>
      </c>
      <c r="D163" s="8">
        <v>9.28254822037915</v>
      </c>
      <c r="E163" s="8">
        <v>1.84085360886739</v>
      </c>
      <c r="F163" s="9">
        <v>33107.8768081448</v>
      </c>
      <c r="G163" s="9">
        <v>-112.411915002652</v>
      </c>
      <c r="H163" s="9">
        <v>-1512.75256591035</v>
      </c>
      <c r="I163" s="14">
        <v>0</v>
      </c>
      <c r="J163" s="4">
        <v>88</v>
      </c>
      <c r="K163" s="10">
        <f t="shared" si="64"/>
        <v>288</v>
      </c>
      <c r="L163" s="15">
        <f t="shared" si="65"/>
        <v>-0.071462723718782</v>
      </c>
      <c r="M163" s="15">
        <f t="shared" si="66"/>
        <v>0.0558231330103909</v>
      </c>
      <c r="N163" s="15">
        <f t="shared" si="67"/>
        <v>1.70642217623951</v>
      </c>
      <c r="O163" s="15">
        <f t="shared" si="68"/>
        <v>-0.369000336374495</v>
      </c>
      <c r="P163" s="15">
        <f t="shared" si="69"/>
        <v>0.680195551088685</v>
      </c>
      <c r="Q163" s="15">
        <f t="shared" si="70"/>
        <v>0.646760837663373</v>
      </c>
      <c r="R163" s="14">
        <v>0</v>
      </c>
      <c r="S163" s="4">
        <v>88</v>
      </c>
      <c r="T163" s="4">
        <f t="shared" si="71"/>
        <v>0.152101087211844</v>
      </c>
      <c r="U163">
        <f t="shared" si="72"/>
        <v>0</v>
      </c>
      <c r="V163">
        <f t="shared" si="73"/>
        <v>1</v>
      </c>
      <c r="W163">
        <f>SUM($U$20:U163)</f>
        <v>49</v>
      </c>
      <c r="X163">
        <f>SUM($V$20:V163)</f>
        <v>95</v>
      </c>
      <c r="Y163">
        <f t="shared" si="74"/>
        <v>55</v>
      </c>
      <c r="Z163">
        <f t="shared" si="75"/>
        <v>1</v>
      </c>
      <c r="AB163">
        <f t="shared" si="76"/>
        <v>0.633333333333333</v>
      </c>
      <c r="AC163">
        <f t="shared" si="77"/>
        <v>0.98</v>
      </c>
      <c r="AD163">
        <f t="shared" si="86"/>
        <v>0.0066666666666666</v>
      </c>
      <c r="AE163">
        <f t="shared" si="87"/>
        <v>0.98</v>
      </c>
      <c r="AF163">
        <f t="shared" si="78"/>
        <v>0.00653333333333327</v>
      </c>
      <c r="AR163" s="24">
        <f t="shared" si="79"/>
        <v>55</v>
      </c>
      <c r="AS163" s="24">
        <f t="shared" si="80"/>
        <v>1</v>
      </c>
      <c r="AT163" s="24">
        <f t="shared" si="81"/>
        <v>-4900</v>
      </c>
      <c r="AU163" s="24">
        <f t="shared" si="82"/>
        <v>220000</v>
      </c>
      <c r="AV163" s="24">
        <f t="shared" si="83"/>
        <v>215100</v>
      </c>
      <c r="AW163" s="24">
        <f t="shared" si="84"/>
        <v>1075.5</v>
      </c>
      <c r="AX163" s="24" t="str">
        <f t="shared" si="85"/>
        <v/>
      </c>
    </row>
    <row r="164" spans="1:50">
      <c r="A164" s="4"/>
      <c r="B164" s="10">
        <v>354</v>
      </c>
      <c r="C164" s="8">
        <v>48.7827855761597</v>
      </c>
      <c r="D164" s="8">
        <v>10.2987507177043</v>
      </c>
      <c r="E164" s="8">
        <v>1.85530606588042</v>
      </c>
      <c r="F164" s="9">
        <v>31597.5061831269</v>
      </c>
      <c r="G164" s="9">
        <v>-1123.85872910951</v>
      </c>
      <c r="H164" s="9">
        <v>-2420.74866385488</v>
      </c>
      <c r="I164" s="14">
        <v>0</v>
      </c>
      <c r="J164" s="4">
        <v>154</v>
      </c>
      <c r="K164" s="10">
        <f t="shared" si="64"/>
        <v>354</v>
      </c>
      <c r="L164" s="15">
        <f t="shared" si="65"/>
        <v>1.67718747358936</v>
      </c>
      <c r="M164" s="15">
        <f t="shared" si="66"/>
        <v>0.202270543107412</v>
      </c>
      <c r="N164" s="15">
        <f t="shared" si="67"/>
        <v>1.7306371440056</v>
      </c>
      <c r="O164" s="15">
        <f t="shared" si="68"/>
        <v>-0.4101100546537</v>
      </c>
      <c r="P164" s="15">
        <f t="shared" si="69"/>
        <v>0.43928654710118</v>
      </c>
      <c r="Q164" s="15">
        <f t="shared" si="70"/>
        <v>0.522516567733274</v>
      </c>
      <c r="R164" s="14">
        <v>0</v>
      </c>
      <c r="S164" s="4">
        <v>154</v>
      </c>
      <c r="T164" s="4">
        <f t="shared" si="71"/>
        <v>0.143189685424754</v>
      </c>
      <c r="U164">
        <f t="shared" si="72"/>
        <v>0</v>
      </c>
      <c r="V164">
        <f t="shared" si="73"/>
        <v>1</v>
      </c>
      <c r="W164">
        <f>SUM($U$20:U164)</f>
        <v>49</v>
      </c>
      <c r="X164">
        <f>SUM($V$20:V164)</f>
        <v>96</v>
      </c>
      <c r="Y164">
        <f t="shared" si="74"/>
        <v>54</v>
      </c>
      <c r="Z164">
        <f t="shared" si="75"/>
        <v>1</v>
      </c>
      <c r="AB164">
        <f t="shared" si="76"/>
        <v>0.64</v>
      </c>
      <c r="AC164">
        <f t="shared" si="77"/>
        <v>0.98</v>
      </c>
      <c r="AD164">
        <f t="shared" si="86"/>
        <v>0.00666666666666671</v>
      </c>
      <c r="AE164">
        <f t="shared" si="87"/>
        <v>0.98</v>
      </c>
      <c r="AF164">
        <f t="shared" si="78"/>
        <v>0.00653333333333338</v>
      </c>
      <c r="AR164" s="24">
        <f t="shared" si="79"/>
        <v>54</v>
      </c>
      <c r="AS164" s="24">
        <f t="shared" si="80"/>
        <v>1</v>
      </c>
      <c r="AT164" s="24">
        <f t="shared" si="81"/>
        <v>-4900</v>
      </c>
      <c r="AU164" s="24">
        <f t="shared" si="82"/>
        <v>216000</v>
      </c>
      <c r="AV164" s="24">
        <f t="shared" si="83"/>
        <v>211100</v>
      </c>
      <c r="AW164" s="24">
        <f t="shared" si="84"/>
        <v>1055.5</v>
      </c>
      <c r="AX164" s="24" t="str">
        <f t="shared" si="85"/>
        <v/>
      </c>
    </row>
    <row r="165" spans="1:50">
      <c r="A165" s="4"/>
      <c r="B165" s="10">
        <v>295</v>
      </c>
      <c r="C165" s="8">
        <v>42.0396201441888</v>
      </c>
      <c r="D165" s="8">
        <v>7.53080903054555</v>
      </c>
      <c r="E165" s="8">
        <v>0.451715565842797</v>
      </c>
      <c r="F165" s="9">
        <v>22080.0090722802</v>
      </c>
      <c r="G165" s="9">
        <v>-400.915066845169</v>
      </c>
      <c r="H165" s="9">
        <v>-1754.08299365669</v>
      </c>
      <c r="I165" s="14">
        <v>0</v>
      </c>
      <c r="J165" s="4">
        <v>95</v>
      </c>
      <c r="K165" s="10">
        <f t="shared" si="64"/>
        <v>295</v>
      </c>
      <c r="L165" s="15">
        <f t="shared" si="65"/>
        <v>0.861511823250716</v>
      </c>
      <c r="M165" s="15">
        <f t="shared" si="66"/>
        <v>-0.196624256355247</v>
      </c>
      <c r="N165" s="15">
        <f t="shared" si="67"/>
        <v>-0.621066700160359</v>
      </c>
      <c r="O165" s="15">
        <f t="shared" si="68"/>
        <v>-0.669160130488845</v>
      </c>
      <c r="P165" s="15">
        <f t="shared" si="69"/>
        <v>0.611479128249378</v>
      </c>
      <c r="Q165" s="15">
        <f t="shared" si="70"/>
        <v>0.61373875433599</v>
      </c>
      <c r="R165" s="14">
        <v>0</v>
      </c>
      <c r="S165" s="4">
        <v>95</v>
      </c>
      <c r="T165" s="4">
        <f t="shared" si="71"/>
        <v>0.143181937091944</v>
      </c>
      <c r="U165">
        <f t="shared" si="72"/>
        <v>0</v>
      </c>
      <c r="V165">
        <f t="shared" si="73"/>
        <v>1</v>
      </c>
      <c r="W165">
        <f>SUM($U$20:U165)</f>
        <v>49</v>
      </c>
      <c r="X165">
        <f>SUM($V$20:V165)</f>
        <v>97</v>
      </c>
      <c r="Y165">
        <f t="shared" si="74"/>
        <v>53</v>
      </c>
      <c r="Z165">
        <f t="shared" si="75"/>
        <v>1</v>
      </c>
      <c r="AB165">
        <f t="shared" si="76"/>
        <v>0.646666666666667</v>
      </c>
      <c r="AC165">
        <f t="shared" si="77"/>
        <v>0.98</v>
      </c>
      <c r="AD165">
        <f t="shared" si="86"/>
        <v>0.0066666666666666</v>
      </c>
      <c r="AE165">
        <f t="shared" si="87"/>
        <v>0.98</v>
      </c>
      <c r="AF165">
        <f t="shared" si="78"/>
        <v>0.00653333333333327</v>
      </c>
      <c r="AR165" s="24">
        <f t="shared" si="79"/>
        <v>53</v>
      </c>
      <c r="AS165" s="24">
        <f t="shared" si="80"/>
        <v>1</v>
      </c>
      <c r="AT165" s="24">
        <f t="shared" si="81"/>
        <v>-4900</v>
      </c>
      <c r="AU165" s="24">
        <f t="shared" si="82"/>
        <v>212000</v>
      </c>
      <c r="AV165" s="24">
        <f t="shared" si="83"/>
        <v>207100</v>
      </c>
      <c r="AW165" s="24">
        <f t="shared" si="84"/>
        <v>1035.5</v>
      </c>
      <c r="AX165" s="24" t="str">
        <f t="shared" si="85"/>
        <v/>
      </c>
    </row>
    <row r="166" spans="1:50">
      <c r="A166" s="4"/>
      <c r="B166" s="10">
        <v>217</v>
      </c>
      <c r="C166" s="8">
        <v>38.3265589723314</v>
      </c>
      <c r="D166" s="8">
        <v>12.2228526787525</v>
      </c>
      <c r="E166" s="8">
        <v>1.18150202574929</v>
      </c>
      <c r="F166" s="9">
        <v>62888.707459001</v>
      </c>
      <c r="G166" s="9">
        <v>-3390.87264398496</v>
      </c>
      <c r="H166" s="9">
        <v>-4983.46418496817</v>
      </c>
      <c r="I166" s="14">
        <v>0</v>
      </c>
      <c r="J166" s="4">
        <v>17</v>
      </c>
      <c r="K166" s="10">
        <f t="shared" si="64"/>
        <v>217</v>
      </c>
      <c r="L166" s="15">
        <f t="shared" si="65"/>
        <v>0.412367631749445</v>
      </c>
      <c r="M166" s="15">
        <f t="shared" si="66"/>
        <v>0.479557550076786</v>
      </c>
      <c r="N166" s="15">
        <f t="shared" si="67"/>
        <v>0.601684254007797</v>
      </c>
      <c r="O166" s="15">
        <f t="shared" si="68"/>
        <v>0.441583197162463</v>
      </c>
      <c r="P166" s="15">
        <f t="shared" si="69"/>
        <v>-0.100676658715751</v>
      </c>
      <c r="Q166" s="15">
        <f t="shared" si="70"/>
        <v>0.171851273377895</v>
      </c>
      <c r="R166" s="14">
        <v>0</v>
      </c>
      <c r="S166" s="4">
        <v>17</v>
      </c>
      <c r="T166" s="4">
        <f t="shared" si="71"/>
        <v>0.139347706321299</v>
      </c>
      <c r="U166">
        <f t="shared" si="72"/>
        <v>0</v>
      </c>
      <c r="V166">
        <f t="shared" si="73"/>
        <v>1</v>
      </c>
      <c r="W166">
        <f>SUM($U$20:U166)</f>
        <v>49</v>
      </c>
      <c r="X166">
        <f>SUM($V$20:V166)</f>
        <v>98</v>
      </c>
      <c r="Y166">
        <f t="shared" si="74"/>
        <v>52</v>
      </c>
      <c r="Z166">
        <f t="shared" si="75"/>
        <v>1</v>
      </c>
      <c r="AB166">
        <f t="shared" si="76"/>
        <v>0.653333333333333</v>
      </c>
      <c r="AC166">
        <f t="shared" si="77"/>
        <v>0.98</v>
      </c>
      <c r="AD166">
        <f t="shared" si="86"/>
        <v>0.00666666666666671</v>
      </c>
      <c r="AE166">
        <f t="shared" si="87"/>
        <v>0.98</v>
      </c>
      <c r="AF166">
        <f t="shared" si="78"/>
        <v>0.00653333333333338</v>
      </c>
      <c r="AR166" s="24">
        <f t="shared" si="79"/>
        <v>52</v>
      </c>
      <c r="AS166" s="24">
        <f t="shared" si="80"/>
        <v>1</v>
      </c>
      <c r="AT166" s="24">
        <f t="shared" si="81"/>
        <v>-4900</v>
      </c>
      <c r="AU166" s="24">
        <f t="shared" si="82"/>
        <v>208000</v>
      </c>
      <c r="AV166" s="24">
        <f t="shared" si="83"/>
        <v>203100</v>
      </c>
      <c r="AW166" s="24">
        <f t="shared" si="84"/>
        <v>1015.5</v>
      </c>
      <c r="AX166" s="24" t="str">
        <f t="shared" si="85"/>
        <v/>
      </c>
    </row>
    <row r="167" spans="1:50">
      <c r="A167" s="4"/>
      <c r="B167" s="10">
        <v>234</v>
      </c>
      <c r="C167" s="8">
        <v>44.6673658642986</v>
      </c>
      <c r="D167" s="8">
        <v>13.9233194234496</v>
      </c>
      <c r="E167" s="8">
        <v>0.412600198887084</v>
      </c>
      <c r="F167" s="9">
        <v>55271.3767648801</v>
      </c>
      <c r="G167" s="9">
        <v>-3110.30938846164</v>
      </c>
      <c r="H167" s="9">
        <v>-14359.7239202894</v>
      </c>
      <c r="I167" s="14">
        <v>0</v>
      </c>
      <c r="J167" s="4">
        <v>34</v>
      </c>
      <c r="K167" s="10">
        <f t="shared" si="64"/>
        <v>234</v>
      </c>
      <c r="L167" s="15">
        <f t="shared" si="65"/>
        <v>1.17937265890705</v>
      </c>
      <c r="M167" s="15">
        <f t="shared" si="66"/>
        <v>0.724615942840512</v>
      </c>
      <c r="N167" s="15">
        <f t="shared" si="67"/>
        <v>-0.686604162000722</v>
      </c>
      <c r="O167" s="15">
        <f t="shared" si="68"/>
        <v>0.234252417757808</v>
      </c>
      <c r="P167" s="15">
        <f t="shared" si="69"/>
        <v>-0.0338513808060082</v>
      </c>
      <c r="Q167" s="15">
        <f t="shared" si="70"/>
        <v>-1.11113501712171</v>
      </c>
      <c r="R167" s="14">
        <v>0</v>
      </c>
      <c r="S167" s="4">
        <v>34</v>
      </c>
      <c r="T167" s="4">
        <f t="shared" si="71"/>
        <v>0.134952083919015</v>
      </c>
      <c r="U167">
        <f t="shared" si="72"/>
        <v>0</v>
      </c>
      <c r="V167">
        <f t="shared" si="73"/>
        <v>1</v>
      </c>
      <c r="W167">
        <f>SUM($U$20:U167)</f>
        <v>49</v>
      </c>
      <c r="X167">
        <f>SUM($V$20:V167)</f>
        <v>99</v>
      </c>
      <c r="Y167">
        <f t="shared" si="74"/>
        <v>51</v>
      </c>
      <c r="Z167">
        <f t="shared" si="75"/>
        <v>1</v>
      </c>
      <c r="AB167">
        <f t="shared" si="76"/>
        <v>0.66</v>
      </c>
      <c r="AC167">
        <f t="shared" si="77"/>
        <v>0.98</v>
      </c>
      <c r="AD167">
        <f t="shared" si="86"/>
        <v>0.00666666666666671</v>
      </c>
      <c r="AE167">
        <f t="shared" si="87"/>
        <v>0.98</v>
      </c>
      <c r="AF167">
        <f t="shared" si="78"/>
        <v>0.00653333333333338</v>
      </c>
      <c r="AR167" s="24">
        <f t="shared" si="79"/>
        <v>51</v>
      </c>
      <c r="AS167" s="24">
        <f t="shared" si="80"/>
        <v>1</v>
      </c>
      <c r="AT167" s="24">
        <f t="shared" si="81"/>
        <v>-4900</v>
      </c>
      <c r="AU167" s="24">
        <f t="shared" si="82"/>
        <v>204000</v>
      </c>
      <c r="AV167" s="24">
        <f t="shared" si="83"/>
        <v>199100</v>
      </c>
      <c r="AW167" s="24">
        <f t="shared" si="84"/>
        <v>995.5</v>
      </c>
      <c r="AX167" s="24" t="str">
        <f t="shared" si="85"/>
        <v/>
      </c>
    </row>
    <row r="168" spans="1:50">
      <c r="A168" s="4"/>
      <c r="B168" s="10">
        <v>277</v>
      </c>
      <c r="C168" s="8">
        <v>41.8699171400367</v>
      </c>
      <c r="D168" s="8">
        <v>7.49594843410133</v>
      </c>
      <c r="E168" s="8">
        <v>0.547214486269254</v>
      </c>
      <c r="F168" s="9">
        <v>43723.4533161946</v>
      </c>
      <c r="G168" s="9">
        <v>-1306.08259696609</v>
      </c>
      <c r="H168" s="9">
        <v>-1129.34018154185</v>
      </c>
      <c r="I168" s="14">
        <v>0</v>
      </c>
      <c r="J168" s="4">
        <v>77</v>
      </c>
      <c r="K168" s="10">
        <f t="shared" si="64"/>
        <v>277</v>
      </c>
      <c r="L168" s="15">
        <f t="shared" si="65"/>
        <v>0.840983985149651</v>
      </c>
      <c r="M168" s="15">
        <f t="shared" si="66"/>
        <v>-0.201648101580122</v>
      </c>
      <c r="N168" s="15">
        <f t="shared" si="67"/>
        <v>-0.461059078083565</v>
      </c>
      <c r="O168" s="15">
        <f t="shared" si="68"/>
        <v>-0.0800624079027281</v>
      </c>
      <c r="P168" s="15">
        <f t="shared" si="69"/>
        <v>0.395883997510034</v>
      </c>
      <c r="Q168" s="15">
        <f t="shared" si="70"/>
        <v>0.699224490189921</v>
      </c>
      <c r="R168" s="14">
        <v>0</v>
      </c>
      <c r="S168" s="4">
        <v>77</v>
      </c>
      <c r="T168" s="4">
        <f t="shared" si="71"/>
        <v>0.134373558639249</v>
      </c>
      <c r="U168">
        <f t="shared" si="72"/>
        <v>0</v>
      </c>
      <c r="V168">
        <f t="shared" si="73"/>
        <v>1</v>
      </c>
      <c r="W168">
        <f>SUM($U$20:U168)</f>
        <v>49</v>
      </c>
      <c r="X168">
        <f>SUM($V$20:V168)</f>
        <v>100</v>
      </c>
      <c r="Y168">
        <f t="shared" si="74"/>
        <v>50</v>
      </c>
      <c r="Z168">
        <f t="shared" si="75"/>
        <v>1</v>
      </c>
      <c r="AB168">
        <f t="shared" si="76"/>
        <v>0.666666666666667</v>
      </c>
      <c r="AC168">
        <f t="shared" si="77"/>
        <v>0.98</v>
      </c>
      <c r="AD168">
        <f t="shared" si="86"/>
        <v>0.0066666666666666</v>
      </c>
      <c r="AE168">
        <f t="shared" si="87"/>
        <v>0.98</v>
      </c>
      <c r="AF168">
        <f t="shared" si="78"/>
        <v>0.00653333333333327</v>
      </c>
      <c r="AR168" s="24">
        <f t="shared" si="79"/>
        <v>50</v>
      </c>
      <c r="AS168" s="24">
        <f t="shared" si="80"/>
        <v>1</v>
      </c>
      <c r="AT168" s="24">
        <f t="shared" si="81"/>
        <v>-4900</v>
      </c>
      <c r="AU168" s="24">
        <f t="shared" si="82"/>
        <v>200000</v>
      </c>
      <c r="AV168" s="24">
        <f t="shared" si="83"/>
        <v>195100</v>
      </c>
      <c r="AW168" s="24">
        <f t="shared" si="84"/>
        <v>975.5</v>
      </c>
      <c r="AX168" s="24" t="str">
        <f t="shared" si="85"/>
        <v/>
      </c>
    </row>
    <row r="169" spans="1:50">
      <c r="A169" s="4"/>
      <c r="B169" s="10">
        <v>281</v>
      </c>
      <c r="C169" s="8">
        <v>45.1890974778495</v>
      </c>
      <c r="D169" s="8">
        <v>8.42938583837657</v>
      </c>
      <c r="E169" s="8">
        <v>0.253322003723572</v>
      </c>
      <c r="F169" s="9">
        <v>69448.2309406476</v>
      </c>
      <c r="G169" s="9">
        <v>-1557.39501317432</v>
      </c>
      <c r="H169" s="9">
        <v>-7387.95843942734</v>
      </c>
      <c r="I169" s="14">
        <v>0</v>
      </c>
      <c r="J169" s="4">
        <v>81</v>
      </c>
      <c r="K169" s="10">
        <f t="shared" si="64"/>
        <v>281</v>
      </c>
      <c r="L169" s="15">
        <f t="shared" si="65"/>
        <v>1.24248304489398</v>
      </c>
      <c r="M169" s="15">
        <f t="shared" si="66"/>
        <v>-0.0671281700668545</v>
      </c>
      <c r="N169" s="15">
        <f t="shared" si="67"/>
        <v>-0.953473411862276</v>
      </c>
      <c r="O169" s="15">
        <f t="shared" si="68"/>
        <v>0.62012226426934</v>
      </c>
      <c r="P169" s="15">
        <f t="shared" si="69"/>
        <v>0.336025759751996</v>
      </c>
      <c r="Q169" s="15">
        <f t="shared" si="70"/>
        <v>-0.157164053750359</v>
      </c>
      <c r="R169" s="14">
        <v>0</v>
      </c>
      <c r="S169" s="4">
        <v>81</v>
      </c>
      <c r="T169" s="4">
        <f t="shared" si="71"/>
        <v>0.100721219423836</v>
      </c>
      <c r="U169">
        <f t="shared" si="72"/>
        <v>0</v>
      </c>
      <c r="V169">
        <f t="shared" si="73"/>
        <v>1</v>
      </c>
      <c r="W169">
        <f>SUM($U$20:U169)</f>
        <v>49</v>
      </c>
      <c r="X169">
        <f>SUM($V$20:V169)</f>
        <v>101</v>
      </c>
      <c r="Y169">
        <f t="shared" si="74"/>
        <v>49</v>
      </c>
      <c r="Z169">
        <f t="shared" si="75"/>
        <v>1</v>
      </c>
      <c r="AB169">
        <f t="shared" si="76"/>
        <v>0.673333333333333</v>
      </c>
      <c r="AC169">
        <f t="shared" si="77"/>
        <v>0.98</v>
      </c>
      <c r="AD169">
        <f t="shared" si="86"/>
        <v>0.00666666666666671</v>
      </c>
      <c r="AE169">
        <f t="shared" si="87"/>
        <v>0.98</v>
      </c>
      <c r="AF169">
        <f t="shared" si="78"/>
        <v>0.00653333333333338</v>
      </c>
      <c r="AR169" s="24">
        <f t="shared" si="79"/>
        <v>49</v>
      </c>
      <c r="AS169" s="24">
        <f t="shared" si="80"/>
        <v>1</v>
      </c>
      <c r="AT169" s="24">
        <f t="shared" si="81"/>
        <v>-4900</v>
      </c>
      <c r="AU169" s="24">
        <f t="shared" si="82"/>
        <v>196000</v>
      </c>
      <c r="AV169" s="24">
        <f t="shared" si="83"/>
        <v>191100</v>
      </c>
      <c r="AW169" s="24">
        <f t="shared" si="84"/>
        <v>955.5</v>
      </c>
      <c r="AX169" s="24" t="str">
        <f t="shared" si="85"/>
        <v/>
      </c>
    </row>
    <row r="170" spans="1:50">
      <c r="A170" s="4"/>
      <c r="B170" s="10">
        <v>264</v>
      </c>
      <c r="C170" s="8">
        <v>34.5634702831822</v>
      </c>
      <c r="D170" s="8">
        <v>13.8895395806244</v>
      </c>
      <c r="E170" s="8">
        <v>0.971403981970028</v>
      </c>
      <c r="F170" s="9">
        <v>77485.8808019186</v>
      </c>
      <c r="G170" s="9">
        <v>-3489.14683784039</v>
      </c>
      <c r="H170" s="9">
        <v>-8333.00523595593</v>
      </c>
      <c r="I170" s="14">
        <v>0</v>
      </c>
      <c r="J170" s="4">
        <v>64</v>
      </c>
      <c r="K170" s="10">
        <f t="shared" si="64"/>
        <v>264</v>
      </c>
      <c r="L170" s="15">
        <f t="shared" si="65"/>
        <v>-0.0428280541298911</v>
      </c>
      <c r="M170" s="15">
        <f t="shared" si="66"/>
        <v>0.719747847644675</v>
      </c>
      <c r="N170" s="15">
        <f t="shared" si="67"/>
        <v>0.249666783674251</v>
      </c>
      <c r="O170" s="15">
        <f t="shared" si="68"/>
        <v>0.838893416164479</v>
      </c>
      <c r="P170" s="15">
        <f t="shared" si="69"/>
        <v>-0.124083859004668</v>
      </c>
      <c r="Q170" s="15">
        <f t="shared" si="70"/>
        <v>-0.28647809986826</v>
      </c>
      <c r="R170" s="14">
        <v>0</v>
      </c>
      <c r="S170" s="4">
        <v>64</v>
      </c>
      <c r="T170" s="4">
        <f t="shared" si="71"/>
        <v>0.0987892278573818</v>
      </c>
      <c r="U170">
        <f t="shared" si="72"/>
        <v>0</v>
      </c>
      <c r="V170">
        <f t="shared" si="73"/>
        <v>1</v>
      </c>
      <c r="W170">
        <f>SUM($U$20:U170)</f>
        <v>49</v>
      </c>
      <c r="X170">
        <f>SUM($V$20:V170)</f>
        <v>102</v>
      </c>
      <c r="Y170">
        <f t="shared" si="74"/>
        <v>48</v>
      </c>
      <c r="Z170">
        <f t="shared" si="75"/>
        <v>1</v>
      </c>
      <c r="AB170">
        <f t="shared" si="76"/>
        <v>0.68</v>
      </c>
      <c r="AC170">
        <f t="shared" si="77"/>
        <v>0.98</v>
      </c>
      <c r="AD170">
        <f t="shared" si="86"/>
        <v>0.00666666666666671</v>
      </c>
      <c r="AE170">
        <f t="shared" si="87"/>
        <v>0.98</v>
      </c>
      <c r="AF170">
        <f t="shared" si="78"/>
        <v>0.00653333333333338</v>
      </c>
      <c r="AR170" s="24">
        <f t="shared" si="79"/>
        <v>48</v>
      </c>
      <c r="AS170" s="24">
        <f t="shared" si="80"/>
        <v>1</v>
      </c>
      <c r="AT170" s="24">
        <f t="shared" si="81"/>
        <v>-4900</v>
      </c>
      <c r="AU170" s="24">
        <f t="shared" si="82"/>
        <v>192000</v>
      </c>
      <c r="AV170" s="24">
        <f t="shared" si="83"/>
        <v>187100</v>
      </c>
      <c r="AW170" s="24">
        <f t="shared" si="84"/>
        <v>935.5</v>
      </c>
      <c r="AX170" s="24" t="str">
        <f t="shared" si="85"/>
        <v/>
      </c>
    </row>
    <row r="171" spans="1:50">
      <c r="A171" s="4"/>
      <c r="B171" s="10">
        <v>374</v>
      </c>
      <c r="C171" s="8">
        <v>27.5497540534768</v>
      </c>
      <c r="D171" s="8">
        <v>12.0635733472804</v>
      </c>
      <c r="E171" s="8">
        <v>1.94340930102478</v>
      </c>
      <c r="F171" s="9">
        <v>27840.4388346772</v>
      </c>
      <c r="G171" s="9">
        <v>-120.867082099649</v>
      </c>
      <c r="H171" s="9">
        <v>8.04999708751967</v>
      </c>
      <c r="I171" s="14">
        <v>0</v>
      </c>
      <c r="J171" s="4">
        <v>174</v>
      </c>
      <c r="K171" s="10">
        <f t="shared" si="64"/>
        <v>374</v>
      </c>
      <c r="L171" s="15">
        <f t="shared" si="65"/>
        <v>-0.891230426082896</v>
      </c>
      <c r="M171" s="15">
        <f t="shared" si="66"/>
        <v>0.4566034187521</v>
      </c>
      <c r="N171" s="15">
        <f t="shared" si="67"/>
        <v>1.87825335882529</v>
      </c>
      <c r="O171" s="15">
        <f t="shared" si="68"/>
        <v>-0.512371034635974</v>
      </c>
      <c r="P171" s="15">
        <f t="shared" si="69"/>
        <v>0.678181677639804</v>
      </c>
      <c r="Q171" s="15">
        <f t="shared" si="70"/>
        <v>0.854857551487618</v>
      </c>
      <c r="R171" s="14">
        <v>0</v>
      </c>
      <c r="S171" s="4">
        <v>174</v>
      </c>
      <c r="T171" s="4">
        <f t="shared" si="71"/>
        <v>0.0981605116482937</v>
      </c>
      <c r="U171">
        <f t="shared" si="72"/>
        <v>0</v>
      </c>
      <c r="V171">
        <f t="shared" si="73"/>
        <v>1</v>
      </c>
      <c r="W171">
        <f>SUM($U$20:U171)</f>
        <v>49</v>
      </c>
      <c r="X171">
        <f>SUM($V$20:V171)</f>
        <v>103</v>
      </c>
      <c r="Y171">
        <f t="shared" si="74"/>
        <v>47</v>
      </c>
      <c r="Z171">
        <f t="shared" si="75"/>
        <v>1</v>
      </c>
      <c r="AB171">
        <f t="shared" si="76"/>
        <v>0.686666666666667</v>
      </c>
      <c r="AC171">
        <f t="shared" si="77"/>
        <v>0.98</v>
      </c>
      <c r="AD171">
        <f t="shared" si="86"/>
        <v>0.0066666666666666</v>
      </c>
      <c r="AE171">
        <f t="shared" si="87"/>
        <v>0.98</v>
      </c>
      <c r="AF171">
        <f t="shared" si="78"/>
        <v>0.00653333333333327</v>
      </c>
      <c r="AR171" s="24">
        <f t="shared" si="79"/>
        <v>47</v>
      </c>
      <c r="AS171" s="24">
        <f t="shared" si="80"/>
        <v>1</v>
      </c>
      <c r="AT171" s="24">
        <f t="shared" si="81"/>
        <v>-4900</v>
      </c>
      <c r="AU171" s="24">
        <f t="shared" si="82"/>
        <v>188000</v>
      </c>
      <c r="AV171" s="24">
        <f t="shared" si="83"/>
        <v>183100</v>
      </c>
      <c r="AW171" s="24">
        <f t="shared" si="84"/>
        <v>915.5</v>
      </c>
      <c r="AX171" s="24" t="str">
        <f t="shared" si="85"/>
        <v/>
      </c>
    </row>
    <row r="172" spans="1:50">
      <c r="A172" s="4"/>
      <c r="B172" s="10">
        <v>391</v>
      </c>
      <c r="C172" s="8">
        <v>29.0066905981781</v>
      </c>
      <c r="D172" s="8">
        <v>7.55582394865727</v>
      </c>
      <c r="E172" s="8">
        <v>0.0378618959361021</v>
      </c>
      <c r="F172" s="9">
        <v>37508.3281629475</v>
      </c>
      <c r="G172" s="9">
        <v>83.031736887722</v>
      </c>
      <c r="H172" s="9">
        <v>-1554.71303494381</v>
      </c>
      <c r="I172" s="14">
        <v>0</v>
      </c>
      <c r="J172" s="4">
        <v>191</v>
      </c>
      <c r="K172" s="10">
        <f t="shared" si="64"/>
        <v>391</v>
      </c>
      <c r="L172" s="15">
        <f t="shared" si="65"/>
        <v>-0.7149945505745</v>
      </c>
      <c r="M172" s="15">
        <f t="shared" si="66"/>
        <v>-0.193019295748583</v>
      </c>
      <c r="N172" s="15">
        <f t="shared" si="67"/>
        <v>-1.31447497445095</v>
      </c>
      <c r="O172" s="15">
        <f t="shared" si="68"/>
        <v>-0.24922753855863</v>
      </c>
      <c r="P172" s="15">
        <f t="shared" si="69"/>
        <v>0.726746822847021</v>
      </c>
      <c r="Q172" s="15">
        <f t="shared" si="70"/>
        <v>0.64101924047723</v>
      </c>
      <c r="R172" s="14">
        <v>0</v>
      </c>
      <c r="S172" s="4">
        <v>191</v>
      </c>
      <c r="T172" s="4">
        <f t="shared" si="71"/>
        <v>0.097474493925875</v>
      </c>
      <c r="U172">
        <f t="shared" si="72"/>
        <v>0</v>
      </c>
      <c r="V172">
        <f t="shared" si="73"/>
        <v>1</v>
      </c>
      <c r="W172">
        <f>SUM($U$20:U172)</f>
        <v>49</v>
      </c>
      <c r="X172">
        <f>SUM($V$20:V172)</f>
        <v>104</v>
      </c>
      <c r="Y172">
        <f t="shared" si="74"/>
        <v>46</v>
      </c>
      <c r="Z172">
        <f t="shared" si="75"/>
        <v>1</v>
      </c>
      <c r="AB172">
        <f t="shared" si="76"/>
        <v>0.693333333333333</v>
      </c>
      <c r="AC172">
        <f t="shared" si="77"/>
        <v>0.98</v>
      </c>
      <c r="AD172">
        <f t="shared" si="86"/>
        <v>0.00666666666666671</v>
      </c>
      <c r="AE172">
        <f t="shared" si="87"/>
        <v>0.98</v>
      </c>
      <c r="AF172">
        <f t="shared" si="78"/>
        <v>0.00653333333333338</v>
      </c>
      <c r="AR172" s="24">
        <f t="shared" si="79"/>
        <v>46</v>
      </c>
      <c r="AS172" s="24">
        <f t="shared" si="80"/>
        <v>1</v>
      </c>
      <c r="AT172" s="24">
        <f t="shared" si="81"/>
        <v>-4900</v>
      </c>
      <c r="AU172" s="24">
        <f t="shared" si="82"/>
        <v>184000</v>
      </c>
      <c r="AV172" s="24">
        <f t="shared" si="83"/>
        <v>179100</v>
      </c>
      <c r="AW172" s="24">
        <f t="shared" si="84"/>
        <v>895.5</v>
      </c>
      <c r="AX172" s="24" t="str">
        <f t="shared" si="85"/>
        <v/>
      </c>
    </row>
    <row r="173" spans="1:50">
      <c r="A173" s="4"/>
      <c r="B173" s="10">
        <v>338</v>
      </c>
      <c r="C173" s="8">
        <v>32.8431798944036</v>
      </c>
      <c r="D173" s="8">
        <v>10.637822799578</v>
      </c>
      <c r="E173" s="8">
        <v>0.791974711622667</v>
      </c>
      <c r="F173" s="9">
        <v>26949.0249058348</v>
      </c>
      <c r="G173" s="9">
        <v>-786.307306292793</v>
      </c>
      <c r="H173" s="9">
        <v>-521.54415518306</v>
      </c>
      <c r="I173" s="14">
        <v>0</v>
      </c>
      <c r="J173" s="4">
        <v>138</v>
      </c>
      <c r="K173" s="10">
        <f t="shared" si="64"/>
        <v>338</v>
      </c>
      <c r="L173" s="15">
        <f t="shared" si="65"/>
        <v>-0.250920083873877</v>
      </c>
      <c r="M173" s="15">
        <f t="shared" si="66"/>
        <v>0.25113504438281</v>
      </c>
      <c r="N173" s="15">
        <f t="shared" si="67"/>
        <v>-0.0509654198213335</v>
      </c>
      <c r="O173" s="15">
        <f t="shared" si="68"/>
        <v>-0.536633804897702</v>
      </c>
      <c r="P173" s="15">
        <f t="shared" si="69"/>
        <v>0.519685413290845</v>
      </c>
      <c r="Q173" s="15">
        <f t="shared" si="70"/>
        <v>0.782391338298971</v>
      </c>
      <c r="R173" s="14">
        <v>0</v>
      </c>
      <c r="S173" s="4">
        <v>138</v>
      </c>
      <c r="T173" s="4">
        <f t="shared" si="71"/>
        <v>0.0966350918501045</v>
      </c>
      <c r="U173">
        <f t="shared" si="72"/>
        <v>0</v>
      </c>
      <c r="V173">
        <f t="shared" si="73"/>
        <v>1</v>
      </c>
      <c r="W173">
        <f>SUM($U$20:U173)</f>
        <v>49</v>
      </c>
      <c r="X173">
        <f>SUM($V$20:V173)</f>
        <v>105</v>
      </c>
      <c r="Y173">
        <f t="shared" si="74"/>
        <v>45</v>
      </c>
      <c r="Z173">
        <f t="shared" si="75"/>
        <v>1</v>
      </c>
      <c r="AB173">
        <f t="shared" si="76"/>
        <v>0.7</v>
      </c>
      <c r="AC173">
        <f t="shared" si="77"/>
        <v>0.98</v>
      </c>
      <c r="AD173">
        <f t="shared" si="86"/>
        <v>0.0066666666666666</v>
      </c>
      <c r="AE173">
        <f t="shared" si="87"/>
        <v>0.98</v>
      </c>
      <c r="AF173">
        <f t="shared" si="78"/>
        <v>0.00653333333333327</v>
      </c>
      <c r="AR173" s="24">
        <f t="shared" si="79"/>
        <v>45</v>
      </c>
      <c r="AS173" s="24">
        <f t="shared" si="80"/>
        <v>1</v>
      </c>
      <c r="AT173" s="24">
        <f t="shared" si="81"/>
        <v>-4900</v>
      </c>
      <c r="AU173" s="24">
        <f t="shared" si="82"/>
        <v>180000</v>
      </c>
      <c r="AV173" s="24">
        <f t="shared" si="83"/>
        <v>175100</v>
      </c>
      <c r="AW173" s="24">
        <f t="shared" si="84"/>
        <v>875.5</v>
      </c>
      <c r="AX173" s="24" t="str">
        <f t="shared" si="85"/>
        <v/>
      </c>
    </row>
    <row r="174" spans="1:50">
      <c r="A174" s="4"/>
      <c r="B174" s="10">
        <v>352</v>
      </c>
      <c r="C174" s="8">
        <v>40.8331340492022</v>
      </c>
      <c r="D174" s="8">
        <v>9.12954091988124</v>
      </c>
      <c r="E174" s="8">
        <v>0.185819946964163</v>
      </c>
      <c r="F174" s="9">
        <v>29372.9385298452</v>
      </c>
      <c r="G174" s="9">
        <v>-330.317224978807</v>
      </c>
      <c r="H174" s="9">
        <v>-4320.6675939638</v>
      </c>
      <c r="I174" s="14">
        <v>0</v>
      </c>
      <c r="J174" s="4">
        <v>152</v>
      </c>
      <c r="K174" s="10">
        <f t="shared" si="64"/>
        <v>352</v>
      </c>
      <c r="L174" s="15">
        <f t="shared" si="65"/>
        <v>0.715571264609386</v>
      </c>
      <c r="M174" s="15">
        <f t="shared" si="66"/>
        <v>0.0337728793032454</v>
      </c>
      <c r="N174" s="15">
        <f t="shared" si="67"/>
        <v>-1.06657252899506</v>
      </c>
      <c r="O174" s="15">
        <f t="shared" si="68"/>
        <v>-0.470659000723383</v>
      </c>
      <c r="P174" s="15">
        <f t="shared" si="69"/>
        <v>0.628294303828048</v>
      </c>
      <c r="Q174" s="15">
        <f t="shared" si="70"/>
        <v>0.262544040392987</v>
      </c>
      <c r="R174" s="14">
        <v>0</v>
      </c>
      <c r="S174" s="4">
        <v>152</v>
      </c>
      <c r="T174" s="4">
        <f t="shared" si="71"/>
        <v>0.0954895353821699</v>
      </c>
      <c r="U174">
        <f t="shared" si="72"/>
        <v>0</v>
      </c>
      <c r="V174">
        <f t="shared" si="73"/>
        <v>1</v>
      </c>
      <c r="W174">
        <f>SUM($U$20:U174)</f>
        <v>49</v>
      </c>
      <c r="X174">
        <f>SUM($V$20:V174)</f>
        <v>106</v>
      </c>
      <c r="Y174">
        <f t="shared" si="74"/>
        <v>44</v>
      </c>
      <c r="Z174">
        <f t="shared" si="75"/>
        <v>1</v>
      </c>
      <c r="AB174">
        <f t="shared" si="76"/>
        <v>0.706666666666667</v>
      </c>
      <c r="AC174">
        <f t="shared" si="77"/>
        <v>0.98</v>
      </c>
      <c r="AD174">
        <f t="shared" si="86"/>
        <v>0.00666666666666671</v>
      </c>
      <c r="AE174">
        <f t="shared" si="87"/>
        <v>0.98</v>
      </c>
      <c r="AF174">
        <f t="shared" si="78"/>
        <v>0.00653333333333338</v>
      </c>
      <c r="AR174" s="24">
        <f t="shared" si="79"/>
        <v>44</v>
      </c>
      <c r="AS174" s="24">
        <f t="shared" si="80"/>
        <v>1</v>
      </c>
      <c r="AT174" s="24">
        <f t="shared" si="81"/>
        <v>-4900</v>
      </c>
      <c r="AU174" s="24">
        <f t="shared" si="82"/>
        <v>176000</v>
      </c>
      <c r="AV174" s="24">
        <f t="shared" si="83"/>
        <v>171100</v>
      </c>
      <c r="AW174" s="24">
        <f t="shared" si="84"/>
        <v>855.5</v>
      </c>
      <c r="AX174" s="24" t="str">
        <f t="shared" si="85"/>
        <v/>
      </c>
    </row>
    <row r="175" spans="1:50">
      <c r="A175" s="4"/>
      <c r="B175" s="10">
        <v>210</v>
      </c>
      <c r="C175" s="8">
        <v>43.3849515747149</v>
      </c>
      <c r="D175" s="8">
        <v>10.2523150480764</v>
      </c>
      <c r="E175" s="8">
        <v>0.5678967029616</v>
      </c>
      <c r="F175" s="9">
        <v>54600.948350663</v>
      </c>
      <c r="G175" s="9">
        <v>-1861.25329438364</v>
      </c>
      <c r="H175" s="9">
        <v>-4448.76030481967</v>
      </c>
      <c r="I175" s="14">
        <v>0</v>
      </c>
      <c r="J175" s="4">
        <v>10</v>
      </c>
      <c r="K175" s="10">
        <f t="shared" si="64"/>
        <v>210</v>
      </c>
      <c r="L175" s="15">
        <f t="shared" si="65"/>
        <v>1.02424757407668</v>
      </c>
      <c r="M175" s="15">
        <f t="shared" si="66"/>
        <v>0.195578585971873</v>
      </c>
      <c r="N175" s="15">
        <f t="shared" si="67"/>
        <v>-0.42640620140767</v>
      </c>
      <c r="O175" s="15">
        <f t="shared" si="68"/>
        <v>0.216004497162481</v>
      </c>
      <c r="P175" s="15">
        <f t="shared" si="69"/>
        <v>0.263652012701211</v>
      </c>
      <c r="Q175" s="15">
        <f t="shared" si="70"/>
        <v>0.245016668436564</v>
      </c>
      <c r="R175" s="14">
        <v>0</v>
      </c>
      <c r="S175" s="4">
        <v>10</v>
      </c>
      <c r="T175" s="4">
        <f t="shared" si="71"/>
        <v>0.0907852397260692</v>
      </c>
      <c r="U175">
        <f t="shared" si="72"/>
        <v>0</v>
      </c>
      <c r="V175">
        <f t="shared" si="73"/>
        <v>1</v>
      </c>
      <c r="W175">
        <f>SUM($U$20:U175)</f>
        <v>49</v>
      </c>
      <c r="X175">
        <f>SUM($V$20:V175)</f>
        <v>107</v>
      </c>
      <c r="Y175">
        <f t="shared" si="74"/>
        <v>43</v>
      </c>
      <c r="Z175">
        <f t="shared" si="75"/>
        <v>1</v>
      </c>
      <c r="AB175">
        <f t="shared" si="76"/>
        <v>0.713333333333333</v>
      </c>
      <c r="AC175">
        <f t="shared" si="77"/>
        <v>0.98</v>
      </c>
      <c r="AD175">
        <f t="shared" si="86"/>
        <v>0.00666666666666671</v>
      </c>
      <c r="AE175">
        <f t="shared" si="87"/>
        <v>0.98</v>
      </c>
      <c r="AF175">
        <f t="shared" si="78"/>
        <v>0.00653333333333338</v>
      </c>
      <c r="AR175" s="24">
        <f t="shared" si="79"/>
        <v>43</v>
      </c>
      <c r="AS175" s="24">
        <f t="shared" si="80"/>
        <v>1</v>
      </c>
      <c r="AT175" s="24">
        <f t="shared" si="81"/>
        <v>-4900</v>
      </c>
      <c r="AU175" s="24">
        <f t="shared" si="82"/>
        <v>172000</v>
      </c>
      <c r="AV175" s="24">
        <f t="shared" si="83"/>
        <v>167100</v>
      </c>
      <c r="AW175" s="24">
        <f t="shared" si="84"/>
        <v>835.5</v>
      </c>
      <c r="AX175" s="24" t="str">
        <f t="shared" si="85"/>
        <v/>
      </c>
    </row>
    <row r="176" spans="1:50">
      <c r="A176" s="4"/>
      <c r="B176" s="10">
        <v>330</v>
      </c>
      <c r="C176" s="8">
        <v>30.0793549584951</v>
      </c>
      <c r="D176" s="8">
        <v>11.4512105941783</v>
      </c>
      <c r="E176" s="8">
        <v>1.27441706529962</v>
      </c>
      <c r="F176" s="9">
        <v>22685.2427750906</v>
      </c>
      <c r="G176" s="9">
        <v>-33.2794480930657</v>
      </c>
      <c r="H176" s="9">
        <v>-423.164535964279</v>
      </c>
      <c r="I176" s="14">
        <v>0</v>
      </c>
      <c r="J176" s="4">
        <v>130</v>
      </c>
      <c r="K176" s="10">
        <f t="shared" si="64"/>
        <v>330</v>
      </c>
      <c r="L176" s="15">
        <f t="shared" si="65"/>
        <v>-0.585241512698794</v>
      </c>
      <c r="M176" s="15">
        <f t="shared" si="66"/>
        <v>0.368354335062847</v>
      </c>
      <c r="N176" s="15">
        <f t="shared" si="67"/>
        <v>0.75736260583868</v>
      </c>
      <c r="O176" s="15">
        <f t="shared" si="68"/>
        <v>-0.652686698998927</v>
      </c>
      <c r="P176" s="15">
        <f t="shared" si="69"/>
        <v>0.699043525614263</v>
      </c>
      <c r="Q176" s="15">
        <f t="shared" si="70"/>
        <v>0.79585296439352</v>
      </c>
      <c r="R176" s="14">
        <v>0</v>
      </c>
      <c r="S176" s="4">
        <v>130</v>
      </c>
      <c r="T176" s="4">
        <f t="shared" si="71"/>
        <v>0.0837034054313557</v>
      </c>
      <c r="U176">
        <f t="shared" si="72"/>
        <v>0</v>
      </c>
      <c r="V176">
        <f t="shared" si="73"/>
        <v>1</v>
      </c>
      <c r="W176">
        <f>SUM($U$20:U176)</f>
        <v>49</v>
      </c>
      <c r="X176">
        <f>SUM($V$20:V176)</f>
        <v>108</v>
      </c>
      <c r="Y176">
        <f t="shared" si="74"/>
        <v>42</v>
      </c>
      <c r="Z176">
        <f t="shared" si="75"/>
        <v>1</v>
      </c>
      <c r="AB176">
        <f t="shared" si="76"/>
        <v>0.72</v>
      </c>
      <c r="AC176">
        <f t="shared" si="77"/>
        <v>0.98</v>
      </c>
      <c r="AD176">
        <f t="shared" si="86"/>
        <v>0.0066666666666666</v>
      </c>
      <c r="AE176">
        <f t="shared" si="87"/>
        <v>0.98</v>
      </c>
      <c r="AF176">
        <f t="shared" si="78"/>
        <v>0.00653333333333327</v>
      </c>
      <c r="AR176" s="24">
        <f t="shared" si="79"/>
        <v>42</v>
      </c>
      <c r="AS176" s="24">
        <f t="shared" si="80"/>
        <v>1</v>
      </c>
      <c r="AT176" s="24">
        <f t="shared" si="81"/>
        <v>-4900</v>
      </c>
      <c r="AU176" s="24">
        <f t="shared" si="82"/>
        <v>168000</v>
      </c>
      <c r="AV176" s="24">
        <f t="shared" si="83"/>
        <v>163100</v>
      </c>
      <c r="AW176" s="24">
        <f t="shared" si="84"/>
        <v>815.5</v>
      </c>
      <c r="AX176" s="24" t="str">
        <f t="shared" si="85"/>
        <v/>
      </c>
    </row>
    <row r="177" spans="1:50">
      <c r="A177" s="4"/>
      <c r="B177" s="10">
        <v>310</v>
      </c>
      <c r="C177" s="8">
        <v>28.7157193392346</v>
      </c>
      <c r="D177" s="8">
        <v>10.6105421034262</v>
      </c>
      <c r="E177" s="8">
        <v>1.0183856120434</v>
      </c>
      <c r="F177" s="9">
        <v>27053.0307438414</v>
      </c>
      <c r="G177" s="9">
        <v>18.3677963739469</v>
      </c>
      <c r="H177" s="9">
        <v>118.623070579625</v>
      </c>
      <c r="I177" s="14">
        <v>0</v>
      </c>
      <c r="J177" s="4">
        <v>110</v>
      </c>
      <c r="K177" s="10">
        <f t="shared" si="64"/>
        <v>310</v>
      </c>
      <c r="L177" s="15">
        <f t="shared" si="65"/>
        <v>-0.750191398888983</v>
      </c>
      <c r="M177" s="15">
        <f t="shared" si="66"/>
        <v>0.247203556999544</v>
      </c>
      <c r="N177" s="15">
        <f t="shared" si="67"/>
        <v>0.328384101899029</v>
      </c>
      <c r="O177" s="15">
        <f t="shared" si="68"/>
        <v>-0.533802942969494</v>
      </c>
      <c r="P177" s="15">
        <f t="shared" si="69"/>
        <v>0.71134499915663</v>
      </c>
      <c r="Q177" s="15">
        <f t="shared" si="70"/>
        <v>0.869987650417617</v>
      </c>
      <c r="R177" s="14">
        <v>0</v>
      </c>
      <c r="S177" s="4">
        <v>110</v>
      </c>
      <c r="T177" s="4">
        <f t="shared" si="71"/>
        <v>0.0785248136784928</v>
      </c>
      <c r="U177">
        <f t="shared" si="72"/>
        <v>0</v>
      </c>
      <c r="V177">
        <f t="shared" si="73"/>
        <v>1</v>
      </c>
      <c r="W177">
        <f>SUM($U$20:U177)</f>
        <v>49</v>
      </c>
      <c r="X177">
        <f>SUM($V$20:V177)</f>
        <v>109</v>
      </c>
      <c r="Y177">
        <f t="shared" si="74"/>
        <v>41</v>
      </c>
      <c r="Z177">
        <f t="shared" si="75"/>
        <v>1</v>
      </c>
      <c r="AB177">
        <f t="shared" si="76"/>
        <v>0.726666666666667</v>
      </c>
      <c r="AC177">
        <f t="shared" si="77"/>
        <v>0.98</v>
      </c>
      <c r="AD177">
        <f t="shared" si="86"/>
        <v>0.00666666666666671</v>
      </c>
      <c r="AE177">
        <f t="shared" si="87"/>
        <v>0.98</v>
      </c>
      <c r="AF177">
        <f t="shared" si="78"/>
        <v>0.00653333333333338</v>
      </c>
      <c r="AR177" s="24">
        <f t="shared" si="79"/>
        <v>41</v>
      </c>
      <c r="AS177" s="24">
        <f t="shared" si="80"/>
        <v>1</v>
      </c>
      <c r="AT177" s="24">
        <f t="shared" si="81"/>
        <v>-4900</v>
      </c>
      <c r="AU177" s="24">
        <f t="shared" si="82"/>
        <v>164000</v>
      </c>
      <c r="AV177" s="24">
        <f t="shared" si="83"/>
        <v>159100</v>
      </c>
      <c r="AW177" s="24">
        <f t="shared" si="84"/>
        <v>795.5</v>
      </c>
      <c r="AX177" s="24" t="str">
        <f t="shared" si="85"/>
        <v/>
      </c>
    </row>
    <row r="178" spans="1:50">
      <c r="A178" s="4"/>
      <c r="B178" s="10">
        <v>309</v>
      </c>
      <c r="C178" s="8">
        <v>35.9756355427205</v>
      </c>
      <c r="D178" s="8">
        <v>9.84569757472261</v>
      </c>
      <c r="E178" s="8">
        <v>0.445610671141583</v>
      </c>
      <c r="F178" s="9">
        <v>30316.5294627312</v>
      </c>
      <c r="G178" s="9">
        <v>-32.3989785916297</v>
      </c>
      <c r="H178" s="9">
        <v>-1586.37857452029</v>
      </c>
      <c r="I178" s="14">
        <v>0</v>
      </c>
      <c r="J178" s="4">
        <v>109</v>
      </c>
      <c r="K178" s="10">
        <f t="shared" si="64"/>
        <v>309</v>
      </c>
      <c r="L178" s="15">
        <f t="shared" si="65"/>
        <v>0.127992138267922</v>
      </c>
      <c r="M178" s="15">
        <f t="shared" si="66"/>
        <v>0.136979954272382</v>
      </c>
      <c r="N178" s="15">
        <f t="shared" si="67"/>
        <v>-0.631295398870337</v>
      </c>
      <c r="O178" s="15">
        <f t="shared" si="68"/>
        <v>-0.444976061198991</v>
      </c>
      <c r="P178" s="15">
        <f t="shared" si="69"/>
        <v>0.699253238104998</v>
      </c>
      <c r="Q178" s="15">
        <f t="shared" si="70"/>
        <v>0.636686334360642</v>
      </c>
      <c r="R178" s="14">
        <v>0</v>
      </c>
      <c r="S178" s="4">
        <v>109</v>
      </c>
      <c r="T178" s="4">
        <f t="shared" si="71"/>
        <v>0.0603527763909421</v>
      </c>
      <c r="U178">
        <f t="shared" si="72"/>
        <v>0</v>
      </c>
      <c r="V178">
        <f t="shared" si="73"/>
        <v>1</v>
      </c>
      <c r="W178">
        <f>SUM($U$20:U178)</f>
        <v>49</v>
      </c>
      <c r="X178">
        <f>SUM($V$20:V178)</f>
        <v>110</v>
      </c>
      <c r="Y178">
        <f t="shared" si="74"/>
        <v>40</v>
      </c>
      <c r="Z178">
        <f t="shared" si="75"/>
        <v>1</v>
      </c>
      <c r="AB178">
        <f t="shared" si="76"/>
        <v>0.733333333333333</v>
      </c>
      <c r="AC178">
        <f t="shared" si="77"/>
        <v>0.98</v>
      </c>
      <c r="AD178">
        <f t="shared" si="86"/>
        <v>0.0066666666666666</v>
      </c>
      <c r="AE178">
        <f t="shared" si="87"/>
        <v>0.98</v>
      </c>
      <c r="AF178">
        <f t="shared" si="78"/>
        <v>0.00653333333333327</v>
      </c>
      <c r="AR178" s="24">
        <f t="shared" si="79"/>
        <v>40</v>
      </c>
      <c r="AS178" s="24">
        <f t="shared" si="80"/>
        <v>1</v>
      </c>
      <c r="AT178" s="24">
        <f t="shared" si="81"/>
        <v>-4900</v>
      </c>
      <c r="AU178" s="24">
        <f t="shared" si="82"/>
        <v>160000</v>
      </c>
      <c r="AV178" s="24">
        <f t="shared" si="83"/>
        <v>155100</v>
      </c>
      <c r="AW178" s="24">
        <f t="shared" si="84"/>
        <v>775.5</v>
      </c>
      <c r="AX178" s="24" t="str">
        <f t="shared" si="85"/>
        <v/>
      </c>
    </row>
    <row r="179" spans="1:50">
      <c r="A179" s="4"/>
      <c r="B179" s="10">
        <v>371</v>
      </c>
      <c r="C179" s="8">
        <v>29.3517968981633</v>
      </c>
      <c r="D179" s="8">
        <v>14.1025957418589</v>
      </c>
      <c r="E179" s="8">
        <v>0.101175357969227</v>
      </c>
      <c r="F179" s="9">
        <v>42472.6591652182</v>
      </c>
      <c r="G179" s="9">
        <v>-2902.8173316742</v>
      </c>
      <c r="H179" s="9">
        <v>-2886.91962071915</v>
      </c>
      <c r="I179" s="14">
        <v>1</v>
      </c>
      <c r="J179" s="4">
        <v>171</v>
      </c>
      <c r="K179" s="10">
        <f t="shared" si="64"/>
        <v>371</v>
      </c>
      <c r="L179" s="15">
        <f t="shared" si="65"/>
        <v>-0.673249348189013</v>
      </c>
      <c r="M179" s="15">
        <f t="shared" si="66"/>
        <v>0.750451888522487</v>
      </c>
      <c r="N179" s="15">
        <f t="shared" si="67"/>
        <v>-1.20839381185633</v>
      </c>
      <c r="O179" s="15">
        <f t="shared" si="68"/>
        <v>-0.114106896268824</v>
      </c>
      <c r="P179" s="15">
        <f t="shared" si="69"/>
        <v>0.015569611023523</v>
      </c>
      <c r="Q179" s="15">
        <f t="shared" si="70"/>
        <v>0.458728771365723</v>
      </c>
      <c r="R179" s="14">
        <v>1</v>
      </c>
      <c r="S179" s="4">
        <v>171</v>
      </c>
      <c r="T179" s="4">
        <f t="shared" si="71"/>
        <v>0.0582380332117178</v>
      </c>
      <c r="U179">
        <f t="shared" si="72"/>
        <v>1</v>
      </c>
      <c r="V179">
        <f t="shared" si="73"/>
        <v>0</v>
      </c>
      <c r="W179">
        <f>SUM($U$20:U179)</f>
        <v>50</v>
      </c>
      <c r="X179">
        <f>SUM($V$20:V179)</f>
        <v>110</v>
      </c>
      <c r="Y179">
        <f t="shared" si="74"/>
        <v>40</v>
      </c>
      <c r="Z179">
        <f t="shared" si="75"/>
        <v>0</v>
      </c>
      <c r="AB179">
        <f t="shared" si="76"/>
        <v>0.733333333333333</v>
      </c>
      <c r="AC179">
        <f t="shared" si="77"/>
        <v>1</v>
      </c>
      <c r="AD179">
        <f t="shared" si="86"/>
        <v>0</v>
      </c>
      <c r="AE179">
        <f t="shared" si="87"/>
        <v>0.99</v>
      </c>
      <c r="AF179">
        <f t="shared" si="78"/>
        <v>0</v>
      </c>
      <c r="AR179" s="24">
        <f t="shared" si="79"/>
        <v>40</v>
      </c>
      <c r="AS179" s="24">
        <f t="shared" si="80"/>
        <v>0</v>
      </c>
      <c r="AT179" s="24">
        <f t="shared" si="81"/>
        <v>0</v>
      </c>
      <c r="AU179" s="24">
        <f t="shared" si="82"/>
        <v>160000</v>
      </c>
      <c r="AV179" s="24">
        <f t="shared" si="83"/>
        <v>160000</v>
      </c>
      <c r="AW179" s="24">
        <f t="shared" si="84"/>
        <v>800</v>
      </c>
      <c r="AX179" s="24" t="str">
        <f t="shared" si="85"/>
        <v/>
      </c>
    </row>
    <row r="180" spans="1:50">
      <c r="A180" s="4"/>
      <c r="B180" s="10">
        <v>241</v>
      </c>
      <c r="C180" s="8">
        <v>48.068721991884</v>
      </c>
      <c r="D180" s="8">
        <v>22.8979827699398</v>
      </c>
      <c r="E180" s="8">
        <v>1.3869583614775</v>
      </c>
      <c r="F180" s="9">
        <v>140039.392854787</v>
      </c>
      <c r="G180" s="9">
        <v>-6668.75861109794</v>
      </c>
      <c r="H180" s="9">
        <v>-26621.6875589121</v>
      </c>
      <c r="I180" s="14">
        <v>0</v>
      </c>
      <c r="J180" s="4">
        <v>41</v>
      </c>
      <c r="K180" s="10">
        <f t="shared" ref="K180:K211" si="88">B180</f>
        <v>241</v>
      </c>
      <c r="L180" s="15">
        <f t="shared" ref="L180:L211" si="89">(C180-C$221)/C$223</f>
        <v>1.59081197466926</v>
      </c>
      <c r="M180" s="15">
        <f t="shared" ref="M180:M211" si="90">(D180-D$221)/D$223</f>
        <v>2.01797647585009</v>
      </c>
      <c r="N180" s="15">
        <f t="shared" ref="N180:N211" si="91">(E180-E$221)/E$223</f>
        <v>0.945924582313907</v>
      </c>
      <c r="O180" s="15">
        <f t="shared" ref="O180:O211" si="92">(F180-F$221)/F$223</f>
        <v>2.54149356957905</v>
      </c>
      <c r="P180" s="15">
        <f t="shared" ref="P180:P211" si="93">(G180-G$221)/G$223</f>
        <v>-0.881411970259657</v>
      </c>
      <c r="Q180" s="15">
        <f t="shared" ref="Q180:Q211" si="94">(H180-H$221)/H$223</f>
        <v>-2.78898222774173</v>
      </c>
      <c r="R180" s="14">
        <v>0</v>
      </c>
      <c r="S180" s="4">
        <v>41</v>
      </c>
      <c r="T180" s="4">
        <f t="shared" ref="T180:T211" si="95">$L$243*Q180+$M$243*P180+$N$243*O180+$O$243*N180+$P$243*M180+$Q$243*L180+$R$243</f>
        <v>0.0267765181096564</v>
      </c>
      <c r="U180">
        <f t="shared" si="72"/>
        <v>0</v>
      </c>
      <c r="V180">
        <f t="shared" si="73"/>
        <v>1</v>
      </c>
      <c r="W180">
        <f>SUM($U$20:U180)</f>
        <v>50</v>
      </c>
      <c r="X180">
        <f>SUM($V$20:V180)</f>
        <v>111</v>
      </c>
      <c r="Y180">
        <f t="shared" si="74"/>
        <v>39</v>
      </c>
      <c r="Z180">
        <f t="shared" si="75"/>
        <v>0</v>
      </c>
      <c r="AB180">
        <f t="shared" si="76"/>
        <v>0.74</v>
      </c>
      <c r="AC180">
        <f t="shared" si="77"/>
        <v>1</v>
      </c>
      <c r="AD180">
        <f t="shared" si="86"/>
        <v>0.00666666666666671</v>
      </c>
      <c r="AE180">
        <f t="shared" si="87"/>
        <v>1</v>
      </c>
      <c r="AF180">
        <f t="shared" si="78"/>
        <v>0.00666666666666671</v>
      </c>
      <c r="AR180" s="24">
        <f t="shared" si="79"/>
        <v>39</v>
      </c>
      <c r="AS180" s="24">
        <f t="shared" si="80"/>
        <v>0</v>
      </c>
      <c r="AT180" s="24">
        <f t="shared" si="81"/>
        <v>0</v>
      </c>
      <c r="AU180" s="24">
        <f t="shared" si="82"/>
        <v>156000</v>
      </c>
      <c r="AV180" s="24">
        <f t="shared" si="83"/>
        <v>156000</v>
      </c>
      <c r="AW180" s="24">
        <f t="shared" si="84"/>
        <v>780</v>
      </c>
      <c r="AX180" s="24" t="str">
        <f t="shared" si="85"/>
        <v/>
      </c>
    </row>
    <row r="181" spans="1:50">
      <c r="A181" s="4"/>
      <c r="B181" s="10">
        <v>228</v>
      </c>
      <c r="C181" s="8">
        <v>42.3494590775194</v>
      </c>
      <c r="D181" s="8">
        <v>12.1355958715356</v>
      </c>
      <c r="E181" s="8">
        <v>0.954873864928844</v>
      </c>
      <c r="F181" s="9">
        <v>81970.3596421592</v>
      </c>
      <c r="G181" s="9">
        <v>-2519.83550509603</v>
      </c>
      <c r="H181" s="9">
        <v>-2697.58339581228</v>
      </c>
      <c r="I181" s="14">
        <v>0</v>
      </c>
      <c r="J181" s="4">
        <v>28</v>
      </c>
      <c r="K181" s="10">
        <f t="shared" si="88"/>
        <v>228</v>
      </c>
      <c r="L181" s="15">
        <f t="shared" si="89"/>
        <v>0.898990968022468</v>
      </c>
      <c r="M181" s="15">
        <f t="shared" si="90"/>
        <v>0.466982759654709</v>
      </c>
      <c r="N181" s="15">
        <f t="shared" si="91"/>
        <v>0.221970714351166</v>
      </c>
      <c r="O181" s="15">
        <f t="shared" si="92"/>
        <v>0.960953299147946</v>
      </c>
      <c r="P181" s="15">
        <f t="shared" si="93"/>
        <v>0.106789207644365</v>
      </c>
      <c r="Q181" s="15">
        <f t="shared" si="94"/>
        <v>0.484636306748448</v>
      </c>
      <c r="R181" s="14">
        <v>0</v>
      </c>
      <c r="S181" s="4">
        <v>28</v>
      </c>
      <c r="T181" s="4">
        <f t="shared" si="95"/>
        <v>0.0129480720778562</v>
      </c>
      <c r="U181">
        <f t="shared" si="72"/>
        <v>0</v>
      </c>
      <c r="V181">
        <f t="shared" si="73"/>
        <v>1</v>
      </c>
      <c r="W181">
        <f>SUM($U$20:U181)</f>
        <v>50</v>
      </c>
      <c r="X181">
        <f>SUM($V$20:V181)</f>
        <v>112</v>
      </c>
      <c r="Y181">
        <f t="shared" si="74"/>
        <v>38</v>
      </c>
      <c r="Z181">
        <f t="shared" si="75"/>
        <v>0</v>
      </c>
      <c r="AB181">
        <f t="shared" si="76"/>
        <v>0.746666666666667</v>
      </c>
      <c r="AC181">
        <f t="shared" si="77"/>
        <v>1</v>
      </c>
      <c r="AD181">
        <f t="shared" si="86"/>
        <v>0.00666666666666671</v>
      </c>
      <c r="AE181">
        <f t="shared" si="87"/>
        <v>1</v>
      </c>
      <c r="AF181">
        <f t="shared" si="78"/>
        <v>0.00666666666666671</v>
      </c>
      <c r="AR181" s="24">
        <f t="shared" si="79"/>
        <v>38</v>
      </c>
      <c r="AS181" s="24">
        <f t="shared" si="80"/>
        <v>0</v>
      </c>
      <c r="AT181" s="24">
        <f t="shared" si="81"/>
        <v>0</v>
      </c>
      <c r="AU181" s="24">
        <f t="shared" si="82"/>
        <v>152000</v>
      </c>
      <c r="AV181" s="24">
        <f t="shared" si="83"/>
        <v>152000</v>
      </c>
      <c r="AW181" s="24">
        <f t="shared" si="84"/>
        <v>760</v>
      </c>
      <c r="AX181" s="24" t="str">
        <f t="shared" si="85"/>
        <v/>
      </c>
    </row>
    <row r="182" spans="1:50">
      <c r="A182" s="4"/>
      <c r="B182" s="10">
        <v>396</v>
      </c>
      <c r="C182" s="8">
        <v>49.656616698543</v>
      </c>
      <c r="D182" s="8">
        <v>16.0162106849515</v>
      </c>
      <c r="E182" s="8">
        <v>0.236651370769486</v>
      </c>
      <c r="F182" s="9">
        <v>70526.4422609573</v>
      </c>
      <c r="G182" s="9">
        <v>-3099.77136314061</v>
      </c>
      <c r="H182" s="9">
        <v>-13605.3725891779</v>
      </c>
      <c r="I182" s="14">
        <v>0</v>
      </c>
      <c r="J182" s="4">
        <v>196</v>
      </c>
      <c r="K182" s="10">
        <f t="shared" si="88"/>
        <v>396</v>
      </c>
      <c r="L182" s="15">
        <f t="shared" si="89"/>
        <v>1.78288898369272</v>
      </c>
      <c r="M182" s="15">
        <f t="shared" si="90"/>
        <v>1.02622758586284</v>
      </c>
      <c r="N182" s="15">
        <f t="shared" si="91"/>
        <v>-0.98140491439222</v>
      </c>
      <c r="O182" s="15">
        <f t="shared" si="92"/>
        <v>0.64946934166159</v>
      </c>
      <c r="P182" s="15">
        <f t="shared" si="93"/>
        <v>-0.0313414068274694</v>
      </c>
      <c r="Q182" s="15">
        <f t="shared" si="94"/>
        <v>-1.00791449600172</v>
      </c>
      <c r="R182" s="14">
        <v>0</v>
      </c>
      <c r="S182" s="4">
        <v>196</v>
      </c>
      <c r="T182" s="4">
        <f t="shared" si="95"/>
        <v>0.0123622772587076</v>
      </c>
      <c r="U182">
        <f t="shared" si="72"/>
        <v>0</v>
      </c>
      <c r="V182">
        <f t="shared" si="73"/>
        <v>1</v>
      </c>
      <c r="W182">
        <f>SUM($U$20:U182)</f>
        <v>50</v>
      </c>
      <c r="X182">
        <f>SUM($V$20:V182)</f>
        <v>113</v>
      </c>
      <c r="Y182">
        <f t="shared" si="74"/>
        <v>37</v>
      </c>
      <c r="Z182">
        <f t="shared" si="75"/>
        <v>0</v>
      </c>
      <c r="AB182">
        <f t="shared" si="76"/>
        <v>0.753333333333333</v>
      </c>
      <c r="AC182">
        <f t="shared" si="77"/>
        <v>1</v>
      </c>
      <c r="AD182">
        <f t="shared" si="86"/>
        <v>0.0066666666666666</v>
      </c>
      <c r="AE182">
        <f t="shared" si="87"/>
        <v>1</v>
      </c>
      <c r="AF182">
        <f t="shared" si="78"/>
        <v>0.0066666666666666</v>
      </c>
      <c r="AR182" s="24">
        <f t="shared" si="79"/>
        <v>37</v>
      </c>
      <c r="AS182" s="24">
        <f t="shared" si="80"/>
        <v>0</v>
      </c>
      <c r="AT182" s="24">
        <f t="shared" si="81"/>
        <v>0</v>
      </c>
      <c r="AU182" s="24">
        <f t="shared" si="82"/>
        <v>148000</v>
      </c>
      <c r="AV182" s="24">
        <f t="shared" si="83"/>
        <v>148000</v>
      </c>
      <c r="AW182" s="24">
        <f t="shared" si="84"/>
        <v>740</v>
      </c>
      <c r="AX182" s="24" t="str">
        <f t="shared" si="85"/>
        <v/>
      </c>
    </row>
    <row r="183" spans="1:50">
      <c r="A183" s="4"/>
      <c r="B183" s="10">
        <v>224</v>
      </c>
      <c r="C183" s="8">
        <v>30.1590912134991</v>
      </c>
      <c r="D183" s="8">
        <v>13.7872197188221</v>
      </c>
      <c r="E183" s="8">
        <v>1.04987760827836</v>
      </c>
      <c r="F183" s="9">
        <v>36701.7085056486</v>
      </c>
      <c r="G183" s="9">
        <v>-579.27253186936</v>
      </c>
      <c r="H183" s="9">
        <v>-1391.74680255892</v>
      </c>
      <c r="I183" s="14">
        <v>0</v>
      </c>
      <c r="J183" s="4">
        <v>24</v>
      </c>
      <c r="K183" s="10">
        <f t="shared" si="88"/>
        <v>224</v>
      </c>
      <c r="L183" s="15">
        <f t="shared" si="89"/>
        <v>-0.575596350895762</v>
      </c>
      <c r="M183" s="15">
        <f t="shared" si="90"/>
        <v>0.705002283840335</v>
      </c>
      <c r="N183" s="15">
        <f t="shared" si="91"/>
        <v>0.381148671482705</v>
      </c>
      <c r="O183" s="15">
        <f t="shared" si="92"/>
        <v>-0.271182353039769</v>
      </c>
      <c r="P183" s="15">
        <f t="shared" si="93"/>
        <v>0.568997488430624</v>
      </c>
      <c r="Q183" s="15">
        <f t="shared" si="94"/>
        <v>0.663318477898795</v>
      </c>
      <c r="R183" s="14">
        <v>0</v>
      </c>
      <c r="S183" s="4">
        <v>24</v>
      </c>
      <c r="T183" s="4">
        <f t="shared" si="95"/>
        <v>0.0105876306305427</v>
      </c>
      <c r="U183">
        <f t="shared" si="72"/>
        <v>0</v>
      </c>
      <c r="V183">
        <f t="shared" si="73"/>
        <v>1</v>
      </c>
      <c r="W183">
        <f>SUM($U$20:U183)</f>
        <v>50</v>
      </c>
      <c r="X183">
        <f>SUM($V$20:V183)</f>
        <v>114</v>
      </c>
      <c r="Y183">
        <f t="shared" si="74"/>
        <v>36</v>
      </c>
      <c r="Z183">
        <f t="shared" si="75"/>
        <v>0</v>
      </c>
      <c r="AB183">
        <f t="shared" si="76"/>
        <v>0.76</v>
      </c>
      <c r="AC183">
        <f t="shared" si="77"/>
        <v>1</v>
      </c>
      <c r="AD183">
        <f t="shared" si="86"/>
        <v>0.00666666666666671</v>
      </c>
      <c r="AE183">
        <f t="shared" si="87"/>
        <v>1</v>
      </c>
      <c r="AF183">
        <f t="shared" si="78"/>
        <v>0.00666666666666671</v>
      </c>
      <c r="AR183" s="24">
        <f t="shared" si="79"/>
        <v>36</v>
      </c>
      <c r="AS183" s="24">
        <f t="shared" si="80"/>
        <v>0</v>
      </c>
      <c r="AT183" s="24">
        <f t="shared" si="81"/>
        <v>0</v>
      </c>
      <c r="AU183" s="24">
        <f t="shared" si="82"/>
        <v>144000</v>
      </c>
      <c r="AV183" s="24">
        <f t="shared" si="83"/>
        <v>144000</v>
      </c>
      <c r="AW183" s="24">
        <f t="shared" si="84"/>
        <v>720</v>
      </c>
      <c r="AX183" s="24" t="str">
        <f t="shared" si="85"/>
        <v/>
      </c>
    </row>
    <row r="184" spans="1:50">
      <c r="A184" s="4"/>
      <c r="B184" s="10">
        <v>368</v>
      </c>
      <c r="C184" s="8">
        <v>50.3092372580065</v>
      </c>
      <c r="D184" s="8">
        <v>15.5707677172819</v>
      </c>
      <c r="E184" s="8">
        <v>0.439017627481885</v>
      </c>
      <c r="F184" s="9">
        <v>62266.5697940031</v>
      </c>
      <c r="G184" s="9">
        <v>-3662.97376565361</v>
      </c>
      <c r="H184" s="9">
        <v>-6062.6501198414</v>
      </c>
      <c r="I184" s="14">
        <v>0</v>
      </c>
      <c r="J184" s="4">
        <v>168</v>
      </c>
      <c r="K184" s="10">
        <f t="shared" si="88"/>
        <v>368</v>
      </c>
      <c r="L184" s="15">
        <f t="shared" si="89"/>
        <v>1.86183213059239</v>
      </c>
      <c r="M184" s="15">
        <f t="shared" si="90"/>
        <v>0.962033717876044</v>
      </c>
      <c r="N184" s="15">
        <f t="shared" si="91"/>
        <v>-0.642341986973384</v>
      </c>
      <c r="O184" s="15">
        <f t="shared" si="92"/>
        <v>0.424649668586558</v>
      </c>
      <c r="P184" s="15">
        <f t="shared" si="93"/>
        <v>-0.165486403816349</v>
      </c>
      <c r="Q184" s="15">
        <f t="shared" si="94"/>
        <v>0.0241825015619317</v>
      </c>
      <c r="R184" s="14">
        <v>0</v>
      </c>
      <c r="S184" s="4">
        <v>168</v>
      </c>
      <c r="T184" s="4">
        <f t="shared" si="95"/>
        <v>0.000287314414865875</v>
      </c>
      <c r="U184">
        <f t="shared" si="72"/>
        <v>0</v>
      </c>
      <c r="V184">
        <f t="shared" si="73"/>
        <v>1</v>
      </c>
      <c r="W184">
        <f>SUM($U$20:U184)</f>
        <v>50</v>
      </c>
      <c r="X184">
        <f>SUM($V$20:V184)</f>
        <v>115</v>
      </c>
      <c r="Y184">
        <f t="shared" si="74"/>
        <v>35</v>
      </c>
      <c r="Z184">
        <f t="shared" si="75"/>
        <v>0</v>
      </c>
      <c r="AB184">
        <f t="shared" si="76"/>
        <v>0.766666666666667</v>
      </c>
      <c r="AC184">
        <f t="shared" si="77"/>
        <v>1</v>
      </c>
      <c r="AD184">
        <f t="shared" si="86"/>
        <v>0.00666666666666671</v>
      </c>
      <c r="AE184">
        <f t="shared" si="87"/>
        <v>1</v>
      </c>
      <c r="AF184">
        <f t="shared" si="78"/>
        <v>0.00666666666666671</v>
      </c>
      <c r="AR184" s="24">
        <f t="shared" si="79"/>
        <v>35</v>
      </c>
      <c r="AS184" s="24">
        <f t="shared" si="80"/>
        <v>0</v>
      </c>
      <c r="AT184" s="24">
        <f t="shared" si="81"/>
        <v>0</v>
      </c>
      <c r="AU184" s="24">
        <f t="shared" si="82"/>
        <v>140000</v>
      </c>
      <c r="AV184" s="24">
        <f t="shared" si="83"/>
        <v>140000</v>
      </c>
      <c r="AW184" s="24">
        <f t="shared" si="84"/>
        <v>700</v>
      </c>
      <c r="AX184" s="24" t="str">
        <f t="shared" si="85"/>
        <v/>
      </c>
    </row>
    <row r="185" spans="1:50">
      <c r="A185" s="4"/>
      <c r="B185" s="10">
        <v>365</v>
      </c>
      <c r="C185" s="8">
        <v>48.7038886022794</v>
      </c>
      <c r="D185" s="8">
        <v>23.3330188955006</v>
      </c>
      <c r="E185" s="8">
        <v>0.985479359647219</v>
      </c>
      <c r="F185" s="9">
        <v>67102.6029404988</v>
      </c>
      <c r="G185" s="9">
        <v>-7935.66590386415</v>
      </c>
      <c r="H185" s="9">
        <v>-5607.10131294449</v>
      </c>
      <c r="I185" s="14">
        <v>0</v>
      </c>
      <c r="J185" s="4">
        <v>165</v>
      </c>
      <c r="K185" s="10">
        <f t="shared" si="88"/>
        <v>365</v>
      </c>
      <c r="L185" s="15">
        <f t="shared" si="89"/>
        <v>1.66764383401403</v>
      </c>
      <c r="M185" s="15">
        <f t="shared" si="90"/>
        <v>2.08067058854388</v>
      </c>
      <c r="N185" s="15">
        <f t="shared" si="91"/>
        <v>0.273249958247356</v>
      </c>
      <c r="O185" s="15">
        <f t="shared" si="92"/>
        <v>0.556278261561202</v>
      </c>
      <c r="P185" s="15">
        <f t="shared" si="93"/>
        <v>-1.18316720819011</v>
      </c>
      <c r="Q185" s="15">
        <f t="shared" si="94"/>
        <v>0.086516832137317</v>
      </c>
      <c r="R185" s="14">
        <v>0</v>
      </c>
      <c r="S185" s="4">
        <v>165</v>
      </c>
      <c r="T185" s="4">
        <f t="shared" si="95"/>
        <v>-0.0010262553735082</v>
      </c>
      <c r="U185">
        <f t="shared" si="72"/>
        <v>0</v>
      </c>
      <c r="V185">
        <f t="shared" si="73"/>
        <v>1</v>
      </c>
      <c r="W185">
        <f>SUM($U$20:U185)</f>
        <v>50</v>
      </c>
      <c r="X185">
        <f>SUM($V$20:V185)</f>
        <v>116</v>
      </c>
      <c r="Y185">
        <f t="shared" si="74"/>
        <v>34</v>
      </c>
      <c r="Z185">
        <f t="shared" si="75"/>
        <v>0</v>
      </c>
      <c r="AB185">
        <f t="shared" si="76"/>
        <v>0.773333333333333</v>
      </c>
      <c r="AC185">
        <f t="shared" si="77"/>
        <v>1</v>
      </c>
      <c r="AD185">
        <f t="shared" si="86"/>
        <v>0.0066666666666666</v>
      </c>
      <c r="AE185">
        <f t="shared" si="87"/>
        <v>1</v>
      </c>
      <c r="AF185">
        <f t="shared" si="78"/>
        <v>0.0066666666666666</v>
      </c>
      <c r="AR185" s="24">
        <f t="shared" si="79"/>
        <v>34</v>
      </c>
      <c r="AS185" s="24">
        <f t="shared" si="80"/>
        <v>0</v>
      </c>
      <c r="AT185" s="24">
        <f t="shared" si="81"/>
        <v>0</v>
      </c>
      <c r="AU185" s="24">
        <f t="shared" si="82"/>
        <v>136000</v>
      </c>
      <c r="AV185" s="24">
        <f t="shared" si="83"/>
        <v>136000</v>
      </c>
      <c r="AW185" s="24">
        <f t="shared" si="84"/>
        <v>680</v>
      </c>
      <c r="AX185" s="24" t="str">
        <f t="shared" si="85"/>
        <v/>
      </c>
    </row>
    <row r="186" spans="1:50">
      <c r="A186" s="4"/>
      <c r="B186" s="10">
        <v>323</v>
      </c>
      <c r="C186" s="8">
        <v>38.5042226136182</v>
      </c>
      <c r="D186" s="8">
        <v>14.2494195742644</v>
      </c>
      <c r="E186" s="8">
        <v>0.238872531808305</v>
      </c>
      <c r="F186" s="9">
        <v>28179.0775744656</v>
      </c>
      <c r="G186" s="9">
        <v>-1161.24176867167</v>
      </c>
      <c r="H186" s="9">
        <v>-3523.63578297503</v>
      </c>
      <c r="I186" s="14">
        <v>0</v>
      </c>
      <c r="J186" s="4">
        <v>123</v>
      </c>
      <c r="K186" s="10">
        <f t="shared" si="88"/>
        <v>323</v>
      </c>
      <c r="L186" s="15">
        <f t="shared" si="89"/>
        <v>0.433858414915018</v>
      </c>
      <c r="M186" s="15">
        <f t="shared" si="90"/>
        <v>0.771611027624093</v>
      </c>
      <c r="N186" s="15">
        <f t="shared" si="91"/>
        <v>-0.977683378122657</v>
      </c>
      <c r="O186" s="15">
        <f t="shared" si="92"/>
        <v>-0.503153864386147</v>
      </c>
      <c r="P186" s="15">
        <f t="shared" si="93"/>
        <v>0.430382558575696</v>
      </c>
      <c r="Q186" s="15">
        <f t="shared" si="94"/>
        <v>0.3716046802917</v>
      </c>
      <c r="R186" s="14">
        <v>0</v>
      </c>
      <c r="S186" s="4">
        <v>123</v>
      </c>
      <c r="T186" s="4">
        <f t="shared" si="95"/>
        <v>-0.00184705072877567</v>
      </c>
      <c r="U186">
        <f t="shared" si="72"/>
        <v>0</v>
      </c>
      <c r="V186">
        <f t="shared" si="73"/>
        <v>1</v>
      </c>
      <c r="W186">
        <f>SUM($U$20:U186)</f>
        <v>50</v>
      </c>
      <c r="X186">
        <f>SUM($V$20:V186)</f>
        <v>117</v>
      </c>
      <c r="Y186">
        <f t="shared" si="74"/>
        <v>33</v>
      </c>
      <c r="Z186">
        <f t="shared" si="75"/>
        <v>0</v>
      </c>
      <c r="AB186">
        <f t="shared" si="76"/>
        <v>0.78</v>
      </c>
      <c r="AC186">
        <f t="shared" si="77"/>
        <v>1</v>
      </c>
      <c r="AD186">
        <f t="shared" si="86"/>
        <v>0.00666666666666671</v>
      </c>
      <c r="AE186">
        <f t="shared" si="87"/>
        <v>1</v>
      </c>
      <c r="AF186">
        <f t="shared" si="78"/>
        <v>0.00666666666666671</v>
      </c>
      <c r="AR186" s="24">
        <f t="shared" si="79"/>
        <v>33</v>
      </c>
      <c r="AS186" s="24">
        <f t="shared" si="80"/>
        <v>0</v>
      </c>
      <c r="AT186" s="24">
        <f t="shared" si="81"/>
        <v>0</v>
      </c>
      <c r="AU186" s="24">
        <f t="shared" si="82"/>
        <v>132000</v>
      </c>
      <c r="AV186" s="24">
        <f t="shared" si="83"/>
        <v>132000</v>
      </c>
      <c r="AW186" s="24">
        <f t="shared" si="84"/>
        <v>660</v>
      </c>
      <c r="AX186" s="24" t="str">
        <f t="shared" si="85"/>
        <v/>
      </c>
    </row>
    <row r="187" spans="1:50">
      <c r="A187" s="4"/>
      <c r="B187" s="10">
        <v>284</v>
      </c>
      <c r="C187" s="8">
        <v>31.7649640470093</v>
      </c>
      <c r="D187" s="8">
        <v>14.6880582335964</v>
      </c>
      <c r="E187" s="8">
        <v>1.18004978108639</v>
      </c>
      <c r="F187" s="9">
        <v>27608.8668888697</v>
      </c>
      <c r="G187" s="9">
        <v>-386.673146593585</v>
      </c>
      <c r="H187" s="9">
        <v>-1070.53484649129</v>
      </c>
      <c r="I187" s="14">
        <v>0</v>
      </c>
      <c r="J187" s="4">
        <v>84</v>
      </c>
      <c r="K187" s="10">
        <f t="shared" si="88"/>
        <v>284</v>
      </c>
      <c r="L187" s="15">
        <f t="shared" si="89"/>
        <v>-0.381344648034646</v>
      </c>
      <c r="M187" s="15">
        <f t="shared" si="90"/>
        <v>0.834824310209678</v>
      </c>
      <c r="N187" s="15">
        <f t="shared" si="91"/>
        <v>0.599251030531056</v>
      </c>
      <c r="O187" s="15">
        <f t="shared" si="92"/>
        <v>-0.518674028944673</v>
      </c>
      <c r="P187" s="15">
        <f t="shared" si="93"/>
        <v>0.614871305450221</v>
      </c>
      <c r="Q187" s="15">
        <f t="shared" si="94"/>
        <v>0.707271029087929</v>
      </c>
      <c r="R187" s="14">
        <v>0</v>
      </c>
      <c r="S187" s="4">
        <v>84</v>
      </c>
      <c r="T187" s="4">
        <f t="shared" si="95"/>
        <v>-0.00225669807021323</v>
      </c>
      <c r="U187">
        <f t="shared" si="72"/>
        <v>0</v>
      </c>
      <c r="V187">
        <f t="shared" si="73"/>
        <v>1</v>
      </c>
      <c r="W187">
        <f>SUM($U$20:U187)</f>
        <v>50</v>
      </c>
      <c r="X187">
        <f>SUM($V$20:V187)</f>
        <v>118</v>
      </c>
      <c r="Y187">
        <f t="shared" si="74"/>
        <v>32</v>
      </c>
      <c r="Z187">
        <f t="shared" si="75"/>
        <v>0</v>
      </c>
      <c r="AB187">
        <f t="shared" si="76"/>
        <v>0.786666666666667</v>
      </c>
      <c r="AC187">
        <f t="shared" si="77"/>
        <v>1</v>
      </c>
      <c r="AD187">
        <f t="shared" si="86"/>
        <v>0.0066666666666666</v>
      </c>
      <c r="AE187">
        <f t="shared" si="87"/>
        <v>1</v>
      </c>
      <c r="AF187">
        <f t="shared" si="78"/>
        <v>0.0066666666666666</v>
      </c>
      <c r="AR187" s="24">
        <f t="shared" si="79"/>
        <v>32</v>
      </c>
      <c r="AS187" s="24">
        <f t="shared" si="80"/>
        <v>0</v>
      </c>
      <c r="AT187" s="24">
        <f t="shared" si="81"/>
        <v>0</v>
      </c>
      <c r="AU187" s="24">
        <f t="shared" si="82"/>
        <v>128000</v>
      </c>
      <c r="AV187" s="24">
        <f t="shared" si="83"/>
        <v>128000</v>
      </c>
      <c r="AW187" s="24">
        <f t="shared" si="84"/>
        <v>640</v>
      </c>
      <c r="AX187" s="24" t="str">
        <f t="shared" si="85"/>
        <v/>
      </c>
    </row>
    <row r="188" spans="1:50">
      <c r="A188" s="4"/>
      <c r="B188" s="10">
        <v>266</v>
      </c>
      <c r="C188" s="8">
        <v>34.7015155250263</v>
      </c>
      <c r="D188" s="8">
        <v>16.6582007709418</v>
      </c>
      <c r="E188" s="8">
        <v>1.80471360378435</v>
      </c>
      <c r="F188" s="9">
        <v>54845.4897158591</v>
      </c>
      <c r="G188" s="9">
        <v>-1609.50401865674</v>
      </c>
      <c r="H188" s="9">
        <v>-4500.39181947384</v>
      </c>
      <c r="I188" s="14">
        <v>0</v>
      </c>
      <c r="J188" s="4">
        <v>66</v>
      </c>
      <c r="K188" s="10">
        <f t="shared" si="88"/>
        <v>266</v>
      </c>
      <c r="L188" s="15">
        <f t="shared" si="89"/>
        <v>-0.0261296439316875</v>
      </c>
      <c r="M188" s="15">
        <f t="shared" si="90"/>
        <v>1.11874633645509</v>
      </c>
      <c r="N188" s="15">
        <f t="shared" si="91"/>
        <v>1.64586990769703</v>
      </c>
      <c r="O188" s="15">
        <f t="shared" si="92"/>
        <v>0.222660496997426</v>
      </c>
      <c r="P188" s="15">
        <f t="shared" si="93"/>
        <v>0.323614302783165</v>
      </c>
      <c r="Q188" s="15">
        <f t="shared" si="94"/>
        <v>0.237951748380064</v>
      </c>
      <c r="R188" s="14">
        <v>0</v>
      </c>
      <c r="S188" s="4">
        <v>66</v>
      </c>
      <c r="T188" s="4">
        <f t="shared" si="95"/>
        <v>-0.00226941928883645</v>
      </c>
      <c r="U188">
        <f t="shared" si="72"/>
        <v>0</v>
      </c>
      <c r="V188">
        <f t="shared" si="73"/>
        <v>1</v>
      </c>
      <c r="W188">
        <f>SUM($U$20:U188)</f>
        <v>50</v>
      </c>
      <c r="X188">
        <f>SUM($V$20:V188)</f>
        <v>119</v>
      </c>
      <c r="Y188">
        <f t="shared" si="74"/>
        <v>31</v>
      </c>
      <c r="Z188">
        <f t="shared" si="75"/>
        <v>0</v>
      </c>
      <c r="AB188">
        <f t="shared" si="76"/>
        <v>0.793333333333333</v>
      </c>
      <c r="AC188">
        <f t="shared" si="77"/>
        <v>1</v>
      </c>
      <c r="AD188">
        <f t="shared" si="86"/>
        <v>0.00666666666666671</v>
      </c>
      <c r="AE188">
        <f t="shared" si="87"/>
        <v>1</v>
      </c>
      <c r="AF188">
        <f t="shared" si="78"/>
        <v>0.00666666666666671</v>
      </c>
      <c r="AR188" s="24">
        <f t="shared" si="79"/>
        <v>31</v>
      </c>
      <c r="AS188" s="24">
        <f t="shared" si="80"/>
        <v>0</v>
      </c>
      <c r="AT188" s="24">
        <f t="shared" si="81"/>
        <v>0</v>
      </c>
      <c r="AU188" s="24">
        <f t="shared" si="82"/>
        <v>124000</v>
      </c>
      <c r="AV188" s="24">
        <f t="shared" si="83"/>
        <v>124000</v>
      </c>
      <c r="AW188" s="24">
        <f t="shared" si="84"/>
        <v>620</v>
      </c>
      <c r="AX188" s="24" t="str">
        <f t="shared" si="85"/>
        <v/>
      </c>
    </row>
    <row r="189" spans="1:50">
      <c r="A189" s="4"/>
      <c r="B189" s="10">
        <v>298</v>
      </c>
      <c r="C189" s="8">
        <v>32.6804015143546</v>
      </c>
      <c r="D189" s="8">
        <v>12.3173313343041</v>
      </c>
      <c r="E189" s="8">
        <v>0.256237073831845</v>
      </c>
      <c r="F189" s="9">
        <v>39620.7412396387</v>
      </c>
      <c r="G189" s="9">
        <v>-335.017556747974</v>
      </c>
      <c r="H189" s="9">
        <v>-1878.19169408498</v>
      </c>
      <c r="I189" s="14">
        <v>0</v>
      </c>
      <c r="J189" s="4">
        <v>98</v>
      </c>
      <c r="K189" s="10">
        <f t="shared" si="88"/>
        <v>298</v>
      </c>
      <c r="L189" s="15">
        <f t="shared" si="89"/>
        <v>-0.270610296482036</v>
      </c>
      <c r="M189" s="15">
        <f t="shared" si="90"/>
        <v>0.493173098603178</v>
      </c>
      <c r="N189" s="15">
        <f t="shared" si="91"/>
        <v>-0.948589236898529</v>
      </c>
      <c r="O189" s="15">
        <f t="shared" si="92"/>
        <v>-0.191731249215042</v>
      </c>
      <c r="P189" s="15">
        <f t="shared" si="93"/>
        <v>0.62717476671633</v>
      </c>
      <c r="Q189" s="15">
        <f t="shared" si="94"/>
        <v>0.596756528408377</v>
      </c>
      <c r="R189" s="14">
        <v>0</v>
      </c>
      <c r="S189" s="4">
        <v>98</v>
      </c>
      <c r="T189" s="4">
        <f t="shared" si="95"/>
        <v>-0.0122088204887828</v>
      </c>
      <c r="U189">
        <f t="shared" si="72"/>
        <v>0</v>
      </c>
      <c r="V189">
        <f t="shared" si="73"/>
        <v>1</v>
      </c>
      <c r="W189">
        <f>SUM($U$20:U189)</f>
        <v>50</v>
      </c>
      <c r="X189">
        <f>SUM($V$20:V189)</f>
        <v>120</v>
      </c>
      <c r="Y189">
        <f t="shared" si="74"/>
        <v>30</v>
      </c>
      <c r="Z189">
        <f t="shared" si="75"/>
        <v>0</v>
      </c>
      <c r="AB189">
        <f t="shared" si="76"/>
        <v>0.8</v>
      </c>
      <c r="AC189">
        <f t="shared" si="77"/>
        <v>1</v>
      </c>
      <c r="AD189">
        <f t="shared" si="86"/>
        <v>0.00666666666666671</v>
      </c>
      <c r="AE189">
        <f t="shared" si="87"/>
        <v>1</v>
      </c>
      <c r="AF189">
        <f t="shared" si="78"/>
        <v>0.00666666666666671</v>
      </c>
      <c r="AR189" s="24">
        <f t="shared" si="79"/>
        <v>30</v>
      </c>
      <c r="AS189" s="24">
        <f t="shared" si="80"/>
        <v>0</v>
      </c>
      <c r="AT189" s="24">
        <f t="shared" si="81"/>
        <v>0</v>
      </c>
      <c r="AU189" s="24">
        <f t="shared" si="82"/>
        <v>120000</v>
      </c>
      <c r="AV189" s="24">
        <f t="shared" si="83"/>
        <v>120000</v>
      </c>
      <c r="AW189" s="24">
        <f t="shared" si="84"/>
        <v>600</v>
      </c>
      <c r="AX189" s="24" t="str">
        <f t="shared" si="85"/>
        <v/>
      </c>
    </row>
    <row r="190" spans="1:50">
      <c r="A190" s="4"/>
      <c r="B190" s="10">
        <v>297</v>
      </c>
      <c r="C190" s="8">
        <v>37.6472276940327</v>
      </c>
      <c r="D190" s="8">
        <v>15.0148320568126</v>
      </c>
      <c r="E190" s="8">
        <v>0.629043221885568</v>
      </c>
      <c r="F190" s="9">
        <v>35803.3853493575</v>
      </c>
      <c r="G190" s="9">
        <v>-899.613071702069</v>
      </c>
      <c r="H190" s="9">
        <v>-3194.21613952795</v>
      </c>
      <c r="I190" s="14">
        <v>0</v>
      </c>
      <c r="J190" s="4">
        <v>97</v>
      </c>
      <c r="K190" s="10">
        <f t="shared" si="88"/>
        <v>297</v>
      </c>
      <c r="L190" s="15">
        <f t="shared" si="89"/>
        <v>0.330193467729307</v>
      </c>
      <c r="M190" s="15">
        <f t="shared" si="90"/>
        <v>0.881916479559265</v>
      </c>
      <c r="N190" s="15">
        <f t="shared" si="91"/>
        <v>-0.323955733406492</v>
      </c>
      <c r="O190" s="15">
        <f t="shared" si="92"/>
        <v>-0.295633180715511</v>
      </c>
      <c r="P190" s="15">
        <f t="shared" si="93"/>
        <v>0.492697954622646</v>
      </c>
      <c r="Q190" s="15">
        <f t="shared" si="94"/>
        <v>0.416680317944074</v>
      </c>
      <c r="R190" s="14">
        <v>0</v>
      </c>
      <c r="S190" s="4">
        <v>97</v>
      </c>
      <c r="T190" s="4">
        <f t="shared" si="95"/>
        <v>-0.0313071431885363</v>
      </c>
      <c r="U190">
        <f t="shared" si="72"/>
        <v>0</v>
      </c>
      <c r="V190">
        <f t="shared" si="73"/>
        <v>1</v>
      </c>
      <c r="W190">
        <f>SUM($U$20:U190)</f>
        <v>50</v>
      </c>
      <c r="X190">
        <f>SUM($V$20:V190)</f>
        <v>121</v>
      </c>
      <c r="Y190">
        <f t="shared" si="74"/>
        <v>29</v>
      </c>
      <c r="Z190">
        <f t="shared" si="75"/>
        <v>0</v>
      </c>
      <c r="AB190">
        <f t="shared" si="76"/>
        <v>0.806666666666667</v>
      </c>
      <c r="AC190">
        <f t="shared" si="77"/>
        <v>1</v>
      </c>
      <c r="AD190">
        <f t="shared" si="86"/>
        <v>0.0066666666666666</v>
      </c>
      <c r="AE190">
        <f t="shared" si="87"/>
        <v>1</v>
      </c>
      <c r="AF190">
        <f t="shared" si="78"/>
        <v>0.0066666666666666</v>
      </c>
      <c r="AR190" s="24">
        <f t="shared" si="79"/>
        <v>29</v>
      </c>
      <c r="AS190" s="24">
        <f t="shared" si="80"/>
        <v>0</v>
      </c>
      <c r="AT190" s="24">
        <f t="shared" si="81"/>
        <v>0</v>
      </c>
      <c r="AU190" s="24">
        <f t="shared" si="82"/>
        <v>116000</v>
      </c>
      <c r="AV190" s="24">
        <f t="shared" si="83"/>
        <v>116000</v>
      </c>
      <c r="AW190" s="24">
        <f t="shared" si="84"/>
        <v>580</v>
      </c>
      <c r="AX190" s="24" t="str">
        <f t="shared" si="85"/>
        <v/>
      </c>
    </row>
    <row r="191" spans="1:50">
      <c r="A191" s="4"/>
      <c r="B191" s="10">
        <v>260</v>
      </c>
      <c r="C191" s="8">
        <v>32.4693578262326</v>
      </c>
      <c r="D191" s="8">
        <v>14.76250902906</v>
      </c>
      <c r="E191" s="8">
        <v>6.32260256960189e-7</v>
      </c>
      <c r="F191" s="9">
        <v>29222.0672262562</v>
      </c>
      <c r="G191" s="9">
        <v>-982.53665339374</v>
      </c>
      <c r="H191" s="9">
        <v>-2054.51907088257</v>
      </c>
      <c r="I191" s="14">
        <v>0</v>
      </c>
      <c r="J191" s="4">
        <v>60</v>
      </c>
      <c r="K191" s="10">
        <f t="shared" si="88"/>
        <v>260</v>
      </c>
      <c r="L191" s="15">
        <f t="shared" si="89"/>
        <v>-0.296138840797833</v>
      </c>
      <c r="M191" s="15">
        <f t="shared" si="90"/>
        <v>0.845553595174053</v>
      </c>
      <c r="N191" s="15">
        <f t="shared" si="91"/>
        <v>-1.37791119700239</v>
      </c>
      <c r="O191" s="15">
        <f t="shared" si="92"/>
        <v>-0.474765460875765</v>
      </c>
      <c r="P191" s="15">
        <f t="shared" si="93"/>
        <v>0.472947002626166</v>
      </c>
      <c r="Q191" s="15">
        <f t="shared" si="94"/>
        <v>0.572629039040857</v>
      </c>
      <c r="R191" s="14">
        <v>0</v>
      </c>
      <c r="S191" s="4">
        <v>60</v>
      </c>
      <c r="T191" s="4">
        <f t="shared" si="95"/>
        <v>-0.0372745325032998</v>
      </c>
      <c r="U191">
        <f t="shared" si="72"/>
        <v>0</v>
      </c>
      <c r="V191">
        <f t="shared" si="73"/>
        <v>1</v>
      </c>
      <c r="W191">
        <f>SUM($U$20:U191)</f>
        <v>50</v>
      </c>
      <c r="X191">
        <f>SUM($V$20:V191)</f>
        <v>122</v>
      </c>
      <c r="Y191">
        <f t="shared" si="74"/>
        <v>28</v>
      </c>
      <c r="Z191">
        <f t="shared" si="75"/>
        <v>0</v>
      </c>
      <c r="AB191">
        <f t="shared" si="76"/>
        <v>0.813333333333333</v>
      </c>
      <c r="AC191">
        <f t="shared" si="77"/>
        <v>1</v>
      </c>
      <c r="AD191">
        <f t="shared" si="86"/>
        <v>0.00666666666666671</v>
      </c>
      <c r="AE191">
        <f t="shared" si="87"/>
        <v>1</v>
      </c>
      <c r="AF191">
        <f t="shared" si="78"/>
        <v>0.00666666666666671</v>
      </c>
      <c r="AR191" s="24">
        <f t="shared" si="79"/>
        <v>28</v>
      </c>
      <c r="AS191" s="24">
        <f t="shared" si="80"/>
        <v>0</v>
      </c>
      <c r="AT191" s="24">
        <f t="shared" si="81"/>
        <v>0</v>
      </c>
      <c r="AU191" s="24">
        <f t="shared" si="82"/>
        <v>112000</v>
      </c>
      <c r="AV191" s="24">
        <f t="shared" si="83"/>
        <v>112000</v>
      </c>
      <c r="AW191" s="24">
        <f t="shared" si="84"/>
        <v>560</v>
      </c>
      <c r="AX191" s="24" t="str">
        <f t="shared" si="85"/>
        <v/>
      </c>
    </row>
    <row r="192" spans="1:50">
      <c r="A192" s="4"/>
      <c r="B192" s="10">
        <v>213</v>
      </c>
      <c r="C192" s="8">
        <v>38.7812505926004</v>
      </c>
      <c r="D192" s="8">
        <v>13.6309250015447</v>
      </c>
      <c r="E192" s="8">
        <v>0.953285267807795</v>
      </c>
      <c r="F192" s="9">
        <v>43637.3895393607</v>
      </c>
      <c r="G192" s="9">
        <v>-664.505119548597</v>
      </c>
      <c r="H192" s="9">
        <v>-216.669770198192</v>
      </c>
      <c r="I192" s="14">
        <v>0</v>
      </c>
      <c r="J192" s="4">
        <v>13</v>
      </c>
      <c r="K192" s="10">
        <f t="shared" si="88"/>
        <v>213</v>
      </c>
      <c r="L192" s="15">
        <f t="shared" si="89"/>
        <v>0.467368637850823</v>
      </c>
      <c r="M192" s="15">
        <f t="shared" si="90"/>
        <v>0.682478272516443</v>
      </c>
      <c r="N192" s="15">
        <f t="shared" si="91"/>
        <v>0.219309033500304</v>
      </c>
      <c r="O192" s="15">
        <f t="shared" si="92"/>
        <v>-0.0824049174570572</v>
      </c>
      <c r="P192" s="15">
        <f t="shared" si="93"/>
        <v>0.548696571448435</v>
      </c>
      <c r="Q192" s="15">
        <f t="shared" si="94"/>
        <v>0.824108362709737</v>
      </c>
      <c r="R192" s="14">
        <v>0</v>
      </c>
      <c r="S192" s="4">
        <v>13</v>
      </c>
      <c r="T192" s="4">
        <f t="shared" si="95"/>
        <v>-0.0381987734484948</v>
      </c>
      <c r="U192">
        <f t="shared" si="72"/>
        <v>0</v>
      </c>
      <c r="V192">
        <f t="shared" si="73"/>
        <v>1</v>
      </c>
      <c r="W192">
        <f>SUM($U$20:U192)</f>
        <v>50</v>
      </c>
      <c r="X192">
        <f>SUM($V$20:V192)</f>
        <v>123</v>
      </c>
      <c r="Y192">
        <f t="shared" si="74"/>
        <v>27</v>
      </c>
      <c r="Z192">
        <f t="shared" si="75"/>
        <v>0</v>
      </c>
      <c r="AB192">
        <f t="shared" si="76"/>
        <v>0.82</v>
      </c>
      <c r="AC192">
        <f t="shared" si="77"/>
        <v>1</v>
      </c>
      <c r="AD192">
        <f t="shared" si="86"/>
        <v>0.0066666666666666</v>
      </c>
      <c r="AE192">
        <f t="shared" si="87"/>
        <v>1</v>
      </c>
      <c r="AF192">
        <f t="shared" si="78"/>
        <v>0.0066666666666666</v>
      </c>
      <c r="AR192" s="24">
        <f t="shared" si="79"/>
        <v>27</v>
      </c>
      <c r="AS192" s="24">
        <f t="shared" si="80"/>
        <v>0</v>
      </c>
      <c r="AT192" s="24">
        <f t="shared" si="81"/>
        <v>0</v>
      </c>
      <c r="AU192" s="24">
        <f t="shared" si="82"/>
        <v>108000</v>
      </c>
      <c r="AV192" s="24">
        <f t="shared" si="83"/>
        <v>108000</v>
      </c>
      <c r="AW192" s="24">
        <f t="shared" si="84"/>
        <v>540</v>
      </c>
      <c r="AX192" s="24" t="str">
        <f t="shared" si="85"/>
        <v/>
      </c>
    </row>
    <row r="193" spans="1:50">
      <c r="A193" s="4"/>
      <c r="B193" s="10">
        <v>240</v>
      </c>
      <c r="C193" s="8">
        <v>31.8723937561004</v>
      </c>
      <c r="D193" s="8">
        <v>14.5282940952743</v>
      </c>
      <c r="E193" s="8">
        <v>0.178972842203115</v>
      </c>
      <c r="F193" s="9">
        <v>38345.653479377</v>
      </c>
      <c r="G193" s="9">
        <v>-313.69459175829</v>
      </c>
      <c r="H193" s="9">
        <v>-3389.51419243949</v>
      </c>
      <c r="I193" s="14">
        <v>0</v>
      </c>
      <c r="J193" s="4">
        <v>40</v>
      </c>
      <c r="K193" s="10">
        <f t="shared" si="88"/>
        <v>240</v>
      </c>
      <c r="L193" s="15">
        <f t="shared" si="89"/>
        <v>-0.368349594196404</v>
      </c>
      <c r="M193" s="15">
        <f t="shared" si="90"/>
        <v>0.811800312192322</v>
      </c>
      <c r="N193" s="15">
        <f t="shared" si="91"/>
        <v>-1.07804479429432</v>
      </c>
      <c r="O193" s="15">
        <f t="shared" si="92"/>
        <v>-0.22643696828648</v>
      </c>
      <c r="P193" s="15">
        <f t="shared" si="93"/>
        <v>0.632253525367878</v>
      </c>
      <c r="Q193" s="15">
        <f t="shared" si="94"/>
        <v>0.389957004861899</v>
      </c>
      <c r="R193" s="14">
        <v>0</v>
      </c>
      <c r="S193" s="4">
        <v>40</v>
      </c>
      <c r="T193" s="4">
        <f t="shared" si="95"/>
        <v>-0.056414677649651</v>
      </c>
      <c r="U193">
        <f t="shared" si="72"/>
        <v>0</v>
      </c>
      <c r="V193">
        <f t="shared" si="73"/>
        <v>1</v>
      </c>
      <c r="W193">
        <f>SUM($U$20:U193)</f>
        <v>50</v>
      </c>
      <c r="X193">
        <f>SUM($V$20:V193)</f>
        <v>124</v>
      </c>
      <c r="Y193">
        <f t="shared" si="74"/>
        <v>26</v>
      </c>
      <c r="Z193">
        <f t="shared" si="75"/>
        <v>0</v>
      </c>
      <c r="AB193">
        <f t="shared" si="76"/>
        <v>0.826666666666667</v>
      </c>
      <c r="AC193">
        <f t="shared" si="77"/>
        <v>1</v>
      </c>
      <c r="AD193">
        <f t="shared" si="86"/>
        <v>0.00666666666666671</v>
      </c>
      <c r="AE193">
        <f t="shared" si="87"/>
        <v>1</v>
      </c>
      <c r="AF193">
        <f t="shared" si="78"/>
        <v>0.00666666666666671</v>
      </c>
      <c r="AR193" s="24">
        <f t="shared" si="79"/>
        <v>26</v>
      </c>
      <c r="AS193" s="24">
        <f t="shared" si="80"/>
        <v>0</v>
      </c>
      <c r="AT193" s="24">
        <f t="shared" si="81"/>
        <v>0</v>
      </c>
      <c r="AU193" s="24">
        <f t="shared" si="82"/>
        <v>104000</v>
      </c>
      <c r="AV193" s="24">
        <f t="shared" si="83"/>
        <v>104000</v>
      </c>
      <c r="AW193" s="24">
        <f t="shared" si="84"/>
        <v>520</v>
      </c>
      <c r="AX193" s="24" t="str">
        <f t="shared" si="85"/>
        <v/>
      </c>
    </row>
    <row r="194" spans="1:50">
      <c r="A194" s="4"/>
      <c r="B194" s="10">
        <v>282</v>
      </c>
      <c r="C194" s="8">
        <v>34.8111434829536</v>
      </c>
      <c r="D194" s="8">
        <v>17.9878669388121</v>
      </c>
      <c r="E194" s="8">
        <v>0.128690837411314</v>
      </c>
      <c r="F194" s="9">
        <v>52717.024303784</v>
      </c>
      <c r="G194" s="9">
        <v>-1726.73109240081</v>
      </c>
      <c r="H194" s="9">
        <v>-10154.4492996455</v>
      </c>
      <c r="I194" s="14">
        <v>0</v>
      </c>
      <c r="J194" s="4">
        <v>82</v>
      </c>
      <c r="K194" s="10">
        <f t="shared" si="88"/>
        <v>282</v>
      </c>
      <c r="L194" s="15">
        <f t="shared" si="89"/>
        <v>-0.0128686826250503</v>
      </c>
      <c r="M194" s="15">
        <f t="shared" si="90"/>
        <v>1.31036775747185</v>
      </c>
      <c r="N194" s="15">
        <f t="shared" si="91"/>
        <v>-1.16229186205239</v>
      </c>
      <c r="O194" s="15">
        <f t="shared" si="92"/>
        <v>0.164727290400267</v>
      </c>
      <c r="P194" s="15">
        <f t="shared" si="93"/>
        <v>0.295692856808773</v>
      </c>
      <c r="Q194" s="15">
        <f t="shared" si="94"/>
        <v>-0.535712637796247</v>
      </c>
      <c r="R194" s="14">
        <v>0</v>
      </c>
      <c r="S194" s="4">
        <v>82</v>
      </c>
      <c r="T194" s="4">
        <f t="shared" si="95"/>
        <v>-0.0614152125566517</v>
      </c>
      <c r="U194">
        <f t="shared" si="72"/>
        <v>0</v>
      </c>
      <c r="V194">
        <f t="shared" si="73"/>
        <v>1</v>
      </c>
      <c r="W194">
        <f>SUM($U$20:U194)</f>
        <v>50</v>
      </c>
      <c r="X194">
        <f>SUM($V$20:V194)</f>
        <v>125</v>
      </c>
      <c r="Y194">
        <f t="shared" si="74"/>
        <v>25</v>
      </c>
      <c r="Z194">
        <f t="shared" si="75"/>
        <v>0</v>
      </c>
      <c r="AB194">
        <f t="shared" si="76"/>
        <v>0.833333333333333</v>
      </c>
      <c r="AC194">
        <f t="shared" si="77"/>
        <v>1</v>
      </c>
      <c r="AD194">
        <f t="shared" si="86"/>
        <v>0.00666666666666671</v>
      </c>
      <c r="AE194">
        <f t="shared" si="87"/>
        <v>1</v>
      </c>
      <c r="AF194">
        <f t="shared" si="78"/>
        <v>0.00666666666666671</v>
      </c>
      <c r="AR194" s="24">
        <f t="shared" si="79"/>
        <v>25</v>
      </c>
      <c r="AS194" s="24">
        <f t="shared" si="80"/>
        <v>0</v>
      </c>
      <c r="AT194" s="24">
        <f t="shared" si="81"/>
        <v>0</v>
      </c>
      <c r="AU194" s="24">
        <f t="shared" si="82"/>
        <v>100000</v>
      </c>
      <c r="AV194" s="24">
        <f t="shared" si="83"/>
        <v>100000</v>
      </c>
      <c r="AW194" s="24">
        <f t="shared" si="84"/>
        <v>500</v>
      </c>
      <c r="AX194" s="24" t="str">
        <f t="shared" si="85"/>
        <v/>
      </c>
    </row>
    <row r="195" spans="1:50">
      <c r="A195" s="4"/>
      <c r="B195" s="10">
        <v>388</v>
      </c>
      <c r="C195" s="8">
        <v>43.7201060626986</v>
      </c>
      <c r="D195" s="8">
        <v>13.6110157756321</v>
      </c>
      <c r="E195" s="8">
        <v>1.89553505187421</v>
      </c>
      <c r="F195" s="9">
        <v>185556.70440371</v>
      </c>
      <c r="G195" s="9">
        <v>-4673.5843404458</v>
      </c>
      <c r="H195" s="9">
        <v>-8333.78245286762</v>
      </c>
      <c r="I195" s="14">
        <v>0</v>
      </c>
      <c r="J195" s="4">
        <v>188</v>
      </c>
      <c r="K195" s="10">
        <f t="shared" si="88"/>
        <v>388</v>
      </c>
      <c r="L195" s="15">
        <f t="shared" si="89"/>
        <v>1.0647889722832</v>
      </c>
      <c r="M195" s="15">
        <f t="shared" si="90"/>
        <v>0.679609105613574</v>
      </c>
      <c r="N195" s="15">
        <f t="shared" si="91"/>
        <v>1.7980404649927</v>
      </c>
      <c r="O195" s="15">
        <f t="shared" si="92"/>
        <v>3.78039733505772</v>
      </c>
      <c r="P195" s="15">
        <f t="shared" si="93"/>
        <v>-0.40619623017278</v>
      </c>
      <c r="Q195" s="15">
        <f t="shared" si="94"/>
        <v>-0.286584449166443</v>
      </c>
      <c r="R195" s="14">
        <v>0</v>
      </c>
      <c r="S195" s="4">
        <v>188</v>
      </c>
      <c r="T195" s="4">
        <f t="shared" si="95"/>
        <v>-0.0619621876577206</v>
      </c>
      <c r="U195">
        <f t="shared" si="72"/>
        <v>0</v>
      </c>
      <c r="V195">
        <f t="shared" si="73"/>
        <v>1</v>
      </c>
      <c r="W195">
        <f>SUM($U$20:U195)</f>
        <v>50</v>
      </c>
      <c r="X195">
        <f>SUM($V$20:V195)</f>
        <v>126</v>
      </c>
      <c r="Y195">
        <f t="shared" si="74"/>
        <v>24</v>
      </c>
      <c r="Z195">
        <f t="shared" si="75"/>
        <v>0</v>
      </c>
      <c r="AB195">
        <f t="shared" si="76"/>
        <v>0.84</v>
      </c>
      <c r="AC195">
        <f t="shared" si="77"/>
        <v>1</v>
      </c>
      <c r="AD195">
        <f t="shared" si="86"/>
        <v>0.0066666666666666</v>
      </c>
      <c r="AE195">
        <f t="shared" si="87"/>
        <v>1</v>
      </c>
      <c r="AF195">
        <f t="shared" si="78"/>
        <v>0.0066666666666666</v>
      </c>
      <c r="AR195" s="24">
        <f t="shared" si="79"/>
        <v>24</v>
      </c>
      <c r="AS195" s="24">
        <f t="shared" si="80"/>
        <v>0</v>
      </c>
      <c r="AT195" s="24">
        <f t="shared" si="81"/>
        <v>0</v>
      </c>
      <c r="AU195" s="24">
        <f t="shared" si="82"/>
        <v>96000</v>
      </c>
      <c r="AV195" s="24">
        <f t="shared" si="83"/>
        <v>96000</v>
      </c>
      <c r="AW195" s="24">
        <f t="shared" si="84"/>
        <v>480</v>
      </c>
      <c r="AX195" s="24" t="str">
        <f t="shared" si="85"/>
        <v/>
      </c>
    </row>
    <row r="196" spans="1:50">
      <c r="A196" s="4"/>
      <c r="B196" s="10">
        <v>216</v>
      </c>
      <c r="C196" s="8">
        <v>36.864667081754</v>
      </c>
      <c r="D196" s="8">
        <v>15.1353678432674</v>
      </c>
      <c r="E196" s="8">
        <v>1.22770524998785</v>
      </c>
      <c r="F196" s="9">
        <v>41990.7321236054</v>
      </c>
      <c r="G196" s="9">
        <v>-466.458505490953</v>
      </c>
      <c r="H196" s="9">
        <v>-257.840821437718</v>
      </c>
      <c r="I196" s="14">
        <v>0</v>
      </c>
      <c r="J196" s="4">
        <v>16</v>
      </c>
      <c r="K196" s="10">
        <f t="shared" si="88"/>
        <v>216</v>
      </c>
      <c r="L196" s="15">
        <f t="shared" si="89"/>
        <v>0.23553234117242</v>
      </c>
      <c r="M196" s="15">
        <f t="shared" si="90"/>
        <v>0.899287184509096</v>
      </c>
      <c r="N196" s="15">
        <f t="shared" si="91"/>
        <v>0.679097359932749</v>
      </c>
      <c r="O196" s="15">
        <f t="shared" si="92"/>
        <v>-0.12722413026667</v>
      </c>
      <c r="P196" s="15">
        <f t="shared" si="93"/>
        <v>0.595867823431522</v>
      </c>
      <c r="Q196" s="15">
        <f t="shared" si="94"/>
        <v>0.81847478431101</v>
      </c>
      <c r="R196" s="14">
        <v>0</v>
      </c>
      <c r="S196" s="4">
        <v>16</v>
      </c>
      <c r="T196" s="4">
        <f t="shared" si="95"/>
        <v>-0.0632583358010273</v>
      </c>
      <c r="U196">
        <f t="shared" si="72"/>
        <v>0</v>
      </c>
      <c r="V196">
        <f t="shared" si="73"/>
        <v>1</v>
      </c>
      <c r="W196">
        <f>SUM($U$20:U196)</f>
        <v>50</v>
      </c>
      <c r="X196">
        <f>SUM($V$20:V196)</f>
        <v>127</v>
      </c>
      <c r="Y196">
        <f t="shared" si="74"/>
        <v>23</v>
      </c>
      <c r="Z196">
        <f t="shared" si="75"/>
        <v>0</v>
      </c>
      <c r="AB196">
        <f t="shared" si="76"/>
        <v>0.846666666666667</v>
      </c>
      <c r="AC196">
        <f t="shared" si="77"/>
        <v>1</v>
      </c>
      <c r="AD196">
        <f t="shared" si="86"/>
        <v>0.00666666666666671</v>
      </c>
      <c r="AE196">
        <f t="shared" si="87"/>
        <v>1</v>
      </c>
      <c r="AF196">
        <f t="shared" si="78"/>
        <v>0.00666666666666671</v>
      </c>
      <c r="AR196" s="24">
        <f t="shared" si="79"/>
        <v>23</v>
      </c>
      <c r="AS196" s="24">
        <f t="shared" si="80"/>
        <v>0</v>
      </c>
      <c r="AT196" s="24">
        <f t="shared" si="81"/>
        <v>0</v>
      </c>
      <c r="AU196" s="24">
        <f t="shared" si="82"/>
        <v>92000</v>
      </c>
      <c r="AV196" s="24">
        <f t="shared" si="83"/>
        <v>92000</v>
      </c>
      <c r="AW196" s="24">
        <f t="shared" si="84"/>
        <v>460</v>
      </c>
      <c r="AX196" s="24" t="str">
        <f t="shared" si="85"/>
        <v/>
      </c>
    </row>
    <row r="197" spans="1:50">
      <c r="A197" s="4"/>
      <c r="B197" s="10">
        <v>318</v>
      </c>
      <c r="C197" s="8">
        <v>45.4219582042179</v>
      </c>
      <c r="D197" s="8">
        <v>23.1044424077637</v>
      </c>
      <c r="E197" s="8">
        <v>0.662410329849595</v>
      </c>
      <c r="F197" s="9">
        <v>106131.455769</v>
      </c>
      <c r="G197" s="9">
        <v>-7420.0674974379</v>
      </c>
      <c r="H197" s="9">
        <v>-10169.7200931307</v>
      </c>
      <c r="I197" s="14">
        <v>0</v>
      </c>
      <c r="J197" s="4">
        <v>118</v>
      </c>
      <c r="K197" s="10">
        <f t="shared" si="88"/>
        <v>318</v>
      </c>
      <c r="L197" s="15">
        <f t="shared" si="89"/>
        <v>1.27065065049925</v>
      </c>
      <c r="M197" s="15">
        <f t="shared" si="90"/>
        <v>2.0477298757172</v>
      </c>
      <c r="N197" s="15">
        <f t="shared" si="91"/>
        <v>-0.26804943020367</v>
      </c>
      <c r="O197" s="15">
        <f t="shared" si="92"/>
        <v>1.61857722180565</v>
      </c>
      <c r="P197" s="15">
        <f t="shared" si="93"/>
        <v>-1.0603606534437</v>
      </c>
      <c r="Q197" s="15">
        <f t="shared" si="94"/>
        <v>-0.537802193678835</v>
      </c>
      <c r="R197" s="14">
        <v>0</v>
      </c>
      <c r="S197" s="4">
        <v>118</v>
      </c>
      <c r="T197" s="4">
        <f t="shared" si="95"/>
        <v>-0.068302917940728</v>
      </c>
      <c r="U197">
        <f t="shared" si="72"/>
        <v>0</v>
      </c>
      <c r="V197">
        <f t="shared" si="73"/>
        <v>1</v>
      </c>
      <c r="W197">
        <f>SUM($U$20:U197)</f>
        <v>50</v>
      </c>
      <c r="X197">
        <f>SUM($V$20:V197)</f>
        <v>128</v>
      </c>
      <c r="Y197">
        <f t="shared" si="74"/>
        <v>22</v>
      </c>
      <c r="Z197">
        <f t="shared" si="75"/>
        <v>0</v>
      </c>
      <c r="AB197">
        <f t="shared" si="76"/>
        <v>0.853333333333333</v>
      </c>
      <c r="AC197">
        <f t="shared" si="77"/>
        <v>1</v>
      </c>
      <c r="AD197">
        <f t="shared" si="86"/>
        <v>0.00666666666666671</v>
      </c>
      <c r="AE197">
        <f t="shared" si="87"/>
        <v>1</v>
      </c>
      <c r="AF197">
        <f t="shared" si="78"/>
        <v>0.00666666666666671</v>
      </c>
      <c r="AR197" s="24">
        <f t="shared" si="79"/>
        <v>22</v>
      </c>
      <c r="AS197" s="24">
        <f t="shared" si="80"/>
        <v>0</v>
      </c>
      <c r="AT197" s="24">
        <f t="shared" si="81"/>
        <v>0</v>
      </c>
      <c r="AU197" s="24">
        <f t="shared" si="82"/>
        <v>88000</v>
      </c>
      <c r="AV197" s="24">
        <f t="shared" si="83"/>
        <v>88000</v>
      </c>
      <c r="AW197" s="24">
        <f t="shared" si="84"/>
        <v>440</v>
      </c>
      <c r="AX197" s="24" t="str">
        <f t="shared" si="85"/>
        <v/>
      </c>
    </row>
    <row r="198" spans="1:50">
      <c r="A198" s="4"/>
      <c r="B198" s="10">
        <v>395</v>
      </c>
      <c r="C198" s="8">
        <v>38.8377711572147</v>
      </c>
      <c r="D198" s="8">
        <v>15.1459632799543</v>
      </c>
      <c r="E198" s="8">
        <v>1.02267302273582</v>
      </c>
      <c r="F198" s="9">
        <v>72908.0261146726</v>
      </c>
      <c r="G198" s="9">
        <v>-2220.6363389195</v>
      </c>
      <c r="H198" s="9">
        <v>361.259760820396</v>
      </c>
      <c r="I198" s="14">
        <v>0</v>
      </c>
      <c r="J198" s="4">
        <v>195</v>
      </c>
      <c r="K198" s="10">
        <f t="shared" si="88"/>
        <v>395</v>
      </c>
      <c r="L198" s="15">
        <f t="shared" si="89"/>
        <v>0.474205552763323</v>
      </c>
      <c r="M198" s="15">
        <f t="shared" si="90"/>
        <v>0.900814118624812</v>
      </c>
      <c r="N198" s="15">
        <f t="shared" si="91"/>
        <v>0.335567621740899</v>
      </c>
      <c r="O198" s="15">
        <f t="shared" si="92"/>
        <v>0.714292001519253</v>
      </c>
      <c r="P198" s="15">
        <f t="shared" si="93"/>
        <v>0.178053234691727</v>
      </c>
      <c r="Q198" s="15">
        <f t="shared" si="94"/>
        <v>0.903188474193692</v>
      </c>
      <c r="R198" s="14">
        <v>0</v>
      </c>
      <c r="S198" s="4">
        <v>195</v>
      </c>
      <c r="T198" s="4">
        <f t="shared" si="95"/>
        <v>-0.078809450473395</v>
      </c>
      <c r="U198">
        <f t="shared" si="72"/>
        <v>0</v>
      </c>
      <c r="V198">
        <f t="shared" si="73"/>
        <v>1</v>
      </c>
      <c r="W198">
        <f>SUM($U$20:U198)</f>
        <v>50</v>
      </c>
      <c r="X198">
        <f>SUM($V$20:V198)</f>
        <v>129</v>
      </c>
      <c r="Y198">
        <f t="shared" si="74"/>
        <v>21</v>
      </c>
      <c r="Z198">
        <f t="shared" si="75"/>
        <v>0</v>
      </c>
      <c r="AB198">
        <f t="shared" si="76"/>
        <v>0.86</v>
      </c>
      <c r="AC198">
        <f t="shared" si="77"/>
        <v>1</v>
      </c>
      <c r="AD198">
        <f t="shared" si="86"/>
        <v>0.0066666666666666</v>
      </c>
      <c r="AE198">
        <f t="shared" si="87"/>
        <v>1</v>
      </c>
      <c r="AF198">
        <f t="shared" si="78"/>
        <v>0.0066666666666666</v>
      </c>
      <c r="AR198" s="24">
        <f t="shared" si="79"/>
        <v>21</v>
      </c>
      <c r="AS198" s="24">
        <f t="shared" si="80"/>
        <v>0</v>
      </c>
      <c r="AT198" s="24">
        <f t="shared" si="81"/>
        <v>0</v>
      </c>
      <c r="AU198" s="24">
        <f t="shared" si="82"/>
        <v>84000</v>
      </c>
      <c r="AV198" s="24">
        <f t="shared" si="83"/>
        <v>84000</v>
      </c>
      <c r="AW198" s="24">
        <f t="shared" si="84"/>
        <v>420</v>
      </c>
      <c r="AX198" s="24" t="str">
        <f t="shared" si="85"/>
        <v/>
      </c>
    </row>
    <row r="199" spans="1:50">
      <c r="A199" s="4"/>
      <c r="B199" s="10">
        <v>319</v>
      </c>
      <c r="C199" s="8">
        <v>34.7281507944803</v>
      </c>
      <c r="D199" s="8">
        <v>13.6589317393374</v>
      </c>
      <c r="E199" s="8">
        <v>0.306236163522196</v>
      </c>
      <c r="F199" s="9">
        <v>55466.2023938335</v>
      </c>
      <c r="G199" s="9">
        <v>-789.736156043499</v>
      </c>
      <c r="H199" s="9">
        <v>-364.557369076864</v>
      </c>
      <c r="I199" s="14">
        <v>0</v>
      </c>
      <c r="J199" s="4">
        <v>119</v>
      </c>
      <c r="K199" s="10">
        <f t="shared" si="88"/>
        <v>319</v>
      </c>
      <c r="L199" s="15">
        <f t="shared" si="89"/>
        <v>-0.0229077534185477</v>
      </c>
      <c r="M199" s="15">
        <f t="shared" si="90"/>
        <v>0.686514391524029</v>
      </c>
      <c r="N199" s="15">
        <f t="shared" si="91"/>
        <v>-0.864816190966367</v>
      </c>
      <c r="O199" s="15">
        <f t="shared" si="92"/>
        <v>0.23955523985139</v>
      </c>
      <c r="P199" s="15">
        <f t="shared" si="93"/>
        <v>0.518868721036992</v>
      </c>
      <c r="Q199" s="15">
        <f t="shared" si="94"/>
        <v>0.803872387251263</v>
      </c>
      <c r="R199" s="14">
        <v>0</v>
      </c>
      <c r="S199" s="4">
        <v>119</v>
      </c>
      <c r="T199" s="4">
        <f t="shared" si="95"/>
        <v>-0.0826231378461123</v>
      </c>
      <c r="U199">
        <f t="shared" si="72"/>
        <v>0</v>
      </c>
      <c r="V199">
        <f t="shared" si="73"/>
        <v>1</v>
      </c>
      <c r="W199">
        <f>SUM($U$20:U199)</f>
        <v>50</v>
      </c>
      <c r="X199">
        <f>SUM($V$20:V199)</f>
        <v>130</v>
      </c>
      <c r="Y199">
        <f t="shared" si="74"/>
        <v>20</v>
      </c>
      <c r="Z199">
        <f t="shared" si="75"/>
        <v>0</v>
      </c>
      <c r="AB199">
        <f t="shared" si="76"/>
        <v>0.866666666666667</v>
      </c>
      <c r="AC199">
        <f t="shared" si="77"/>
        <v>1</v>
      </c>
      <c r="AD199">
        <f t="shared" si="86"/>
        <v>0.00666666666666671</v>
      </c>
      <c r="AE199">
        <f t="shared" si="87"/>
        <v>1</v>
      </c>
      <c r="AF199">
        <f t="shared" si="78"/>
        <v>0.00666666666666671</v>
      </c>
      <c r="AR199" s="24">
        <f t="shared" si="79"/>
        <v>20</v>
      </c>
      <c r="AS199" s="24">
        <f t="shared" si="80"/>
        <v>0</v>
      </c>
      <c r="AT199" s="24">
        <f t="shared" si="81"/>
        <v>0</v>
      </c>
      <c r="AU199" s="24">
        <f t="shared" si="82"/>
        <v>80000</v>
      </c>
      <c r="AV199" s="24">
        <f t="shared" si="83"/>
        <v>80000</v>
      </c>
      <c r="AW199" s="24">
        <f t="shared" si="84"/>
        <v>400</v>
      </c>
      <c r="AX199" s="24" t="str">
        <f t="shared" si="85"/>
        <v/>
      </c>
    </row>
    <row r="200" spans="1:50">
      <c r="A200" s="4"/>
      <c r="B200" s="10">
        <v>331</v>
      </c>
      <c r="C200" s="8">
        <v>44.2808778711714</v>
      </c>
      <c r="D200" s="8">
        <v>18.0820218517713</v>
      </c>
      <c r="E200" s="8">
        <v>1.88392704202425</v>
      </c>
      <c r="F200" s="9">
        <v>45550.9089845197</v>
      </c>
      <c r="G200" s="9">
        <v>-1122.53652214083</v>
      </c>
      <c r="H200" s="9">
        <v>-2546.42614419917</v>
      </c>
      <c r="I200" s="14">
        <v>0</v>
      </c>
      <c r="J200" s="4">
        <v>131</v>
      </c>
      <c r="K200" s="10">
        <f t="shared" si="88"/>
        <v>331</v>
      </c>
      <c r="L200" s="15">
        <f t="shared" si="89"/>
        <v>1.1326217897014</v>
      </c>
      <c r="M200" s="15">
        <f t="shared" si="90"/>
        <v>1.32393665066693</v>
      </c>
      <c r="N200" s="15">
        <f t="shared" si="91"/>
        <v>1.77859134405142</v>
      </c>
      <c r="O200" s="15">
        <f t="shared" si="92"/>
        <v>-0.0303221743148993</v>
      </c>
      <c r="P200" s="15">
        <f t="shared" si="93"/>
        <v>0.439601473758169</v>
      </c>
      <c r="Q200" s="15">
        <f t="shared" si="94"/>
        <v>0.50531968018345</v>
      </c>
      <c r="R200" s="14">
        <v>0</v>
      </c>
      <c r="S200" s="4">
        <v>131</v>
      </c>
      <c r="T200" s="4">
        <f t="shared" si="95"/>
        <v>-0.0832643438263118</v>
      </c>
      <c r="U200">
        <f t="shared" si="72"/>
        <v>0</v>
      </c>
      <c r="V200">
        <f t="shared" si="73"/>
        <v>1</v>
      </c>
      <c r="W200">
        <f>SUM($U$20:U200)</f>
        <v>50</v>
      </c>
      <c r="X200">
        <f>SUM($V$20:V200)</f>
        <v>131</v>
      </c>
      <c r="Y200">
        <f t="shared" si="74"/>
        <v>19</v>
      </c>
      <c r="Z200">
        <f t="shared" si="75"/>
        <v>0</v>
      </c>
      <c r="AB200">
        <f t="shared" si="76"/>
        <v>0.873333333333333</v>
      </c>
      <c r="AC200">
        <f t="shared" si="77"/>
        <v>1</v>
      </c>
      <c r="AD200">
        <f t="shared" si="86"/>
        <v>0.0066666666666666</v>
      </c>
      <c r="AE200">
        <f t="shared" si="87"/>
        <v>1</v>
      </c>
      <c r="AF200">
        <f t="shared" si="78"/>
        <v>0.0066666666666666</v>
      </c>
      <c r="AR200" s="24">
        <f t="shared" si="79"/>
        <v>19</v>
      </c>
      <c r="AS200" s="24">
        <f t="shared" si="80"/>
        <v>0</v>
      </c>
      <c r="AT200" s="24">
        <f t="shared" si="81"/>
        <v>0</v>
      </c>
      <c r="AU200" s="24">
        <f t="shared" si="82"/>
        <v>76000</v>
      </c>
      <c r="AV200" s="24">
        <f t="shared" si="83"/>
        <v>76000</v>
      </c>
      <c r="AW200" s="24">
        <f t="shared" si="84"/>
        <v>380</v>
      </c>
      <c r="AX200" s="24" t="str">
        <f t="shared" si="85"/>
        <v/>
      </c>
    </row>
    <row r="201" spans="1:50">
      <c r="A201" s="4"/>
      <c r="B201" s="10">
        <v>235</v>
      </c>
      <c r="C201" s="8">
        <v>44.5083412194396</v>
      </c>
      <c r="D201" s="8">
        <v>19.2658549104159</v>
      </c>
      <c r="E201" s="8">
        <v>0.389416118098504</v>
      </c>
      <c r="F201" s="9">
        <v>94642.1494902608</v>
      </c>
      <c r="G201" s="9">
        <v>-4416.53469300877</v>
      </c>
      <c r="H201" s="9">
        <v>-9770.15460488819</v>
      </c>
      <c r="I201" s="14">
        <v>0</v>
      </c>
      <c r="J201" s="4">
        <v>35</v>
      </c>
      <c r="K201" s="10">
        <f t="shared" si="88"/>
        <v>235</v>
      </c>
      <c r="L201" s="15">
        <f t="shared" si="89"/>
        <v>1.16013651055449</v>
      </c>
      <c r="M201" s="15">
        <f t="shared" si="90"/>
        <v>1.49454170810585</v>
      </c>
      <c r="N201" s="15">
        <f t="shared" si="91"/>
        <v>-0.725448890511278</v>
      </c>
      <c r="O201" s="15">
        <f t="shared" si="92"/>
        <v>1.30585785576469</v>
      </c>
      <c r="P201" s="15">
        <f t="shared" si="93"/>
        <v>-0.344971483922452</v>
      </c>
      <c r="Q201" s="15">
        <f t="shared" si="94"/>
        <v>-0.483128255664853</v>
      </c>
      <c r="R201" s="14">
        <v>0</v>
      </c>
      <c r="S201" s="4">
        <v>35</v>
      </c>
      <c r="T201" s="4">
        <f t="shared" si="95"/>
        <v>-0.0883305971874489</v>
      </c>
      <c r="U201">
        <f t="shared" si="72"/>
        <v>0</v>
      </c>
      <c r="V201">
        <f t="shared" si="73"/>
        <v>1</v>
      </c>
      <c r="W201">
        <f>SUM($U$20:U201)</f>
        <v>50</v>
      </c>
      <c r="X201">
        <f>SUM($V$20:V201)</f>
        <v>132</v>
      </c>
      <c r="Y201">
        <f t="shared" si="74"/>
        <v>18</v>
      </c>
      <c r="Z201">
        <f t="shared" si="75"/>
        <v>0</v>
      </c>
      <c r="AB201">
        <f t="shared" si="76"/>
        <v>0.88</v>
      </c>
      <c r="AC201">
        <f t="shared" si="77"/>
        <v>1</v>
      </c>
      <c r="AD201">
        <f t="shared" si="86"/>
        <v>0.00666666666666671</v>
      </c>
      <c r="AE201">
        <f t="shared" si="87"/>
        <v>1</v>
      </c>
      <c r="AF201">
        <f t="shared" si="78"/>
        <v>0.00666666666666671</v>
      </c>
      <c r="AR201" s="24">
        <f t="shared" si="79"/>
        <v>18</v>
      </c>
      <c r="AS201" s="24">
        <f t="shared" si="80"/>
        <v>0</v>
      </c>
      <c r="AT201" s="24">
        <f t="shared" si="81"/>
        <v>0</v>
      </c>
      <c r="AU201" s="24">
        <f t="shared" si="82"/>
        <v>72000</v>
      </c>
      <c r="AV201" s="24">
        <f t="shared" si="83"/>
        <v>72000</v>
      </c>
      <c r="AW201" s="24">
        <f t="shared" si="84"/>
        <v>360</v>
      </c>
      <c r="AX201" s="24" t="str">
        <f t="shared" si="85"/>
        <v/>
      </c>
    </row>
    <row r="202" spans="1:50">
      <c r="A202" s="4"/>
      <c r="B202" s="10">
        <v>377</v>
      </c>
      <c r="C202" s="8">
        <v>53.5373021598796</v>
      </c>
      <c r="D202" s="8">
        <v>14.0359663230759</v>
      </c>
      <c r="E202" s="8">
        <v>0.88537398461296</v>
      </c>
      <c r="F202" s="9">
        <v>50923.4164187894</v>
      </c>
      <c r="G202" s="9">
        <v>-871.171395923218</v>
      </c>
      <c r="H202" s="9">
        <v>-640.561822215244</v>
      </c>
      <c r="I202" s="14">
        <v>0</v>
      </c>
      <c r="J202" s="4">
        <v>177</v>
      </c>
      <c r="K202" s="10">
        <f t="shared" si="88"/>
        <v>377</v>
      </c>
      <c r="L202" s="15">
        <f t="shared" si="89"/>
        <v>2.25230956507542</v>
      </c>
      <c r="M202" s="15">
        <f t="shared" si="90"/>
        <v>0.740849761148541</v>
      </c>
      <c r="N202" s="15">
        <f t="shared" si="91"/>
        <v>0.10552426098492</v>
      </c>
      <c r="O202" s="15">
        <f t="shared" si="92"/>
        <v>0.115908335877358</v>
      </c>
      <c r="P202" s="15">
        <f t="shared" si="93"/>
        <v>0.499472266121831</v>
      </c>
      <c r="Q202" s="15">
        <f t="shared" si="94"/>
        <v>0.766105736210292</v>
      </c>
      <c r="R202" s="14">
        <v>0</v>
      </c>
      <c r="S202" s="4">
        <v>177</v>
      </c>
      <c r="T202" s="4">
        <f t="shared" si="95"/>
        <v>-0.0965765019267179</v>
      </c>
      <c r="U202">
        <f t="shared" si="72"/>
        <v>0</v>
      </c>
      <c r="V202">
        <f t="shared" si="73"/>
        <v>1</v>
      </c>
      <c r="W202">
        <f>SUM($U$20:U202)</f>
        <v>50</v>
      </c>
      <c r="X202">
        <f>SUM($V$20:V202)</f>
        <v>133</v>
      </c>
      <c r="Y202">
        <f t="shared" si="74"/>
        <v>17</v>
      </c>
      <c r="Z202">
        <f t="shared" si="75"/>
        <v>0</v>
      </c>
      <c r="AB202">
        <f t="shared" si="76"/>
        <v>0.886666666666667</v>
      </c>
      <c r="AC202">
        <f t="shared" si="77"/>
        <v>1</v>
      </c>
      <c r="AD202">
        <f t="shared" si="86"/>
        <v>0.00666666666666671</v>
      </c>
      <c r="AE202">
        <f t="shared" si="87"/>
        <v>1</v>
      </c>
      <c r="AF202">
        <f t="shared" si="78"/>
        <v>0.00666666666666671</v>
      </c>
      <c r="AR202" s="24">
        <f t="shared" si="79"/>
        <v>17</v>
      </c>
      <c r="AS202" s="24">
        <f t="shared" si="80"/>
        <v>0</v>
      </c>
      <c r="AT202" s="24">
        <f t="shared" si="81"/>
        <v>0</v>
      </c>
      <c r="AU202" s="24">
        <f t="shared" si="82"/>
        <v>68000</v>
      </c>
      <c r="AV202" s="24">
        <f t="shared" si="83"/>
        <v>68000</v>
      </c>
      <c r="AW202" s="24">
        <f t="shared" si="84"/>
        <v>340</v>
      </c>
      <c r="AX202" s="24" t="str">
        <f t="shared" si="85"/>
        <v/>
      </c>
    </row>
    <row r="203" spans="1:50">
      <c r="A203" s="4"/>
      <c r="B203" s="10">
        <v>307</v>
      </c>
      <c r="C203" s="8">
        <v>43.8778768686601</v>
      </c>
      <c r="D203" s="8">
        <v>17.0502839357624</v>
      </c>
      <c r="E203" s="8">
        <v>1.15156551901927</v>
      </c>
      <c r="F203" s="9">
        <v>77604.6838016987</v>
      </c>
      <c r="G203" s="9">
        <v>-1809.09175157237</v>
      </c>
      <c r="H203" s="9">
        <v>-6142.93625570968</v>
      </c>
      <c r="I203" s="14">
        <v>0</v>
      </c>
      <c r="J203" s="4">
        <v>107</v>
      </c>
      <c r="K203" s="10">
        <f t="shared" si="88"/>
        <v>307</v>
      </c>
      <c r="L203" s="15">
        <f t="shared" si="89"/>
        <v>1.0838734521251</v>
      </c>
      <c r="M203" s="15">
        <f t="shared" si="90"/>
        <v>1.17525039365014</v>
      </c>
      <c r="N203" s="15">
        <f t="shared" si="91"/>
        <v>0.551525893748161</v>
      </c>
      <c r="O203" s="15">
        <f t="shared" si="92"/>
        <v>0.842127031656456</v>
      </c>
      <c r="P203" s="15">
        <f t="shared" si="93"/>
        <v>0.276075983146173</v>
      </c>
      <c r="Q203" s="15">
        <f t="shared" si="94"/>
        <v>0.0131966698396982</v>
      </c>
      <c r="R203" s="14">
        <v>0</v>
      </c>
      <c r="S203" s="4">
        <v>107</v>
      </c>
      <c r="T203" s="4">
        <f t="shared" si="95"/>
        <v>-0.0996294201360238</v>
      </c>
      <c r="U203">
        <f t="shared" si="72"/>
        <v>0</v>
      </c>
      <c r="V203">
        <f t="shared" si="73"/>
        <v>1</v>
      </c>
      <c r="W203">
        <f>SUM($U$20:U203)</f>
        <v>50</v>
      </c>
      <c r="X203">
        <f>SUM($V$20:V203)</f>
        <v>134</v>
      </c>
      <c r="Y203">
        <f t="shared" si="74"/>
        <v>16</v>
      </c>
      <c r="Z203">
        <f t="shared" si="75"/>
        <v>0</v>
      </c>
      <c r="AB203">
        <f t="shared" si="76"/>
        <v>0.893333333333333</v>
      </c>
      <c r="AC203">
        <f t="shared" si="77"/>
        <v>1</v>
      </c>
      <c r="AD203">
        <f t="shared" si="86"/>
        <v>0.0066666666666666</v>
      </c>
      <c r="AE203">
        <f t="shared" si="87"/>
        <v>1</v>
      </c>
      <c r="AF203">
        <f t="shared" si="78"/>
        <v>0.0066666666666666</v>
      </c>
      <c r="AR203" s="24">
        <f t="shared" si="79"/>
        <v>16</v>
      </c>
      <c r="AS203" s="24">
        <f t="shared" si="80"/>
        <v>0</v>
      </c>
      <c r="AT203" s="24">
        <f t="shared" si="81"/>
        <v>0</v>
      </c>
      <c r="AU203" s="24">
        <f t="shared" si="82"/>
        <v>64000</v>
      </c>
      <c r="AV203" s="24">
        <f t="shared" si="83"/>
        <v>64000</v>
      </c>
      <c r="AW203" s="24">
        <f t="shared" si="84"/>
        <v>320</v>
      </c>
      <c r="AX203" s="24" t="str">
        <f t="shared" si="85"/>
        <v/>
      </c>
    </row>
    <row r="204" spans="1:50">
      <c r="A204" s="4"/>
      <c r="B204" s="10">
        <v>399</v>
      </c>
      <c r="C204" s="8">
        <v>43.8918569392306</v>
      </c>
      <c r="D204" s="8">
        <v>13.9671626946805</v>
      </c>
      <c r="E204" s="8">
        <v>0.0844408913289198</v>
      </c>
      <c r="F204" s="9">
        <v>43729.5265157349</v>
      </c>
      <c r="G204" s="9">
        <v>-243.761573856618</v>
      </c>
      <c r="H204" s="9">
        <v>-2534.89198355124</v>
      </c>
      <c r="I204" s="14">
        <v>0</v>
      </c>
      <c r="J204" s="4">
        <v>199</v>
      </c>
      <c r="K204" s="10">
        <f t="shared" si="88"/>
        <v>399</v>
      </c>
      <c r="L204" s="15">
        <f t="shared" si="89"/>
        <v>1.08556452781788</v>
      </c>
      <c r="M204" s="15">
        <f t="shared" si="90"/>
        <v>0.730934303146499</v>
      </c>
      <c r="N204" s="15">
        <f t="shared" si="91"/>
        <v>-1.23643226718003</v>
      </c>
      <c r="O204" s="15">
        <f t="shared" si="92"/>
        <v>-0.0798971057457459</v>
      </c>
      <c r="P204" s="15">
        <f t="shared" si="93"/>
        <v>0.648910351464472</v>
      </c>
      <c r="Q204" s="15">
        <f t="shared" si="94"/>
        <v>0.506897939574875</v>
      </c>
      <c r="R204" s="14">
        <v>0</v>
      </c>
      <c r="S204" s="4">
        <v>199</v>
      </c>
      <c r="T204" s="4">
        <f t="shared" si="95"/>
        <v>-0.103633517349194</v>
      </c>
      <c r="U204">
        <f t="shared" si="72"/>
        <v>0</v>
      </c>
      <c r="V204">
        <f t="shared" si="73"/>
        <v>1</v>
      </c>
      <c r="W204">
        <f>SUM($U$20:U204)</f>
        <v>50</v>
      </c>
      <c r="X204">
        <f>SUM($V$20:V204)</f>
        <v>135</v>
      </c>
      <c r="Y204">
        <f t="shared" si="74"/>
        <v>15</v>
      </c>
      <c r="Z204">
        <f t="shared" si="75"/>
        <v>0</v>
      </c>
      <c r="AB204">
        <f t="shared" si="76"/>
        <v>0.9</v>
      </c>
      <c r="AC204">
        <f t="shared" si="77"/>
        <v>1</v>
      </c>
      <c r="AD204">
        <f t="shared" si="86"/>
        <v>0.00666666666666671</v>
      </c>
      <c r="AE204">
        <f t="shared" si="87"/>
        <v>1</v>
      </c>
      <c r="AF204">
        <f t="shared" si="78"/>
        <v>0.00666666666666671</v>
      </c>
      <c r="AR204" s="24">
        <f t="shared" si="79"/>
        <v>15</v>
      </c>
      <c r="AS204" s="24">
        <f t="shared" si="80"/>
        <v>0</v>
      </c>
      <c r="AT204" s="24">
        <f t="shared" si="81"/>
        <v>0</v>
      </c>
      <c r="AU204" s="24">
        <f t="shared" si="82"/>
        <v>60000</v>
      </c>
      <c r="AV204" s="24">
        <f t="shared" si="83"/>
        <v>60000</v>
      </c>
      <c r="AW204" s="24">
        <f t="shared" si="84"/>
        <v>300</v>
      </c>
      <c r="AX204" s="24" t="str">
        <f t="shared" si="85"/>
        <v/>
      </c>
    </row>
    <row r="205" spans="1:50">
      <c r="A205" s="4"/>
      <c r="B205" s="10">
        <v>332</v>
      </c>
      <c r="C205" s="8">
        <v>44.1104034013651</v>
      </c>
      <c r="D205" s="8">
        <v>27.7689433649003</v>
      </c>
      <c r="E205" s="8">
        <v>0.395211739153952</v>
      </c>
      <c r="F205" s="9">
        <v>73705.2339583846</v>
      </c>
      <c r="G205" s="9">
        <v>-8805.52343500659</v>
      </c>
      <c r="H205" s="9">
        <v>-6160.21114704055</v>
      </c>
      <c r="I205" s="14">
        <v>0</v>
      </c>
      <c r="J205" s="4">
        <v>132</v>
      </c>
      <c r="K205" s="10">
        <f t="shared" si="88"/>
        <v>332</v>
      </c>
      <c r="L205" s="15">
        <f t="shared" si="89"/>
        <v>1.1120006325567</v>
      </c>
      <c r="M205" s="15">
        <f t="shared" si="90"/>
        <v>2.71994243804191</v>
      </c>
      <c r="N205" s="15">
        <f t="shared" si="91"/>
        <v>-0.715738377142129</v>
      </c>
      <c r="O205" s="15">
        <f t="shared" si="92"/>
        <v>0.735990642450241</v>
      </c>
      <c r="P205" s="15">
        <f t="shared" si="93"/>
        <v>-1.3903521125428</v>
      </c>
      <c r="Q205" s="15">
        <f t="shared" si="94"/>
        <v>0.0108328862657563</v>
      </c>
      <c r="R205" s="14">
        <v>0</v>
      </c>
      <c r="S205" s="4">
        <v>132</v>
      </c>
      <c r="T205" s="4">
        <f t="shared" si="95"/>
        <v>-0.110706306460607</v>
      </c>
      <c r="U205">
        <f t="shared" si="72"/>
        <v>0</v>
      </c>
      <c r="V205">
        <f t="shared" si="73"/>
        <v>1</v>
      </c>
      <c r="W205">
        <f>SUM($U$20:U205)</f>
        <v>50</v>
      </c>
      <c r="X205">
        <f>SUM($V$20:V205)</f>
        <v>136</v>
      </c>
      <c r="Y205">
        <f t="shared" si="74"/>
        <v>14</v>
      </c>
      <c r="Z205">
        <f t="shared" si="75"/>
        <v>0</v>
      </c>
      <c r="AB205">
        <f t="shared" si="76"/>
        <v>0.906666666666667</v>
      </c>
      <c r="AC205">
        <f t="shared" si="77"/>
        <v>1</v>
      </c>
      <c r="AD205">
        <f t="shared" si="86"/>
        <v>0.0066666666666666</v>
      </c>
      <c r="AE205">
        <f t="shared" si="87"/>
        <v>1</v>
      </c>
      <c r="AF205">
        <f t="shared" si="78"/>
        <v>0.0066666666666666</v>
      </c>
      <c r="AR205" s="24">
        <f t="shared" si="79"/>
        <v>14</v>
      </c>
      <c r="AS205" s="24">
        <f t="shared" si="80"/>
        <v>0</v>
      </c>
      <c r="AT205" s="24">
        <f t="shared" si="81"/>
        <v>0</v>
      </c>
      <c r="AU205" s="24">
        <f t="shared" si="82"/>
        <v>56000</v>
      </c>
      <c r="AV205" s="24">
        <f t="shared" si="83"/>
        <v>56000</v>
      </c>
      <c r="AW205" s="24">
        <f t="shared" si="84"/>
        <v>280</v>
      </c>
      <c r="AX205" s="24" t="str">
        <f t="shared" si="85"/>
        <v/>
      </c>
    </row>
    <row r="206" spans="1:50">
      <c r="A206" s="4"/>
      <c r="B206" s="10">
        <v>385</v>
      </c>
      <c r="C206" s="8">
        <v>35.8994737035253</v>
      </c>
      <c r="D206" s="8">
        <v>18.8308750433203</v>
      </c>
      <c r="E206" s="8">
        <v>0.395190273229444</v>
      </c>
      <c r="F206" s="9">
        <v>59836.7957670034</v>
      </c>
      <c r="G206" s="9">
        <v>-2138.30444758332</v>
      </c>
      <c r="H206" s="9">
        <v>-5043.72319437405</v>
      </c>
      <c r="I206" s="14">
        <v>0</v>
      </c>
      <c r="J206" s="4">
        <v>185</v>
      </c>
      <c r="K206" s="10">
        <f t="shared" si="88"/>
        <v>385</v>
      </c>
      <c r="L206" s="15">
        <f t="shared" si="89"/>
        <v>0.118779349653541</v>
      </c>
      <c r="M206" s="15">
        <f t="shared" si="90"/>
        <v>1.43185570295613</v>
      </c>
      <c r="N206" s="15">
        <f t="shared" si="91"/>
        <v>-0.715774343114528</v>
      </c>
      <c r="O206" s="15">
        <f t="shared" si="92"/>
        <v>0.358515354215273</v>
      </c>
      <c r="P206" s="15">
        <f t="shared" si="93"/>
        <v>0.197663256357298</v>
      </c>
      <c r="Q206" s="15">
        <f t="shared" si="94"/>
        <v>0.163605823152622</v>
      </c>
      <c r="R206" s="14">
        <v>0</v>
      </c>
      <c r="S206" s="4">
        <v>185</v>
      </c>
      <c r="T206" s="4">
        <f t="shared" si="95"/>
        <v>-0.122825261538877</v>
      </c>
      <c r="U206">
        <f t="shared" si="72"/>
        <v>0</v>
      </c>
      <c r="V206">
        <f t="shared" si="73"/>
        <v>1</v>
      </c>
      <c r="W206">
        <f>SUM($U$20:U206)</f>
        <v>50</v>
      </c>
      <c r="X206">
        <f>SUM($V$20:V206)</f>
        <v>137</v>
      </c>
      <c r="Y206">
        <f t="shared" si="74"/>
        <v>13</v>
      </c>
      <c r="Z206">
        <f t="shared" si="75"/>
        <v>0</v>
      </c>
      <c r="AB206">
        <f t="shared" si="76"/>
        <v>0.913333333333333</v>
      </c>
      <c r="AC206">
        <f t="shared" si="77"/>
        <v>1</v>
      </c>
      <c r="AD206">
        <f t="shared" si="86"/>
        <v>0.00666666666666671</v>
      </c>
      <c r="AE206">
        <f t="shared" si="87"/>
        <v>1</v>
      </c>
      <c r="AF206">
        <f t="shared" si="78"/>
        <v>0.00666666666666671</v>
      </c>
      <c r="AR206" s="24">
        <f t="shared" si="79"/>
        <v>13</v>
      </c>
      <c r="AS206" s="24">
        <f t="shared" si="80"/>
        <v>0</v>
      </c>
      <c r="AT206" s="24">
        <f t="shared" si="81"/>
        <v>0</v>
      </c>
      <c r="AU206" s="24">
        <f t="shared" si="82"/>
        <v>52000</v>
      </c>
      <c r="AV206" s="24">
        <f t="shared" si="83"/>
        <v>52000</v>
      </c>
      <c r="AW206" s="24">
        <f t="shared" si="84"/>
        <v>260</v>
      </c>
      <c r="AX206" s="24" t="str">
        <f t="shared" si="85"/>
        <v/>
      </c>
    </row>
    <row r="207" spans="1:50">
      <c r="A207" s="4"/>
      <c r="B207" s="10">
        <v>379</v>
      </c>
      <c r="C207" s="8">
        <v>44.7081983963534</v>
      </c>
      <c r="D207" s="8">
        <v>22.8183790656733</v>
      </c>
      <c r="E207" s="8">
        <v>1.17342920939663</v>
      </c>
      <c r="F207" s="9">
        <v>87642.0294568706</v>
      </c>
      <c r="G207" s="9">
        <v>-2572.03828846651</v>
      </c>
      <c r="H207" s="9">
        <v>-17849.5614882643</v>
      </c>
      <c r="I207" s="14">
        <v>0</v>
      </c>
      <c r="J207" s="4">
        <v>179</v>
      </c>
      <c r="K207" s="10">
        <f t="shared" si="88"/>
        <v>379</v>
      </c>
      <c r="L207" s="15">
        <f t="shared" si="89"/>
        <v>1.18431189738114</v>
      </c>
      <c r="M207" s="15">
        <f t="shared" si="90"/>
        <v>2.00650459268246</v>
      </c>
      <c r="N207" s="15">
        <f t="shared" si="91"/>
        <v>0.58815831944976</v>
      </c>
      <c r="O207" s="15">
        <f t="shared" si="92"/>
        <v>1.11532650026386</v>
      </c>
      <c r="P207" s="15">
        <f t="shared" si="93"/>
        <v>0.094355414416925</v>
      </c>
      <c r="Q207" s="15">
        <f t="shared" si="94"/>
        <v>-1.58866165164053</v>
      </c>
      <c r="R207" s="14">
        <v>0</v>
      </c>
      <c r="S207" s="4">
        <v>179</v>
      </c>
      <c r="T207" s="4">
        <f t="shared" si="95"/>
        <v>-0.125719486856984</v>
      </c>
      <c r="U207">
        <f t="shared" si="72"/>
        <v>0</v>
      </c>
      <c r="V207">
        <f t="shared" si="73"/>
        <v>1</v>
      </c>
      <c r="W207">
        <f>SUM($U$20:U207)</f>
        <v>50</v>
      </c>
      <c r="X207">
        <f>SUM($V$20:V207)</f>
        <v>138</v>
      </c>
      <c r="Y207">
        <f t="shared" si="74"/>
        <v>12</v>
      </c>
      <c r="Z207">
        <f t="shared" si="75"/>
        <v>0</v>
      </c>
      <c r="AB207">
        <f t="shared" si="76"/>
        <v>0.92</v>
      </c>
      <c r="AC207">
        <f t="shared" si="77"/>
        <v>1</v>
      </c>
      <c r="AD207">
        <f t="shared" si="86"/>
        <v>0.00666666666666671</v>
      </c>
      <c r="AE207">
        <f t="shared" si="87"/>
        <v>1</v>
      </c>
      <c r="AF207">
        <f t="shared" si="78"/>
        <v>0.00666666666666671</v>
      </c>
      <c r="AR207" s="24">
        <f t="shared" si="79"/>
        <v>12</v>
      </c>
      <c r="AS207" s="24">
        <f t="shared" si="80"/>
        <v>0</v>
      </c>
      <c r="AT207" s="24">
        <f t="shared" si="81"/>
        <v>0</v>
      </c>
      <c r="AU207" s="24">
        <f t="shared" si="82"/>
        <v>48000</v>
      </c>
      <c r="AV207" s="24">
        <f t="shared" si="83"/>
        <v>48000</v>
      </c>
      <c r="AW207" s="24">
        <f t="shared" si="84"/>
        <v>240</v>
      </c>
      <c r="AX207" s="24" t="str">
        <f t="shared" si="85"/>
        <v/>
      </c>
    </row>
    <row r="208" spans="1:50">
      <c r="A208" s="4"/>
      <c r="B208" s="10">
        <v>221</v>
      </c>
      <c r="C208" s="8">
        <v>42.367829485094</v>
      </c>
      <c r="D208" s="8">
        <v>19.7125140124215</v>
      </c>
      <c r="E208" s="8">
        <v>0.123353435126995</v>
      </c>
      <c r="F208" s="9">
        <v>65417.1465449791</v>
      </c>
      <c r="G208" s="9">
        <v>-3026.23543078186</v>
      </c>
      <c r="H208" s="9">
        <v>-6582.0084153752</v>
      </c>
      <c r="I208" s="14">
        <v>0</v>
      </c>
      <c r="J208" s="4">
        <v>21</v>
      </c>
      <c r="K208" s="10">
        <f t="shared" si="88"/>
        <v>221</v>
      </c>
      <c r="L208" s="15">
        <f t="shared" si="89"/>
        <v>0.901213113437189</v>
      </c>
      <c r="M208" s="15">
        <f t="shared" si="90"/>
        <v>1.55891083616563</v>
      </c>
      <c r="N208" s="15">
        <f t="shared" si="91"/>
        <v>-1.17123463380067</v>
      </c>
      <c r="O208" s="15">
        <f t="shared" si="92"/>
        <v>0.510403006544984</v>
      </c>
      <c r="P208" s="15">
        <f t="shared" si="93"/>
        <v>-0.0138264292975007</v>
      </c>
      <c r="Q208" s="15">
        <f t="shared" si="94"/>
        <v>-0.0468831036833009</v>
      </c>
      <c r="R208" s="14">
        <v>0</v>
      </c>
      <c r="S208" s="4">
        <v>21</v>
      </c>
      <c r="T208" s="4">
        <f t="shared" si="95"/>
        <v>-0.136731319076381</v>
      </c>
      <c r="U208">
        <f t="shared" si="72"/>
        <v>0</v>
      </c>
      <c r="V208">
        <f t="shared" si="73"/>
        <v>1</v>
      </c>
      <c r="W208">
        <f>SUM($U$20:U208)</f>
        <v>50</v>
      </c>
      <c r="X208">
        <f>SUM($V$20:V208)</f>
        <v>139</v>
      </c>
      <c r="Y208">
        <f t="shared" si="74"/>
        <v>11</v>
      </c>
      <c r="Z208">
        <f t="shared" si="75"/>
        <v>0</v>
      </c>
      <c r="AB208">
        <f t="shared" si="76"/>
        <v>0.926666666666667</v>
      </c>
      <c r="AC208">
        <f t="shared" si="77"/>
        <v>1</v>
      </c>
      <c r="AD208">
        <f t="shared" si="86"/>
        <v>0.0066666666666666</v>
      </c>
      <c r="AE208">
        <f t="shared" si="87"/>
        <v>1</v>
      </c>
      <c r="AF208">
        <f t="shared" si="78"/>
        <v>0.0066666666666666</v>
      </c>
      <c r="AR208" s="24">
        <f t="shared" si="79"/>
        <v>11</v>
      </c>
      <c r="AS208" s="24">
        <f t="shared" si="80"/>
        <v>0</v>
      </c>
      <c r="AT208" s="24">
        <f t="shared" si="81"/>
        <v>0</v>
      </c>
      <c r="AU208" s="24">
        <f t="shared" si="82"/>
        <v>44000</v>
      </c>
      <c r="AV208" s="24">
        <f t="shared" si="83"/>
        <v>44000</v>
      </c>
      <c r="AW208" s="24">
        <f t="shared" si="84"/>
        <v>220</v>
      </c>
      <c r="AX208" s="24" t="str">
        <f t="shared" si="85"/>
        <v/>
      </c>
    </row>
    <row r="209" spans="1:50">
      <c r="A209" s="4"/>
      <c r="B209" s="10">
        <v>299</v>
      </c>
      <c r="C209" s="8">
        <v>37.3301234451753</v>
      </c>
      <c r="D209" s="8">
        <v>23.02901749837</v>
      </c>
      <c r="E209" s="8">
        <v>0.699047279787836</v>
      </c>
      <c r="F209" s="9">
        <v>94114.4696697368</v>
      </c>
      <c r="G209" s="9">
        <v>-1187.00082232763</v>
      </c>
      <c r="H209" s="9">
        <v>-24603.2036350116</v>
      </c>
      <c r="I209" s="14">
        <v>0</v>
      </c>
      <c r="J209" s="4">
        <v>99</v>
      </c>
      <c r="K209" s="10">
        <f t="shared" si="88"/>
        <v>299</v>
      </c>
      <c r="L209" s="15">
        <f t="shared" si="89"/>
        <v>0.291835486300354</v>
      </c>
      <c r="M209" s="15">
        <f t="shared" si="90"/>
        <v>2.03686020882838</v>
      </c>
      <c r="N209" s="15">
        <f t="shared" si="91"/>
        <v>-0.206664534818609</v>
      </c>
      <c r="O209" s="15">
        <f t="shared" si="92"/>
        <v>1.29149530898045</v>
      </c>
      <c r="P209" s="15">
        <f t="shared" si="93"/>
        <v>0.424247200914405</v>
      </c>
      <c r="Q209" s="15">
        <f t="shared" si="94"/>
        <v>-2.51278603916959</v>
      </c>
      <c r="R209" s="14">
        <v>0</v>
      </c>
      <c r="S209" s="4">
        <v>99</v>
      </c>
      <c r="T209" s="4">
        <f t="shared" si="95"/>
        <v>-0.143961637202049</v>
      </c>
      <c r="U209">
        <f t="shared" si="72"/>
        <v>0</v>
      </c>
      <c r="V209">
        <f t="shared" si="73"/>
        <v>1</v>
      </c>
      <c r="W209">
        <f>SUM($U$20:U209)</f>
        <v>50</v>
      </c>
      <c r="X209">
        <f>SUM($V$20:V209)</f>
        <v>140</v>
      </c>
      <c r="Y209">
        <f t="shared" si="74"/>
        <v>10</v>
      </c>
      <c r="Z209">
        <f t="shared" si="75"/>
        <v>0</v>
      </c>
      <c r="AB209">
        <f t="shared" si="76"/>
        <v>0.933333333333333</v>
      </c>
      <c r="AC209">
        <f t="shared" si="77"/>
        <v>1</v>
      </c>
      <c r="AD209">
        <f t="shared" si="86"/>
        <v>0.00666666666666671</v>
      </c>
      <c r="AE209">
        <f t="shared" si="87"/>
        <v>1</v>
      </c>
      <c r="AF209">
        <f t="shared" si="78"/>
        <v>0.00666666666666671</v>
      </c>
      <c r="AR209" s="24">
        <f t="shared" si="79"/>
        <v>10</v>
      </c>
      <c r="AS209" s="24">
        <f t="shared" si="80"/>
        <v>0</v>
      </c>
      <c r="AT209" s="24">
        <f t="shared" si="81"/>
        <v>0</v>
      </c>
      <c r="AU209" s="24">
        <f t="shared" si="82"/>
        <v>40000</v>
      </c>
      <c r="AV209" s="24">
        <f t="shared" si="83"/>
        <v>40000</v>
      </c>
      <c r="AW209" s="24">
        <f t="shared" si="84"/>
        <v>200</v>
      </c>
      <c r="AX209" s="24" t="str">
        <f t="shared" si="85"/>
        <v/>
      </c>
    </row>
    <row r="210" spans="1:50">
      <c r="A210" s="4"/>
      <c r="B210" s="10">
        <v>357</v>
      </c>
      <c r="C210" s="8">
        <v>36.1836265485266</v>
      </c>
      <c r="D210" s="8">
        <v>20.8901676602291</v>
      </c>
      <c r="E210" s="8">
        <v>0.15946398083641</v>
      </c>
      <c r="F210" s="9">
        <v>55181.9545368671</v>
      </c>
      <c r="G210" s="9">
        <v>-2325.11399296611</v>
      </c>
      <c r="H210" s="9">
        <v>-757.528727934404</v>
      </c>
      <c r="I210" s="14">
        <v>0</v>
      </c>
      <c r="J210" s="4">
        <v>157</v>
      </c>
      <c r="K210" s="10">
        <f t="shared" si="88"/>
        <v>357</v>
      </c>
      <c r="L210" s="15">
        <f t="shared" si="89"/>
        <v>0.153151420008381</v>
      </c>
      <c r="M210" s="15">
        <f t="shared" si="90"/>
        <v>1.72862536369994</v>
      </c>
      <c r="N210" s="15">
        <f t="shared" si="91"/>
        <v>-1.11073172418602</v>
      </c>
      <c r="O210" s="15">
        <f t="shared" si="92"/>
        <v>0.231818496877317</v>
      </c>
      <c r="P210" s="15">
        <f t="shared" si="93"/>
        <v>0.153168478296954</v>
      </c>
      <c r="Q210" s="15">
        <f t="shared" si="94"/>
        <v>0.750100746937808</v>
      </c>
      <c r="R210" s="14">
        <v>0</v>
      </c>
      <c r="S210" s="4">
        <v>157</v>
      </c>
      <c r="T210" s="4">
        <f t="shared" si="95"/>
        <v>-0.21681499967368</v>
      </c>
      <c r="U210">
        <f t="shared" si="72"/>
        <v>0</v>
      </c>
      <c r="V210">
        <f t="shared" si="73"/>
        <v>1</v>
      </c>
      <c r="W210">
        <f>SUM($U$20:U210)</f>
        <v>50</v>
      </c>
      <c r="X210">
        <f>SUM($V$20:V210)</f>
        <v>141</v>
      </c>
      <c r="Y210">
        <f t="shared" si="74"/>
        <v>9</v>
      </c>
      <c r="Z210">
        <f t="shared" si="75"/>
        <v>0</v>
      </c>
      <c r="AB210">
        <f t="shared" si="76"/>
        <v>0.94</v>
      </c>
      <c r="AC210">
        <f t="shared" si="77"/>
        <v>1</v>
      </c>
      <c r="AD210">
        <f t="shared" si="86"/>
        <v>0.0066666666666666</v>
      </c>
      <c r="AE210">
        <f t="shared" si="87"/>
        <v>1</v>
      </c>
      <c r="AF210">
        <f t="shared" si="78"/>
        <v>0.0066666666666666</v>
      </c>
      <c r="AR210" s="24">
        <f t="shared" si="79"/>
        <v>9</v>
      </c>
      <c r="AS210" s="24">
        <f t="shared" si="80"/>
        <v>0</v>
      </c>
      <c r="AT210" s="24">
        <f t="shared" si="81"/>
        <v>0</v>
      </c>
      <c r="AU210" s="24">
        <f t="shared" si="82"/>
        <v>36000</v>
      </c>
      <c r="AV210" s="24">
        <f t="shared" si="83"/>
        <v>36000</v>
      </c>
      <c r="AW210" s="24">
        <f t="shared" si="84"/>
        <v>180</v>
      </c>
      <c r="AX210" s="24" t="str">
        <f t="shared" si="85"/>
        <v/>
      </c>
    </row>
    <row r="211" spans="1:50">
      <c r="A211" s="4"/>
      <c r="B211" s="10">
        <v>325</v>
      </c>
      <c r="C211" s="8">
        <v>47.2569490887483</v>
      </c>
      <c r="D211" s="8">
        <v>22.7715266581429</v>
      </c>
      <c r="E211" s="8">
        <v>0.74506740855416</v>
      </c>
      <c r="F211" s="9">
        <v>78771.8960822418</v>
      </c>
      <c r="G211" s="9">
        <v>-3112.98568360816</v>
      </c>
      <c r="H211" s="9">
        <v>-6374.77742193607</v>
      </c>
      <c r="I211" s="14">
        <v>0</v>
      </c>
      <c r="J211" s="4">
        <v>125</v>
      </c>
      <c r="K211" s="10">
        <f t="shared" si="88"/>
        <v>325</v>
      </c>
      <c r="L211" s="15">
        <f t="shared" si="89"/>
        <v>1.49261723254517</v>
      </c>
      <c r="M211" s="15">
        <f t="shared" si="90"/>
        <v>1.9997525784356</v>
      </c>
      <c r="N211" s="15">
        <f t="shared" si="91"/>
        <v>-0.129558203786962</v>
      </c>
      <c r="O211" s="15">
        <f t="shared" si="92"/>
        <v>0.873896563737092</v>
      </c>
      <c r="P211" s="15">
        <f t="shared" si="93"/>
        <v>-0.0344888276683971</v>
      </c>
      <c r="Q211" s="15">
        <f t="shared" si="94"/>
        <v>-0.0185269647692462</v>
      </c>
      <c r="R211" s="14">
        <v>0</v>
      </c>
      <c r="S211" s="4">
        <v>125</v>
      </c>
      <c r="T211" s="4">
        <f t="shared" si="95"/>
        <v>-0.227685323493478</v>
      </c>
      <c r="U211">
        <f t="shared" si="72"/>
        <v>0</v>
      </c>
      <c r="V211">
        <f t="shared" si="73"/>
        <v>1</v>
      </c>
      <c r="W211">
        <f>SUM($U$20:U211)</f>
        <v>50</v>
      </c>
      <c r="X211">
        <f>SUM($V$20:V211)</f>
        <v>142</v>
      </c>
      <c r="Y211">
        <f t="shared" si="74"/>
        <v>8</v>
      </c>
      <c r="Z211">
        <f t="shared" si="75"/>
        <v>0</v>
      </c>
      <c r="AB211">
        <f t="shared" si="76"/>
        <v>0.946666666666667</v>
      </c>
      <c r="AC211">
        <f t="shared" si="77"/>
        <v>1</v>
      </c>
      <c r="AD211">
        <f t="shared" si="86"/>
        <v>0.00666666666666671</v>
      </c>
      <c r="AE211">
        <f t="shared" si="87"/>
        <v>1</v>
      </c>
      <c r="AF211">
        <f t="shared" si="78"/>
        <v>0.00666666666666671</v>
      </c>
      <c r="AR211" s="24">
        <f t="shared" si="79"/>
        <v>8</v>
      </c>
      <c r="AS211" s="24">
        <f t="shared" si="80"/>
        <v>0</v>
      </c>
      <c r="AT211" s="24">
        <f t="shared" si="81"/>
        <v>0</v>
      </c>
      <c r="AU211" s="24">
        <f t="shared" si="82"/>
        <v>32000</v>
      </c>
      <c r="AV211" s="24">
        <f t="shared" si="83"/>
        <v>32000</v>
      </c>
      <c r="AW211" s="24">
        <f t="shared" si="84"/>
        <v>160</v>
      </c>
      <c r="AX211" s="24" t="str">
        <f t="shared" si="85"/>
        <v/>
      </c>
    </row>
    <row r="212" spans="1:50">
      <c r="A212" s="4"/>
      <c r="B212" s="10">
        <v>384</v>
      </c>
      <c r="C212" s="8">
        <v>38.7726412474817</v>
      </c>
      <c r="D212" s="8">
        <v>22.2992691550728</v>
      </c>
      <c r="E212" s="8">
        <v>1.26884188007164</v>
      </c>
      <c r="F212" s="9">
        <v>55032.9521878552</v>
      </c>
      <c r="G212" s="9">
        <v>-1140.82622589798</v>
      </c>
      <c r="H212" s="9">
        <v>-286.062109403135</v>
      </c>
      <c r="I212" s="14">
        <v>0</v>
      </c>
      <c r="J212" s="4">
        <v>184</v>
      </c>
      <c r="K212" s="10">
        <f t="shared" ref="K212:K219" si="96">B212</f>
        <v>384</v>
      </c>
      <c r="L212" s="15">
        <f t="shared" ref="L212:L219" si="97">(C212-C$221)/C$223</f>
        <v>0.466327222917505</v>
      </c>
      <c r="M212" s="15">
        <f t="shared" ref="M212:M219" si="98">(D212-D$221)/D$223</f>
        <v>1.93169440262365</v>
      </c>
      <c r="N212" s="15">
        <f t="shared" ref="N212:N219" si="99">(E212-E$221)/E$223</f>
        <v>0.74802143080776</v>
      </c>
      <c r="O212" s="15">
        <f t="shared" ref="O212:O219" si="100">(F212-F$221)/F$223</f>
        <v>0.227762906488203</v>
      </c>
      <c r="P212" s="15">
        <f t="shared" ref="P212:P219" si="101">(G212-G$221)/G$223</f>
        <v>0.435245185069622</v>
      </c>
      <c r="Q212" s="15">
        <f t="shared" ref="Q212:Q219" si="102">(H212-H$221)/H$223</f>
        <v>0.814613167143614</v>
      </c>
      <c r="R212" s="14">
        <v>0</v>
      </c>
      <c r="S212" s="4">
        <v>184</v>
      </c>
      <c r="T212" s="4">
        <f t="shared" ref="T212:T219" si="103">$L$243*Q212+$M$243*P212+$N$243*O212+$O$243*N212+$P$243*M212+$Q$243*L212+$R$243</f>
        <v>-0.258944138730555</v>
      </c>
      <c r="U212">
        <f t="shared" si="72"/>
        <v>0</v>
      </c>
      <c r="V212">
        <f t="shared" si="73"/>
        <v>1</v>
      </c>
      <c r="W212">
        <f>SUM($U$20:U212)</f>
        <v>50</v>
      </c>
      <c r="X212">
        <f>SUM($V$20:V212)</f>
        <v>143</v>
      </c>
      <c r="Y212">
        <f t="shared" si="74"/>
        <v>7</v>
      </c>
      <c r="Z212">
        <f t="shared" si="75"/>
        <v>0</v>
      </c>
      <c r="AB212">
        <f t="shared" si="76"/>
        <v>0.953333333333333</v>
      </c>
      <c r="AC212">
        <f t="shared" si="77"/>
        <v>1</v>
      </c>
      <c r="AD212">
        <f t="shared" si="86"/>
        <v>0.00666666666666671</v>
      </c>
      <c r="AE212">
        <f t="shared" si="87"/>
        <v>1</v>
      </c>
      <c r="AF212">
        <f t="shared" si="78"/>
        <v>0.00666666666666671</v>
      </c>
      <c r="AR212" s="24">
        <f t="shared" si="79"/>
        <v>7</v>
      </c>
      <c r="AS212" s="24">
        <f t="shared" si="80"/>
        <v>0</v>
      </c>
      <c r="AT212" s="24">
        <f t="shared" si="81"/>
        <v>0</v>
      </c>
      <c r="AU212" s="24">
        <f t="shared" si="82"/>
        <v>28000</v>
      </c>
      <c r="AV212" s="24">
        <f t="shared" si="83"/>
        <v>28000</v>
      </c>
      <c r="AW212" s="24">
        <f t="shared" si="84"/>
        <v>140</v>
      </c>
      <c r="AX212" s="24" t="str">
        <f t="shared" si="85"/>
        <v/>
      </c>
    </row>
    <row r="213" spans="1:50">
      <c r="A213" s="4"/>
      <c r="B213" s="10">
        <v>227</v>
      </c>
      <c r="C213" s="8">
        <v>41.8826043595221</v>
      </c>
      <c r="D213" s="8">
        <v>22.2498929862362</v>
      </c>
      <c r="E213" s="8">
        <v>2.17846029828778</v>
      </c>
      <c r="F213" s="9">
        <v>122141.66398579</v>
      </c>
      <c r="G213" s="9">
        <v>-2689.7012191662</v>
      </c>
      <c r="H213" s="9">
        <v>-3534.56694345895</v>
      </c>
      <c r="I213" s="14">
        <v>0</v>
      </c>
      <c r="J213" s="4">
        <v>27</v>
      </c>
      <c r="K213" s="10">
        <f t="shared" si="96"/>
        <v>227</v>
      </c>
      <c r="L213" s="15">
        <f t="shared" si="97"/>
        <v>0.842518673288213</v>
      </c>
      <c r="M213" s="15">
        <f t="shared" si="98"/>
        <v>1.9245786830051</v>
      </c>
      <c r="N213" s="15">
        <f t="shared" si="99"/>
        <v>2.27207928869844</v>
      </c>
      <c r="O213" s="15">
        <f t="shared" si="100"/>
        <v>2.0543478455728</v>
      </c>
      <c r="P213" s="15">
        <f t="shared" si="101"/>
        <v>0.0663301549116649</v>
      </c>
      <c r="Q213" s="15">
        <f t="shared" si="102"/>
        <v>0.370108931513828</v>
      </c>
      <c r="R213" s="14">
        <v>0</v>
      </c>
      <c r="S213" s="4">
        <v>27</v>
      </c>
      <c r="T213" s="4">
        <f t="shared" si="103"/>
        <v>-0.267533376391881</v>
      </c>
      <c r="U213">
        <f t="shared" ref="U213:U219" si="104">R213</f>
        <v>0</v>
      </c>
      <c r="V213">
        <f t="shared" ref="V213:V219" si="105">IF(R213=0,1,0)</f>
        <v>1</v>
      </c>
      <c r="W213">
        <f>SUM($U$20:U213)</f>
        <v>50</v>
      </c>
      <c r="X213">
        <f>SUM($V$20:V213)</f>
        <v>144</v>
      </c>
      <c r="Y213">
        <f t="shared" ref="Y213:Y219" si="106">$V$223-X213</f>
        <v>6</v>
      </c>
      <c r="Z213">
        <f t="shared" ref="Z213:Z219" si="107">$U$223-W213</f>
        <v>0</v>
      </c>
      <c r="AB213">
        <f t="shared" ref="AB213:AB219" si="108">X213/$V$223</f>
        <v>0.96</v>
      </c>
      <c r="AC213">
        <f t="shared" ref="AC213:AC219" si="109">W213/$U$223</f>
        <v>1</v>
      </c>
      <c r="AD213">
        <f t="shared" si="86"/>
        <v>0.0066666666666666</v>
      </c>
      <c r="AE213">
        <f t="shared" si="87"/>
        <v>1</v>
      </c>
      <c r="AF213">
        <f t="shared" ref="AF213:AF219" si="110">AD213*AE213</f>
        <v>0.0066666666666666</v>
      </c>
      <c r="AR213" s="24">
        <f t="shared" ref="AR213:AR219" si="111">Y213</f>
        <v>6</v>
      </c>
      <c r="AS213" s="24">
        <f t="shared" ref="AS213:AS219" si="112">Z213</f>
        <v>0</v>
      </c>
      <c r="AT213" s="24">
        <f t="shared" ref="AT213:AT219" si="113">$AP$7*AS213</f>
        <v>0</v>
      </c>
      <c r="AU213" s="24">
        <f t="shared" ref="AU213:AU219" si="114">$AP$11*AR213</f>
        <v>24000</v>
      </c>
      <c r="AV213" s="24">
        <f t="shared" ref="AV213:AV219" si="115">AT213+AU213</f>
        <v>24000</v>
      </c>
      <c r="AW213" s="24">
        <f t="shared" ref="AW213:AW219" si="116">AV213/200</f>
        <v>120</v>
      </c>
      <c r="AX213" s="24" t="str">
        <f t="shared" ref="AX213:AX219" si="117">IF(AW213=$AW$14,T213,"")</f>
        <v/>
      </c>
    </row>
    <row r="214" spans="1:50">
      <c r="A214" s="4"/>
      <c r="B214" s="10">
        <v>394</v>
      </c>
      <c r="C214" s="8">
        <v>44.6218852442329</v>
      </c>
      <c r="D214" s="8">
        <v>22.7604765962447</v>
      </c>
      <c r="E214" s="8">
        <v>1.10029947692023</v>
      </c>
      <c r="F214" s="9">
        <v>50644.7397143112</v>
      </c>
      <c r="G214" s="9">
        <v>-979.092943628788</v>
      </c>
      <c r="H214" s="9">
        <v>-2409.49352095144</v>
      </c>
      <c r="I214" s="14">
        <v>0</v>
      </c>
      <c r="J214" s="4">
        <v>194</v>
      </c>
      <c r="K214" s="10">
        <f t="shared" si="96"/>
        <v>394</v>
      </c>
      <c r="L214" s="15">
        <f t="shared" si="97"/>
        <v>1.17387117229454</v>
      </c>
      <c r="M214" s="15">
        <f t="shared" si="98"/>
        <v>1.99816012717646</v>
      </c>
      <c r="N214" s="15">
        <f t="shared" si="99"/>
        <v>0.465630079921934</v>
      </c>
      <c r="O214" s="15">
        <f t="shared" si="100"/>
        <v>0.108323230193817</v>
      </c>
      <c r="P214" s="15">
        <f t="shared" si="101"/>
        <v>0.473767234276437</v>
      </c>
      <c r="Q214" s="15">
        <f t="shared" si="102"/>
        <v>0.524056648154504</v>
      </c>
      <c r="R214" s="14">
        <v>0</v>
      </c>
      <c r="S214" s="4">
        <v>194</v>
      </c>
      <c r="T214" s="4">
        <f t="shared" si="103"/>
        <v>-0.27217409224307</v>
      </c>
      <c r="U214">
        <f t="shared" si="104"/>
        <v>0</v>
      </c>
      <c r="V214">
        <f t="shared" si="105"/>
        <v>1</v>
      </c>
      <c r="W214">
        <f>SUM($U$20:U214)</f>
        <v>50</v>
      </c>
      <c r="X214">
        <f>SUM($V$20:V214)</f>
        <v>145</v>
      </c>
      <c r="Y214">
        <f t="shared" si="106"/>
        <v>5</v>
      </c>
      <c r="Z214">
        <f t="shared" si="107"/>
        <v>0</v>
      </c>
      <c r="AB214">
        <f t="shared" si="108"/>
        <v>0.966666666666667</v>
      </c>
      <c r="AC214">
        <f t="shared" si="109"/>
        <v>1</v>
      </c>
      <c r="AD214">
        <f t="shared" ref="AD214:AD219" si="118">AB214-AB213</f>
        <v>0.00666666666666671</v>
      </c>
      <c r="AE214">
        <f t="shared" ref="AE214:AE219" si="119">(AC214+AC213)/2</f>
        <v>1</v>
      </c>
      <c r="AF214">
        <f t="shared" si="110"/>
        <v>0.00666666666666671</v>
      </c>
      <c r="AR214" s="24">
        <f t="shared" si="111"/>
        <v>5</v>
      </c>
      <c r="AS214" s="24">
        <f t="shared" si="112"/>
        <v>0</v>
      </c>
      <c r="AT214" s="24">
        <f t="shared" si="113"/>
        <v>0</v>
      </c>
      <c r="AU214" s="24">
        <f t="shared" si="114"/>
        <v>20000</v>
      </c>
      <c r="AV214" s="24">
        <f t="shared" si="115"/>
        <v>20000</v>
      </c>
      <c r="AW214" s="24">
        <f t="shared" si="116"/>
        <v>100</v>
      </c>
      <c r="AX214" s="24" t="str">
        <f t="shared" si="117"/>
        <v/>
      </c>
    </row>
    <row r="215" spans="1:50">
      <c r="A215" s="4"/>
      <c r="B215" s="10">
        <v>308</v>
      </c>
      <c r="C215" s="8">
        <v>38.300486622349</v>
      </c>
      <c r="D215" s="8">
        <v>16.6241537206412</v>
      </c>
      <c r="E215" s="8">
        <v>0.40116790273332</v>
      </c>
      <c r="F215" s="9">
        <v>90962.9097395567</v>
      </c>
      <c r="G215" s="9">
        <v>-326.499033661925</v>
      </c>
      <c r="H215" s="9">
        <v>525.50544211237</v>
      </c>
      <c r="I215" s="14">
        <v>0</v>
      </c>
      <c r="J215" s="4">
        <v>108</v>
      </c>
      <c r="K215" s="10">
        <f t="shared" si="96"/>
        <v>308</v>
      </c>
      <c r="L215" s="15">
        <f t="shared" si="97"/>
        <v>0.409213833842171</v>
      </c>
      <c r="M215" s="15">
        <f t="shared" si="98"/>
        <v>1.11383973334095</v>
      </c>
      <c r="N215" s="15">
        <f t="shared" si="99"/>
        <v>-0.705758876151131</v>
      </c>
      <c r="O215" s="15">
        <f t="shared" si="100"/>
        <v>1.20571521055712</v>
      </c>
      <c r="P215" s="15">
        <f t="shared" si="101"/>
        <v>0.629203730457658</v>
      </c>
      <c r="Q215" s="15">
        <f t="shared" si="102"/>
        <v>0.925662783067362</v>
      </c>
      <c r="R215" s="14">
        <v>0</v>
      </c>
      <c r="S215" s="4">
        <v>108</v>
      </c>
      <c r="T215" s="4">
        <f t="shared" si="103"/>
        <v>-0.277652847743107</v>
      </c>
      <c r="U215">
        <f t="shared" si="104"/>
        <v>0</v>
      </c>
      <c r="V215">
        <f t="shared" si="105"/>
        <v>1</v>
      </c>
      <c r="W215">
        <f>SUM($U$20:U215)</f>
        <v>50</v>
      </c>
      <c r="X215">
        <f>SUM($V$20:V215)</f>
        <v>146</v>
      </c>
      <c r="Y215">
        <f t="shared" si="106"/>
        <v>4</v>
      </c>
      <c r="Z215">
        <f t="shared" si="107"/>
        <v>0</v>
      </c>
      <c r="AB215">
        <f t="shared" si="108"/>
        <v>0.973333333333333</v>
      </c>
      <c r="AC215">
        <f t="shared" si="109"/>
        <v>1</v>
      </c>
      <c r="AD215">
        <f t="shared" si="118"/>
        <v>0.00666666666666671</v>
      </c>
      <c r="AE215">
        <f t="shared" si="119"/>
        <v>1</v>
      </c>
      <c r="AF215">
        <f t="shared" si="110"/>
        <v>0.00666666666666671</v>
      </c>
      <c r="AR215" s="24">
        <f t="shared" si="111"/>
        <v>4</v>
      </c>
      <c r="AS215" s="24">
        <f t="shared" si="112"/>
        <v>0</v>
      </c>
      <c r="AT215" s="24">
        <f t="shared" si="113"/>
        <v>0</v>
      </c>
      <c r="AU215" s="24">
        <f t="shared" si="114"/>
        <v>16000</v>
      </c>
      <c r="AV215" s="24">
        <f t="shared" si="115"/>
        <v>16000</v>
      </c>
      <c r="AW215" s="24">
        <f t="shared" si="116"/>
        <v>80</v>
      </c>
      <c r="AX215" s="24" t="str">
        <f t="shared" si="117"/>
        <v/>
      </c>
    </row>
    <row r="216" spans="1:50">
      <c r="A216" s="4"/>
      <c r="B216" s="10">
        <v>233</v>
      </c>
      <c r="C216" s="8">
        <v>48.5947077804492</v>
      </c>
      <c r="D216" s="8">
        <v>22.9578745370608</v>
      </c>
      <c r="E216" s="8">
        <v>1.16427436929248</v>
      </c>
      <c r="F216" s="9">
        <v>81548.5253904382</v>
      </c>
      <c r="G216" s="9">
        <v>-585.680890959024</v>
      </c>
      <c r="H216" s="9">
        <v>-11415.5615037295</v>
      </c>
      <c r="I216" s="14">
        <v>0</v>
      </c>
      <c r="J216" s="4">
        <v>33</v>
      </c>
      <c r="K216" s="10">
        <f t="shared" si="96"/>
        <v>233</v>
      </c>
      <c r="L216" s="15">
        <f t="shared" si="97"/>
        <v>1.65443695977235</v>
      </c>
      <c r="M216" s="15">
        <f t="shared" si="98"/>
        <v>2.02660762387824</v>
      </c>
      <c r="N216" s="15">
        <f t="shared" si="99"/>
        <v>0.572819463376644</v>
      </c>
      <c r="O216" s="15">
        <f t="shared" si="100"/>
        <v>0.949471688633594</v>
      </c>
      <c r="P216" s="15">
        <f t="shared" si="101"/>
        <v>0.567471128978053</v>
      </c>
      <c r="Q216" s="15">
        <f t="shared" si="102"/>
        <v>-0.708275014937573</v>
      </c>
      <c r="R216" s="14">
        <v>0</v>
      </c>
      <c r="S216" s="4">
        <v>33</v>
      </c>
      <c r="T216" s="4">
        <f t="shared" si="103"/>
        <v>-0.280735249233194</v>
      </c>
      <c r="U216">
        <f t="shared" si="104"/>
        <v>0</v>
      </c>
      <c r="V216">
        <f t="shared" si="105"/>
        <v>1</v>
      </c>
      <c r="W216">
        <f>SUM($U$20:U216)</f>
        <v>50</v>
      </c>
      <c r="X216">
        <f>SUM($V$20:V216)</f>
        <v>147</v>
      </c>
      <c r="Y216">
        <f t="shared" si="106"/>
        <v>3</v>
      </c>
      <c r="Z216">
        <f t="shared" si="107"/>
        <v>0</v>
      </c>
      <c r="AB216">
        <f t="shared" si="108"/>
        <v>0.98</v>
      </c>
      <c r="AC216">
        <f t="shared" si="109"/>
        <v>1</v>
      </c>
      <c r="AD216">
        <f t="shared" si="118"/>
        <v>0.0066666666666666</v>
      </c>
      <c r="AE216">
        <f t="shared" si="119"/>
        <v>1</v>
      </c>
      <c r="AF216">
        <f t="shared" si="110"/>
        <v>0.0066666666666666</v>
      </c>
      <c r="AR216" s="24">
        <f t="shared" si="111"/>
        <v>3</v>
      </c>
      <c r="AS216" s="24">
        <f t="shared" si="112"/>
        <v>0</v>
      </c>
      <c r="AT216" s="24">
        <f t="shared" si="113"/>
        <v>0</v>
      </c>
      <c r="AU216" s="24">
        <f t="shared" si="114"/>
        <v>12000</v>
      </c>
      <c r="AV216" s="24">
        <f t="shared" si="115"/>
        <v>12000</v>
      </c>
      <c r="AW216" s="24">
        <f t="shared" si="116"/>
        <v>60</v>
      </c>
      <c r="AX216" s="24" t="str">
        <f t="shared" si="117"/>
        <v/>
      </c>
    </row>
    <row r="217" spans="1:50">
      <c r="A217" s="4"/>
      <c r="B217" s="10">
        <v>324</v>
      </c>
      <c r="C217" s="8">
        <v>48.8335192829825</v>
      </c>
      <c r="D217" s="8">
        <v>18.3903258428593</v>
      </c>
      <c r="E217" s="8">
        <v>0.39903674724979</v>
      </c>
      <c r="F217" s="9">
        <v>159470.791191944</v>
      </c>
      <c r="G217" s="9">
        <v>-2000.50526349678</v>
      </c>
      <c r="H217" s="9">
        <v>-7776.60669048923</v>
      </c>
      <c r="I217" s="14">
        <v>0</v>
      </c>
      <c r="J217" s="4">
        <v>124</v>
      </c>
      <c r="K217" s="10">
        <f t="shared" si="96"/>
        <v>324</v>
      </c>
      <c r="L217" s="15">
        <f t="shared" si="97"/>
        <v>1.68332439099474</v>
      </c>
      <c r="M217" s="15">
        <f t="shared" si="98"/>
        <v>1.36836708764801</v>
      </c>
      <c r="N217" s="15">
        <f t="shared" si="99"/>
        <v>-0.709329608884787</v>
      </c>
      <c r="O217" s="15">
        <f t="shared" si="100"/>
        <v>3.07038316672813</v>
      </c>
      <c r="P217" s="15">
        <f t="shared" si="101"/>
        <v>0.230484620491895</v>
      </c>
      <c r="Q217" s="15">
        <f t="shared" si="102"/>
        <v>-0.21034414816057</v>
      </c>
      <c r="R217" s="14">
        <v>0</v>
      </c>
      <c r="S217" s="4">
        <v>124</v>
      </c>
      <c r="T217" s="4">
        <f t="shared" si="103"/>
        <v>-0.351087415173486</v>
      </c>
      <c r="U217">
        <f t="shared" si="104"/>
        <v>0</v>
      </c>
      <c r="V217">
        <f t="shared" si="105"/>
        <v>1</v>
      </c>
      <c r="W217">
        <f>SUM($U$20:U217)</f>
        <v>50</v>
      </c>
      <c r="X217">
        <f>SUM($V$20:V217)</f>
        <v>148</v>
      </c>
      <c r="Y217">
        <f t="shared" si="106"/>
        <v>2</v>
      </c>
      <c r="Z217">
        <f t="shared" si="107"/>
        <v>0</v>
      </c>
      <c r="AB217">
        <f t="shared" si="108"/>
        <v>0.986666666666667</v>
      </c>
      <c r="AC217">
        <f t="shared" si="109"/>
        <v>1</v>
      </c>
      <c r="AD217">
        <f t="shared" si="118"/>
        <v>0.00666666666666671</v>
      </c>
      <c r="AE217">
        <f t="shared" si="119"/>
        <v>1</v>
      </c>
      <c r="AF217">
        <f t="shared" si="110"/>
        <v>0.00666666666666671</v>
      </c>
      <c r="AR217" s="24">
        <f t="shared" si="111"/>
        <v>2</v>
      </c>
      <c r="AS217" s="24">
        <f t="shared" si="112"/>
        <v>0</v>
      </c>
      <c r="AT217" s="24">
        <f t="shared" si="113"/>
        <v>0</v>
      </c>
      <c r="AU217" s="24">
        <f t="shared" si="114"/>
        <v>8000</v>
      </c>
      <c r="AV217" s="24">
        <f t="shared" si="115"/>
        <v>8000</v>
      </c>
      <c r="AW217" s="24">
        <f t="shared" si="116"/>
        <v>40</v>
      </c>
      <c r="AX217" s="24" t="str">
        <f t="shared" si="117"/>
        <v/>
      </c>
    </row>
    <row r="218" spans="1:50">
      <c r="A218" s="4"/>
      <c r="B218" s="10">
        <v>231</v>
      </c>
      <c r="C218" s="8">
        <v>49.2765748971872</v>
      </c>
      <c r="D218" s="8">
        <v>30.4984533177077</v>
      </c>
      <c r="E218" s="8">
        <v>0.545212956214644</v>
      </c>
      <c r="F218" s="9">
        <v>100877.058573648</v>
      </c>
      <c r="G218" s="9">
        <v>-3766.07031284311</v>
      </c>
      <c r="H218" s="9">
        <v>-10455.9076039434</v>
      </c>
      <c r="I218" s="14">
        <v>0</v>
      </c>
      <c r="J218" s="4">
        <v>31</v>
      </c>
      <c r="K218" s="10">
        <f t="shared" si="96"/>
        <v>231</v>
      </c>
      <c r="L218" s="15">
        <f t="shared" si="97"/>
        <v>1.7369178672187</v>
      </c>
      <c r="M218" s="15">
        <f t="shared" si="98"/>
        <v>3.11329874692211</v>
      </c>
      <c r="N218" s="15">
        <f t="shared" si="99"/>
        <v>-0.464412624522868</v>
      </c>
      <c r="O218" s="15">
        <f t="shared" si="100"/>
        <v>1.47556147133353</v>
      </c>
      <c r="P218" s="15">
        <f t="shared" si="101"/>
        <v>-0.190042204627196</v>
      </c>
      <c r="Q218" s="15">
        <f t="shared" si="102"/>
        <v>-0.576962227983523</v>
      </c>
      <c r="R218" s="14">
        <v>0</v>
      </c>
      <c r="S218" s="4">
        <v>31</v>
      </c>
      <c r="T218" s="4">
        <f t="shared" si="103"/>
        <v>-0.432072265039038</v>
      </c>
      <c r="U218">
        <f t="shared" si="104"/>
        <v>0</v>
      </c>
      <c r="V218">
        <f t="shared" si="105"/>
        <v>1</v>
      </c>
      <c r="W218">
        <f>SUM($U$20:U218)</f>
        <v>50</v>
      </c>
      <c r="X218">
        <f>SUM($V$20:V218)</f>
        <v>149</v>
      </c>
      <c r="Y218">
        <f t="shared" si="106"/>
        <v>1</v>
      </c>
      <c r="Z218">
        <f t="shared" si="107"/>
        <v>0</v>
      </c>
      <c r="AB218">
        <f t="shared" si="108"/>
        <v>0.993333333333333</v>
      </c>
      <c r="AC218">
        <f t="shared" si="109"/>
        <v>1</v>
      </c>
      <c r="AD218">
        <f t="shared" si="118"/>
        <v>0.0066666666666666</v>
      </c>
      <c r="AE218">
        <f t="shared" si="119"/>
        <v>1</v>
      </c>
      <c r="AF218">
        <f t="shared" si="110"/>
        <v>0.0066666666666666</v>
      </c>
      <c r="AR218" s="24">
        <f t="shared" si="111"/>
        <v>1</v>
      </c>
      <c r="AS218" s="24">
        <f t="shared" si="112"/>
        <v>0</v>
      </c>
      <c r="AT218" s="24">
        <f t="shared" si="113"/>
        <v>0</v>
      </c>
      <c r="AU218" s="24">
        <f t="shared" si="114"/>
        <v>4000</v>
      </c>
      <c r="AV218" s="24">
        <f t="shared" si="115"/>
        <v>4000</v>
      </c>
      <c r="AW218" s="24">
        <f t="shared" si="116"/>
        <v>20</v>
      </c>
      <c r="AX218" s="24" t="str">
        <f t="shared" si="117"/>
        <v/>
      </c>
    </row>
    <row r="219" spans="1:50">
      <c r="A219" s="4"/>
      <c r="B219" s="46">
        <v>363</v>
      </c>
      <c r="C219" s="47">
        <v>40.9340283075769</v>
      </c>
      <c r="D219" s="47">
        <v>25.4528353359297</v>
      </c>
      <c r="E219" s="47">
        <v>0.550073228367571</v>
      </c>
      <c r="F219" s="48">
        <v>246980.713231503</v>
      </c>
      <c r="G219" s="48">
        <v>-3320.00632626359</v>
      </c>
      <c r="H219" s="48">
        <v>-10466.6908778524</v>
      </c>
      <c r="I219" s="52">
        <v>0</v>
      </c>
      <c r="J219" s="4">
        <v>163</v>
      </c>
      <c r="K219" s="46">
        <f t="shared" si="96"/>
        <v>363</v>
      </c>
      <c r="L219" s="53">
        <f t="shared" si="97"/>
        <v>0.727775768658047</v>
      </c>
      <c r="M219" s="53">
        <f t="shared" si="98"/>
        <v>2.38616248449872</v>
      </c>
      <c r="N219" s="53">
        <f t="shared" si="99"/>
        <v>-0.456269280217372</v>
      </c>
      <c r="O219" s="53">
        <f t="shared" si="100"/>
        <v>5.45225433271357</v>
      </c>
      <c r="P219" s="53">
        <f t="shared" si="101"/>
        <v>-0.0837975368673207</v>
      </c>
      <c r="Q219" s="53">
        <f t="shared" si="102"/>
        <v>-0.578437740926052</v>
      </c>
      <c r="R219" s="52">
        <v>0</v>
      </c>
      <c r="S219" s="4">
        <v>163</v>
      </c>
      <c r="T219" s="4">
        <f t="shared" si="103"/>
        <v>-0.624455999532216</v>
      </c>
      <c r="U219">
        <f t="shared" si="104"/>
        <v>0</v>
      </c>
      <c r="V219">
        <f t="shared" si="105"/>
        <v>1</v>
      </c>
      <c r="W219">
        <f>SUM($U$20:U219)</f>
        <v>50</v>
      </c>
      <c r="X219">
        <f>SUM($V$20:V219)</f>
        <v>150</v>
      </c>
      <c r="Y219">
        <f t="shared" si="106"/>
        <v>0</v>
      </c>
      <c r="Z219">
        <f t="shared" si="107"/>
        <v>0</v>
      </c>
      <c r="AB219">
        <f t="shared" si="108"/>
        <v>1</v>
      </c>
      <c r="AC219">
        <f t="shared" si="109"/>
        <v>1</v>
      </c>
      <c r="AD219">
        <f t="shared" si="118"/>
        <v>0.00666666666666671</v>
      </c>
      <c r="AE219">
        <f t="shared" si="119"/>
        <v>1</v>
      </c>
      <c r="AF219">
        <f t="shared" si="110"/>
        <v>0.00666666666666671</v>
      </c>
      <c r="AR219" s="24">
        <f t="shared" si="111"/>
        <v>0</v>
      </c>
      <c r="AS219" s="24">
        <f t="shared" si="112"/>
        <v>0</v>
      </c>
      <c r="AT219" s="24">
        <f t="shared" si="113"/>
        <v>0</v>
      </c>
      <c r="AU219" s="24">
        <f t="shared" si="114"/>
        <v>0</v>
      </c>
      <c r="AV219" s="24">
        <f t="shared" si="115"/>
        <v>0</v>
      </c>
      <c r="AW219" s="24">
        <f t="shared" si="116"/>
        <v>0</v>
      </c>
      <c r="AX219" s="24" t="str">
        <f t="shared" si="117"/>
        <v/>
      </c>
    </row>
    <row r="220" spans="1:20">
      <c r="A220" s="4"/>
      <c r="B220" s="4"/>
      <c r="C220" s="4"/>
      <c r="D220" s="4"/>
      <c r="E220" s="4"/>
      <c r="F220" s="4"/>
      <c r="G220" s="4"/>
      <c r="H220" s="4"/>
      <c r="I220" s="4"/>
      <c r="J220" s="4"/>
      <c r="K220" s="4"/>
      <c r="L220" s="4"/>
      <c r="M220" s="4"/>
      <c r="N220" s="4"/>
      <c r="O220" s="4"/>
      <c r="P220" s="4"/>
      <c r="Q220" s="4"/>
      <c r="R220" s="4"/>
      <c r="S220" s="4"/>
      <c r="T220" s="4"/>
    </row>
    <row r="221" spans="1:20">
      <c r="A221" s="4"/>
      <c r="B221" s="49" t="s">
        <v>50</v>
      </c>
      <c r="C221" s="50">
        <f t="shared" ref="C221:H221" si="120">AVERAGE(C20:C219)</f>
        <v>34.9175284851248</v>
      </c>
      <c r="D221" s="50">
        <f t="shared" si="120"/>
        <v>8.89519000669621</v>
      </c>
      <c r="E221" s="50">
        <f t="shared" si="120"/>
        <v>0.822392903636561</v>
      </c>
      <c r="F221" s="50">
        <f t="shared" si="120"/>
        <v>46664.9453556972</v>
      </c>
      <c r="G221" s="50">
        <f t="shared" si="120"/>
        <v>-2968.18572059271</v>
      </c>
      <c r="H221" s="50">
        <f t="shared" si="120"/>
        <v>-6239.37953415665</v>
      </c>
      <c r="I221" s="51"/>
      <c r="J221" s="51"/>
      <c r="K221" s="51"/>
      <c r="L221" s="51"/>
      <c r="M221" s="51"/>
      <c r="N221" s="51"/>
      <c r="O221" s="51"/>
      <c r="P221" s="51"/>
      <c r="Q221" s="51"/>
      <c r="R221" s="4"/>
      <c r="S221" s="4"/>
      <c r="T221" s="4"/>
    </row>
    <row r="222" spans="1:23">
      <c r="A222" s="4"/>
      <c r="B222" s="4"/>
      <c r="C222" s="51"/>
      <c r="D222" s="51"/>
      <c r="E222" s="51"/>
      <c r="F222" s="51"/>
      <c r="G222" s="51"/>
      <c r="H222" s="51"/>
      <c r="I222" s="4"/>
      <c r="J222" s="4"/>
      <c r="K222" s="4"/>
      <c r="L222" s="51"/>
      <c r="M222" s="4"/>
      <c r="N222" s="4"/>
      <c r="O222" s="4"/>
      <c r="P222" s="4"/>
      <c r="Q222" s="4"/>
      <c r="R222" s="4"/>
      <c r="S222" s="4"/>
      <c r="T222" s="4"/>
      <c r="U222" s="67" t="s">
        <v>275</v>
      </c>
      <c r="V222" s="67" t="s">
        <v>276</v>
      </c>
      <c r="W222" s="67" t="s">
        <v>277</v>
      </c>
    </row>
    <row r="223" spans="1:23">
      <c r="A223" s="4"/>
      <c r="B223" s="49" t="s">
        <v>51</v>
      </c>
      <c r="C223" s="50">
        <f t="shared" ref="C223:H223" si="121">STDEVP(C20:C219)</f>
        <v>8.26696914290792</v>
      </c>
      <c r="D223" s="50">
        <f t="shared" si="121"/>
        <v>6.93902675815132</v>
      </c>
      <c r="E223" s="50">
        <f t="shared" si="121"/>
        <v>0.596839820421954</v>
      </c>
      <c r="F223" s="50">
        <f t="shared" si="121"/>
        <v>36739.9896725121</v>
      </c>
      <c r="G223" s="50">
        <f t="shared" si="121"/>
        <v>4198.4599884831</v>
      </c>
      <c r="H223" s="50">
        <f t="shared" si="121"/>
        <v>7308.15270962095</v>
      </c>
      <c r="I223" s="51"/>
      <c r="J223" s="51"/>
      <c r="K223" s="51"/>
      <c r="L223" s="51"/>
      <c r="M223" s="51"/>
      <c r="N223" s="51"/>
      <c r="O223" s="51"/>
      <c r="P223" s="51"/>
      <c r="Q223" s="51"/>
      <c r="R223" s="4"/>
      <c r="S223" s="4"/>
      <c r="T223" s="4"/>
      <c r="U223" s="67">
        <f>SUM(U20:U219)</f>
        <v>50</v>
      </c>
      <c r="V223" s="67">
        <f>SUM(V20:V219)</f>
        <v>150</v>
      </c>
      <c r="W223" s="67">
        <f>SUM(U223+V223)</f>
        <v>200</v>
      </c>
    </row>
    <row r="224" spans="1:20">
      <c r="A224" s="4"/>
      <c r="B224" s="4"/>
      <c r="C224" s="4"/>
      <c r="D224" s="4"/>
      <c r="E224" s="4"/>
      <c r="F224" s="4"/>
      <c r="G224" s="4"/>
      <c r="H224" s="4"/>
      <c r="I224" s="4"/>
      <c r="J224" s="4"/>
      <c r="K224" s="4"/>
      <c r="L224" s="4"/>
      <c r="M224" s="4"/>
      <c r="N224" s="4"/>
      <c r="O224" s="4"/>
      <c r="P224" s="4"/>
      <c r="Q224" s="4"/>
      <c r="R224" s="4"/>
      <c r="S224" s="4"/>
      <c r="T224" s="4"/>
    </row>
    <row r="225" spans="1:20">
      <c r="A225" s="4"/>
      <c r="B225" s="4"/>
      <c r="C225" s="4"/>
      <c r="D225" s="4"/>
      <c r="E225" s="4"/>
      <c r="F225" s="4"/>
      <c r="G225" s="4"/>
      <c r="H225" s="4"/>
      <c r="I225" s="4"/>
      <c r="J225" s="4"/>
      <c r="K225" s="4"/>
      <c r="L225" s="4"/>
      <c r="M225" s="4"/>
      <c r="N225" s="4"/>
      <c r="O225" s="4"/>
      <c r="P225" s="4"/>
      <c r="Q225" s="4"/>
      <c r="R225" s="4"/>
      <c r="S225" s="4"/>
      <c r="T225" s="4"/>
    </row>
    <row r="227" ht="21" spans="11:18">
      <c r="K227" s="54"/>
      <c r="L227" s="55" t="s">
        <v>48</v>
      </c>
      <c r="M227" s="55" t="s">
        <v>47</v>
      </c>
      <c r="N227" s="55" t="s">
        <v>46</v>
      </c>
      <c r="O227" s="55" t="s">
        <v>45</v>
      </c>
      <c r="P227" s="55" t="s">
        <v>44</v>
      </c>
      <c r="Q227" s="55" t="s">
        <v>43</v>
      </c>
      <c r="R227" s="55" t="s">
        <v>49</v>
      </c>
    </row>
    <row r="228" spans="11:18">
      <c r="K228" s="24"/>
      <c r="L228" s="56">
        <f t="array" ref="L228:R232">LINEST(R20:R219,L20:Q219,TRUE,TRUE)</f>
        <v>-0.0619754097451196</v>
      </c>
      <c r="M228" s="56">
        <v>-0.190909039898561</v>
      </c>
      <c r="N228" s="56">
        <v>-0.033126540644971</v>
      </c>
      <c r="O228" s="56">
        <v>-0.00853120539530934</v>
      </c>
      <c r="P228" s="56">
        <v>-0.120423569865324</v>
      </c>
      <c r="Q228" s="56">
        <v>-0.080934252612048</v>
      </c>
      <c r="R228" s="56">
        <v>0.25</v>
      </c>
    </row>
    <row r="229" spans="11:18">
      <c r="K229" s="57" t="s">
        <v>94</v>
      </c>
      <c r="L229" s="56">
        <v>0.0375958919672782</v>
      </c>
      <c r="M229" s="56">
        <v>0.03828674622384</v>
      </c>
      <c r="N229" s="56">
        <v>0.0418324552875706</v>
      </c>
      <c r="O229" s="56">
        <v>0.0264710557295571</v>
      </c>
      <c r="P229" s="56">
        <v>0.0363362664660972</v>
      </c>
      <c r="Q229" s="56">
        <v>0.0334130631711932</v>
      </c>
      <c r="R229" s="56">
        <v>0.0263528561750426</v>
      </c>
    </row>
    <row r="230" spans="11:18">
      <c r="K230" s="57" t="s">
        <v>95</v>
      </c>
      <c r="L230" s="56">
        <v>0.2851557625791</v>
      </c>
      <c r="M230" s="56">
        <v>0.372685666100128</v>
      </c>
      <c r="N230" s="56" t="e">
        <v>#N/A</v>
      </c>
      <c r="O230" s="56" t="e">
        <v>#N/A</v>
      </c>
      <c r="P230" s="56" t="e">
        <v>#N/A</v>
      </c>
      <c r="Q230" s="56" t="e">
        <v>#N/A</v>
      </c>
      <c r="R230" s="56" t="e">
        <v>#N/A</v>
      </c>
    </row>
    <row r="231" spans="11:18">
      <c r="K231" s="24"/>
      <c r="L231" s="56">
        <v>12.8314811574263</v>
      </c>
      <c r="M231" s="56">
        <v>193</v>
      </c>
      <c r="N231" s="56" t="e">
        <v>#N/A</v>
      </c>
      <c r="O231" s="56" t="e">
        <v>#N/A</v>
      </c>
      <c r="P231" s="56" t="e">
        <v>#N/A</v>
      </c>
      <c r="Q231" s="56" t="e">
        <v>#N/A</v>
      </c>
      <c r="R231" s="56" t="e">
        <v>#N/A</v>
      </c>
    </row>
    <row r="232" spans="11:18">
      <c r="K232" s="24"/>
      <c r="L232" s="56">
        <v>10.6933410967162</v>
      </c>
      <c r="M232" s="56">
        <v>26.8066589032838</v>
      </c>
      <c r="N232" s="56" t="e">
        <v>#N/A</v>
      </c>
      <c r="O232" s="56" t="e">
        <v>#N/A</v>
      </c>
      <c r="P232" s="56" t="e">
        <v>#N/A</v>
      </c>
      <c r="Q232" s="56" t="e">
        <v>#N/A</v>
      </c>
      <c r="R232" s="56" t="e">
        <v>#N/A</v>
      </c>
    </row>
    <row r="234" spans="11:18">
      <c r="K234" s="24"/>
      <c r="L234" s="58" t="s">
        <v>96</v>
      </c>
      <c r="M234" s="58" t="s">
        <v>97</v>
      </c>
      <c r="N234" s="58" t="s">
        <v>98</v>
      </c>
      <c r="O234" s="58" t="s">
        <v>99</v>
      </c>
      <c r="P234" s="58" t="s">
        <v>100</v>
      </c>
      <c r="Q234" s="58" t="s">
        <v>101</v>
      </c>
      <c r="R234" s="58" t="s">
        <v>102</v>
      </c>
    </row>
    <row r="235" spans="11:18">
      <c r="K235" s="59"/>
      <c r="L235" s="58" t="s">
        <v>103</v>
      </c>
      <c r="M235" s="58" t="s">
        <v>103</v>
      </c>
      <c r="N235" s="58" t="s">
        <v>103</v>
      </c>
      <c r="O235" s="58" t="s">
        <v>103</v>
      </c>
      <c r="P235" s="58" t="s">
        <v>103</v>
      </c>
      <c r="Q235" s="58" t="s">
        <v>103</v>
      </c>
      <c r="R235" s="58" t="s">
        <v>103</v>
      </c>
    </row>
    <row r="236" spans="11:18">
      <c r="K236" s="59"/>
      <c r="L236" s="58" t="s">
        <v>104</v>
      </c>
      <c r="M236" s="58" t="s">
        <v>105</v>
      </c>
      <c r="N236" s="60"/>
      <c r="O236" s="60"/>
      <c r="P236" s="60"/>
      <c r="Q236" s="60"/>
      <c r="R236" s="60"/>
    </row>
    <row r="237" spans="11:18">
      <c r="K237" s="59"/>
      <c r="L237" s="58" t="s">
        <v>106</v>
      </c>
      <c r="M237" s="58" t="s">
        <v>107</v>
      </c>
      <c r="N237" s="60"/>
      <c r="O237" s="60"/>
      <c r="P237" s="60"/>
      <c r="Q237" s="60"/>
      <c r="R237" s="60"/>
    </row>
    <row r="238" spans="11:18">
      <c r="K238" s="59"/>
      <c r="L238" s="58" t="s">
        <v>108</v>
      </c>
      <c r="M238" s="58" t="s">
        <v>109</v>
      </c>
      <c r="N238" s="60"/>
      <c r="O238" s="60"/>
      <c r="P238" s="60"/>
      <c r="Q238" s="60"/>
      <c r="R238" s="60"/>
    </row>
    <row r="239" spans="11:18">
      <c r="K239" s="59"/>
      <c r="L239" s="59"/>
      <c r="M239" s="61"/>
      <c r="N239" s="61"/>
      <c r="O239" s="61"/>
      <c r="P239" s="61"/>
      <c r="Q239" s="61"/>
      <c r="R239" s="68"/>
    </row>
    <row r="240" spans="11:18">
      <c r="K240" s="62" t="s">
        <v>110</v>
      </c>
      <c r="L240" s="182" t="s">
        <v>111</v>
      </c>
      <c r="M240" s="64"/>
      <c r="N240" s="64"/>
      <c r="O240" s="64"/>
      <c r="P240" s="64"/>
      <c r="Q240" s="64"/>
      <c r="R240" s="68"/>
    </row>
    <row r="242" spans="11:18">
      <c r="K242" s="27" t="s">
        <v>278</v>
      </c>
      <c r="L242" s="27" t="s">
        <v>48</v>
      </c>
      <c r="M242" s="27" t="s">
        <v>47</v>
      </c>
      <c r="N242" s="27" t="s">
        <v>46</v>
      </c>
      <c r="O242" s="27" t="s">
        <v>45</v>
      </c>
      <c r="P242" s="27" t="s">
        <v>44</v>
      </c>
      <c r="Q242" s="27" t="s">
        <v>43</v>
      </c>
      <c r="R242" s="27" t="s">
        <v>49</v>
      </c>
    </row>
    <row r="243" spans="11:18">
      <c r="K243" s="27" t="s">
        <v>279</v>
      </c>
      <c r="L243" s="34">
        <v>-0.0746276833329108</v>
      </c>
      <c r="M243" s="34">
        <v>-0.186383993335688</v>
      </c>
      <c r="N243" s="34">
        <v>-0.0835041673198939</v>
      </c>
      <c r="O243" s="34">
        <v>0.0323189658859006</v>
      </c>
      <c r="P243" s="34">
        <v>-0.187165675790204</v>
      </c>
      <c r="Q243" s="34">
        <v>-0.0228121971488464</v>
      </c>
      <c r="R243" s="34">
        <v>0.25</v>
      </c>
    </row>
    <row r="244" spans="11:18">
      <c r="K244" s="27" t="s">
        <v>280</v>
      </c>
      <c r="L244" s="65">
        <v>0.0368486525611164</v>
      </c>
      <c r="M244" s="65">
        <v>0.0395004791404862</v>
      </c>
      <c r="N244" s="65">
        <v>0.0465689334834117</v>
      </c>
      <c r="O244" s="65">
        <v>0.0270559929114292</v>
      </c>
      <c r="P244" s="65">
        <v>0.0365622573481441</v>
      </c>
      <c r="Q244" s="65">
        <v>0.0325118530634387</v>
      </c>
      <c r="R244" s="65">
        <v>0.0268108045590034</v>
      </c>
    </row>
    <row r="245" spans="11:18">
      <c r="K245" s="27" t="s">
        <v>281</v>
      </c>
      <c r="L245" s="65">
        <v>0.260095394493294</v>
      </c>
      <c r="M245" s="65">
        <v>0.379162034254769</v>
      </c>
      <c r="N245" s="65" t="e">
        <v>#N/A</v>
      </c>
      <c r="O245" s="65" t="e">
        <v>#N/A</v>
      </c>
      <c r="P245" s="65" t="e">
        <v>#N/A</v>
      </c>
      <c r="Q245" s="65" t="e">
        <v>#N/A</v>
      </c>
      <c r="R245" s="65" t="e">
        <v>#N/A</v>
      </c>
    </row>
    <row r="254" spans="12:18">
      <c r="L254" s="66" t="s">
        <v>48</v>
      </c>
      <c r="M254" s="66" t="s">
        <v>47</v>
      </c>
      <c r="N254" s="66" t="s">
        <v>46</v>
      </c>
      <c r="O254" s="66" t="s">
        <v>45</v>
      </c>
      <c r="P254" s="66" t="s">
        <v>44</v>
      </c>
      <c r="Q254" s="66" t="s">
        <v>43</v>
      </c>
      <c r="R254" s="66" t="s">
        <v>49</v>
      </c>
    </row>
    <row r="255" spans="12:18">
      <c r="L255" s="66">
        <v>-0.0746276833329108</v>
      </c>
      <c r="M255" s="66">
        <v>-0.186383993335688</v>
      </c>
      <c r="N255" s="66">
        <v>-0.0835041673198939</v>
      </c>
      <c r="O255" s="66">
        <v>0.0323189658859006</v>
      </c>
      <c r="P255" s="66">
        <v>-0.187165675790204</v>
      </c>
      <c r="Q255" s="66">
        <v>-0.0228121971488464</v>
      </c>
      <c r="R255" s="66">
        <v>0.25</v>
      </c>
    </row>
  </sheetData>
  <sortState ref="B20:Z219">
    <sortCondition ref="T20:T219" descending="1"/>
  </sortState>
  <mergeCells count="1">
    <mergeCell ref="L240:Q240"/>
  </mergeCell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8</vt:i4>
      </vt:variant>
    </vt:vector>
  </HeadingPairs>
  <TitlesOfParts>
    <vt:vector size="8" baseType="lpstr">
      <vt:lpstr>instructions</vt:lpstr>
      <vt:lpstr>Training Set</vt:lpstr>
      <vt:lpstr>Training Set-WORK</vt:lpstr>
      <vt:lpstr>Applicant</vt:lpstr>
      <vt:lpstr>Binary Performance Metrics</vt:lpstr>
      <vt:lpstr>Information Gain Calculator</vt:lpstr>
      <vt:lpstr>Test Set-Corrected 11.4.16</vt:lpstr>
      <vt:lpstr>Test Set-Corrected-WORK</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Pandey</cp:lastModifiedBy>
  <dcterms:created xsi:type="dcterms:W3CDTF">2017-03-07T15:25:00Z</dcterms:created>
  <dcterms:modified xsi:type="dcterms:W3CDTF">2020-08-11T10:37:51Z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1033-11.2.0.9453</vt:lpwstr>
  </property>
</Properties>
</file>