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havt\Downloads\"/>
    </mc:Choice>
  </mc:AlternateContent>
  <bookViews>
    <workbookView xWindow="0" yWindow="0" windowWidth="15420" windowHeight="7476"/>
  </bookViews>
  <sheets>
    <sheet name="Sheet1" sheetId="1" r:id="rId1"/>
  </sheets>
  <calcPr calcId="162913"/>
  <extLst>
    <ext uri="GoogleSheetsCustomDataVersion1">
      <go:sheetsCustomData xmlns:go="http://customooxmlschemas.google.com/" r:id="rId6" roundtripDataSignature="AMtx7miPMgc3AofC6lElGFh5TJtCJnTVCg=="/>
    </ext>
  </extLst>
</workbook>
</file>

<file path=xl/calcChain.xml><?xml version="1.0" encoding="utf-8"?>
<calcChain xmlns="http://schemas.openxmlformats.org/spreadsheetml/2006/main">
  <c r="J8" i="1" l="1"/>
  <c r="J6" i="1"/>
  <c r="J7" i="1"/>
  <c r="K12" i="1" l="1"/>
  <c r="K11" i="1"/>
  <c r="K10" i="1"/>
  <c r="K14" i="1"/>
  <c r="K13" i="1"/>
  <c r="K15" i="1" s="1"/>
  <c r="D55" i="1"/>
  <c r="G47" i="1"/>
  <c r="G51" i="1" l="1"/>
  <c r="G52" i="1"/>
  <c r="G53" i="1"/>
  <c r="G50" i="1"/>
  <c r="G49" i="1"/>
  <c r="G48" i="1"/>
  <c r="G42" i="1" l="1"/>
  <c r="G46" i="1"/>
  <c r="G45" i="1" l="1"/>
  <c r="G44" i="1"/>
  <c r="G43" i="1"/>
  <c r="G41" i="1"/>
  <c r="J14" i="1" l="1"/>
  <c r="J13" i="1"/>
  <c r="J12" i="1"/>
  <c r="J11" i="1"/>
  <c r="J10" i="1"/>
  <c r="G37" i="1" l="1"/>
  <c r="G40" i="1" l="1"/>
  <c r="G39" i="1"/>
  <c r="G38" i="1"/>
  <c r="G36" i="1" l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8" i="1" l="1"/>
</calcChain>
</file>

<file path=xl/sharedStrings.xml><?xml version="1.0" encoding="utf-8"?>
<sst xmlns="http://schemas.openxmlformats.org/spreadsheetml/2006/main" count="188" uniqueCount="128">
  <si>
    <t>STT</t>
  </si>
  <si>
    <t>Mã MH</t>
  </si>
  <si>
    <t>Tên MH</t>
  </si>
  <si>
    <t>SỐ TC</t>
  </si>
  <si>
    <t>Điểm Hệ 4</t>
  </si>
  <si>
    <t>Hệ Chữ</t>
  </si>
  <si>
    <t>Nhân</t>
  </si>
  <si>
    <t>Ghi Chú</t>
  </si>
  <si>
    <t>NOTE</t>
  </si>
  <si>
    <t>COS104</t>
  </si>
  <si>
    <t>B</t>
  </si>
  <si>
    <t>Giới thiệu ngành - CNTT</t>
  </si>
  <si>
    <t>A</t>
  </si>
  <si>
    <t>ENG101</t>
  </si>
  <si>
    <t>Tiếng Anh 1</t>
  </si>
  <si>
    <t>D</t>
  </si>
  <si>
    <t>COS106</t>
  </si>
  <si>
    <t>Lập trình căn bản</t>
  </si>
  <si>
    <t>MAX101</t>
  </si>
  <si>
    <t>Những nguyên lý cơ bản của chủ nghĩa Mác-Lênin 1</t>
  </si>
  <si>
    <t>C</t>
  </si>
  <si>
    <t>MAT104</t>
  </si>
  <si>
    <t>MAX102</t>
  </si>
  <si>
    <t>Những nguyên lý cơ bản của chủ nghĩa Mác-Lênin 2</t>
  </si>
  <si>
    <t>A(8.5 - 10): Giỏi</t>
  </si>
  <si>
    <t>ENG102</t>
  </si>
  <si>
    <t>Tiếng Anh 2</t>
  </si>
  <si>
    <t>Toán A1</t>
  </si>
  <si>
    <t>F</t>
  </si>
  <si>
    <t>PHY109</t>
  </si>
  <si>
    <t>Vật lý đại cương – TH</t>
  </si>
  <si>
    <t>B(7.0-8.4):Khá</t>
  </si>
  <si>
    <t>MAT503</t>
  </si>
  <si>
    <t>Toán rời rạc</t>
  </si>
  <si>
    <t>MAT105</t>
  </si>
  <si>
    <t>Toán A2</t>
  </si>
  <si>
    <t>CON301</t>
  </si>
  <si>
    <t>Mạng máy tính</t>
  </si>
  <si>
    <t>COS107</t>
  </si>
  <si>
    <t>Nền tảng công nghệ thông tin</t>
  </si>
  <si>
    <t>COS302</t>
  </si>
  <si>
    <t>Ngôn ngữ lập trình Java</t>
  </si>
  <si>
    <t>HCM101</t>
  </si>
  <si>
    <t>Tư tưởng Hồ Chí Minh</t>
  </si>
  <si>
    <t>MAT106</t>
  </si>
  <si>
    <t>Toán A3</t>
  </si>
  <si>
    <t>VRP101</t>
  </si>
  <si>
    <t>RỚT</t>
  </si>
  <si>
    <t>Đường lối cách mạng của Đảng Cộng sản Việt Nam</t>
  </si>
  <si>
    <t>COS304</t>
  </si>
  <si>
    <t>Cấu trúc dữ liệu 1</t>
  </si>
  <si>
    <t>COS311</t>
  </si>
  <si>
    <t>Cơ sở dữ liệu</t>
  </si>
  <si>
    <t>D(4.0-5.4):Yếu</t>
  </si>
  <si>
    <t>COS313</t>
  </si>
  <si>
    <t>Phương pháp lập trình hướng đối tượng</t>
  </si>
  <si>
    <t>Tổng Chỉ Tích Luỹ</t>
  </si>
  <si>
    <t>COS330</t>
  </si>
  <si>
    <t>Kiến trúc máy tính và hợp ngữ</t>
  </si>
  <si>
    <t>PRS101</t>
  </si>
  <si>
    <t>SEE301</t>
  </si>
  <si>
    <t>Nhập môn công nghệ phần mềm</t>
  </si>
  <si>
    <t>COS309</t>
  </si>
  <si>
    <t xml:space="preserve">Tổng Hệ Nhân </t>
  </si>
  <si>
    <t>COS310</t>
  </si>
  <si>
    <t>Hệ điều hành</t>
  </si>
  <si>
    <t>COS303</t>
  </si>
  <si>
    <t>Phương pháp tính - TH</t>
  </si>
  <si>
    <t>ESP305</t>
  </si>
  <si>
    <t>Tiếng Anh chuyên ngành TH</t>
  </si>
  <si>
    <t>Trung Bình Tích Luỹ</t>
  </si>
  <si>
    <t>HỌC LẠI</t>
  </si>
  <si>
    <t>Thi lại D -&gt; C</t>
  </si>
  <si>
    <t>Phân tích và thiết kế giải thuật</t>
  </si>
  <si>
    <t>Xác Suất thống kê A</t>
  </si>
  <si>
    <t>Thi lại D -&gt; A</t>
  </si>
  <si>
    <t>Lập trình căn bản - C</t>
  </si>
  <si>
    <t>CON503</t>
  </si>
  <si>
    <t>Quản trị mạng</t>
  </si>
  <si>
    <t>SEExxx</t>
  </si>
  <si>
    <t>Lập trình .NET - C#</t>
  </si>
  <si>
    <t>COS315</t>
  </si>
  <si>
    <t>Trí tuệ nhân tạo</t>
  </si>
  <si>
    <t>COS503</t>
  </si>
  <si>
    <t>Lý thuyết đồ thị</t>
  </si>
  <si>
    <t>IMS302</t>
  </si>
  <si>
    <t>Phân tích thiết kế hệ thống thông tin</t>
  </si>
  <si>
    <t>COS326</t>
  </si>
  <si>
    <t>Giao tiếp nghành nghề</t>
  </si>
  <si>
    <t>IMS301</t>
  </si>
  <si>
    <t>Hệ quản trị cơ sở dữ liệu - TH</t>
  </si>
  <si>
    <t>IMS501</t>
  </si>
  <si>
    <t xml:space="preserve">Lập trình quản lý </t>
  </si>
  <si>
    <t>CON501</t>
  </si>
  <si>
    <t>Lập trình web</t>
  </si>
  <si>
    <t>SEE505</t>
  </si>
  <si>
    <t>Phân tích thiết kế phần mềm hướng đối tượng</t>
  </si>
  <si>
    <t>COS306</t>
  </si>
  <si>
    <t>Đồ hoạ máy tính</t>
  </si>
  <si>
    <t>Thi lại F -&gt; C</t>
  </si>
  <si>
    <t>Số tín chỉ</t>
  </si>
  <si>
    <t>Số lần</t>
  </si>
  <si>
    <t>Tên tín chỉ đạt được</t>
  </si>
  <si>
    <t>CON915</t>
  </si>
  <si>
    <t>IMS505</t>
  </si>
  <si>
    <t>CON910</t>
  </si>
  <si>
    <t>CON913</t>
  </si>
  <si>
    <t>CON504</t>
  </si>
  <si>
    <t>MOR303</t>
  </si>
  <si>
    <t>SEE508</t>
  </si>
  <si>
    <t>Thiết kế và cài đặt mạng</t>
  </si>
  <si>
    <t xml:space="preserve">Thiết kế đồ họa	</t>
  </si>
  <si>
    <t xml:space="preserve">Công nghệ Web và ứng dụng	</t>
  </si>
  <si>
    <t xml:space="preserve">Xây dựng dịch vụ mạng	</t>
  </si>
  <si>
    <t xml:space="preserve">An toàn hệ thống và an ninh mạng	</t>
  </si>
  <si>
    <t xml:space="preserve">Phương pháp nghiên cứu khoa học - TH	</t>
  </si>
  <si>
    <t xml:space="preserve">Quản lý đề án phần mềm	</t>
  </si>
  <si>
    <t>BUS528</t>
  </si>
  <si>
    <t>CON914</t>
  </si>
  <si>
    <t>IMS914</t>
  </si>
  <si>
    <t>TIE903</t>
  </si>
  <si>
    <t>Thương mại điện tử - TH</t>
  </si>
  <si>
    <t>Lập trình truyền thông</t>
  </si>
  <si>
    <t xml:space="preserve"> Phát triển hệ thống thông tin quản lý</t>
  </si>
  <si>
    <t xml:space="preserve"> Hệ quản trị CSDL Oracle</t>
  </si>
  <si>
    <t>IMS504</t>
  </si>
  <si>
    <t xml:space="preserve"> Thực tập cuối khóa - TH	</t>
  </si>
  <si>
    <t>C(5.5-6.9):Trung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</si>
</sst>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_(* #,##0.00_);_(* \(#,##0.00\);_(* &quot;-&quot;??_);_(@_)"/>
  </numFmts>
  <fonts count="15">
    <font>
      <sz val="12"/>
      <color rgb="FF000000"/>
      <name val="Calibri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  <font>
      <sz val="13"/>
      <color rgb="FFFF0000"/>
      <name val="Calibri"/>
      <family val="2"/>
    </font>
    <font>
      <sz val="11"/>
      <color rgb="FF9C0006"/>
      <name val="Calibri"/>
      <family val="2"/>
    </font>
    <font>
      <sz val="13"/>
      <name val="Calibri"/>
      <family val="2"/>
    </font>
    <font>
      <sz val="13"/>
      <color rgb="FF006100"/>
      <name val="Calibri"/>
      <family val="2"/>
    </font>
    <font>
      <b/>
      <sz val="13"/>
      <color rgb="FFFFFFFF"/>
      <name val="Calibri"/>
      <family val="2"/>
    </font>
    <font>
      <sz val="11"/>
      <color rgb="FFFFFFFF"/>
      <name val="Calibri"/>
      <family val="2"/>
    </font>
    <font>
      <b/>
      <sz val="13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Inconsolata"/>
    </font>
    <font>
      <b/>
      <sz val="16"/>
      <color rgb="FF000000"/>
      <name val="Calibri"/>
      <family val="2"/>
    </font>
    <font>
      <sz val="13"/>
      <color rgb="FFFFFFFF"/>
      <name val="Calibri"/>
      <family val="2"/>
    </font>
    <font>
      <sz val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C6EFCE"/>
        <bgColor rgb="FFC6EFCE"/>
      </patternFill>
    </fill>
    <fill>
      <patternFill patternType="solid">
        <fgColor rgb="FFFFFFCC"/>
        <bgColor rgb="FFFFFFCC"/>
      </patternFill>
    </fill>
    <fill>
      <patternFill patternType="solid">
        <fgColor rgb="FFD9E2F3"/>
        <bgColor rgb="FFD9E2F3"/>
      </patternFill>
    </fill>
    <fill>
      <patternFill patternType="solid">
        <fgColor rgb="FF548135"/>
        <bgColor rgb="FF548135"/>
      </patternFill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FFC000"/>
        <bgColor rgb="FFFFC000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4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5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3" fillId="0" borderId="0" xfId="0" applyFont="1"/>
    <xf numFmtId="0" fontId="2" fillId="4" borderId="3" xfId="0" applyFont="1" applyFill="1" applyBorder="1"/>
    <xf numFmtId="0" fontId="3" fillId="4" borderId="3" xfId="0" applyFont="1" applyFill="1" applyBorder="1" applyAlignment="1">
      <alignment horizontal="right"/>
    </xf>
    <xf numFmtId="0" fontId="4" fillId="7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5" borderId="2" xfId="0" applyFont="1" applyFill="1" applyBorder="1" applyAlignment="1">
      <alignment horizontal="center" vertical="center"/>
    </xf>
    <xf numFmtId="0" fontId="1" fillId="0" borderId="0" xfId="0" applyFont="1"/>
    <xf numFmtId="0" fontId="7" fillId="10" borderId="2" xfId="0" applyFont="1" applyFill="1" applyBorder="1" applyAlignment="1">
      <alignment horizontal="right"/>
    </xf>
    <xf numFmtId="0" fontId="8" fillId="11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/>
    <xf numFmtId="0" fontId="5" fillId="5" borderId="2" xfId="0" applyFont="1" applyFill="1" applyBorder="1" applyAlignment="1">
      <alignment horizontal="center" vertical="center"/>
    </xf>
    <xf numFmtId="0" fontId="5" fillId="0" borderId="0" xfId="0" applyFont="1"/>
    <xf numFmtId="165" fontId="5" fillId="0" borderId="0" xfId="0" applyNumberFormat="1" applyFont="1"/>
    <xf numFmtId="0" fontId="4" fillId="12" borderId="2" xfId="0" applyFont="1" applyFill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/>
    <xf numFmtId="0" fontId="13" fillId="11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zoomScale="70" zoomScaleNormal="70" workbookViewId="0">
      <selection activeCell="K27" sqref="K26:K27"/>
    </sheetView>
  </sheetViews>
  <sheetFormatPr defaultColWidth="11.09765625" defaultRowHeight="15" customHeight="1"/>
  <cols>
    <col min="1" max="1" width="7.8984375" customWidth="1"/>
    <col min="2" max="2" width="10.8984375" customWidth="1"/>
    <col min="3" max="3" width="54.5" bestFit="1" customWidth="1"/>
    <col min="4" max="5" width="10.8984375" customWidth="1"/>
    <col min="6" max="6" width="11.3984375" customWidth="1"/>
    <col min="7" max="8" width="10.8984375" customWidth="1"/>
    <col min="9" max="9" width="20.8984375" bestFit="1" customWidth="1"/>
    <col min="10" max="11" width="14.5" customWidth="1"/>
    <col min="12" max="14" width="10.8984375" customWidth="1"/>
    <col min="15" max="23" width="11.09765625" customWidth="1"/>
  </cols>
  <sheetData>
    <row r="1" spans="1:21" ht="4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6.5" customHeight="1">
      <c r="A2" s="6">
        <v>1</v>
      </c>
      <c r="B2" s="7" t="s">
        <v>9</v>
      </c>
      <c r="C2" s="7" t="s">
        <v>11</v>
      </c>
      <c r="D2" s="7">
        <v>1</v>
      </c>
      <c r="E2" s="7">
        <v>3</v>
      </c>
      <c r="F2" s="8" t="s">
        <v>10</v>
      </c>
      <c r="G2" s="7">
        <f t="shared" ref="G2:G36" si="0">PRODUCT(D2,E2)</f>
        <v>3</v>
      </c>
      <c r="H2" s="3"/>
      <c r="I2" s="10" t="s">
        <v>24</v>
      </c>
      <c r="J2" s="11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6.5" customHeight="1">
      <c r="A3" s="6">
        <v>2</v>
      </c>
      <c r="B3" s="7" t="s">
        <v>16</v>
      </c>
      <c r="C3" s="7" t="s">
        <v>17</v>
      </c>
      <c r="D3" s="7">
        <v>0</v>
      </c>
      <c r="E3" s="7">
        <v>0</v>
      </c>
      <c r="F3" s="12" t="s">
        <v>15</v>
      </c>
      <c r="G3" s="7">
        <f t="shared" si="0"/>
        <v>0</v>
      </c>
      <c r="H3" s="3"/>
      <c r="I3" s="10" t="s">
        <v>31</v>
      </c>
      <c r="J3" s="11">
        <v>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6.5" customHeight="1">
      <c r="A4" s="6">
        <v>3</v>
      </c>
      <c r="B4" s="7" t="s">
        <v>13</v>
      </c>
      <c r="C4" s="7" t="s">
        <v>14</v>
      </c>
      <c r="D4" s="7">
        <v>3</v>
      </c>
      <c r="E4" s="7">
        <v>1</v>
      </c>
      <c r="F4" s="12" t="s">
        <v>15</v>
      </c>
      <c r="G4" s="7">
        <f t="shared" si="0"/>
        <v>3</v>
      </c>
      <c r="H4" s="3"/>
      <c r="I4" s="10" t="s">
        <v>127</v>
      </c>
      <c r="J4" s="11">
        <v>2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6.5" customHeight="1">
      <c r="A5" s="13">
        <v>4</v>
      </c>
      <c r="B5" s="14" t="s">
        <v>21</v>
      </c>
      <c r="C5" s="14" t="s">
        <v>27</v>
      </c>
      <c r="D5" s="14">
        <v>0</v>
      </c>
      <c r="E5" s="14">
        <v>0</v>
      </c>
      <c r="F5" s="15" t="s">
        <v>28</v>
      </c>
      <c r="G5" s="14">
        <f t="shared" si="0"/>
        <v>0</v>
      </c>
      <c r="H5" s="16" t="s">
        <v>47</v>
      </c>
      <c r="I5" s="10" t="s">
        <v>53</v>
      </c>
      <c r="J5" s="11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6.5" customHeight="1">
      <c r="A6" s="6">
        <v>5</v>
      </c>
      <c r="B6" s="7" t="s">
        <v>18</v>
      </c>
      <c r="C6" s="7" t="s">
        <v>19</v>
      </c>
      <c r="D6" s="7">
        <v>2</v>
      </c>
      <c r="E6" s="7">
        <v>1</v>
      </c>
      <c r="F6" s="12" t="s">
        <v>15</v>
      </c>
      <c r="G6" s="7">
        <f t="shared" si="0"/>
        <v>2</v>
      </c>
      <c r="H6" s="3"/>
      <c r="I6" s="17" t="s">
        <v>56</v>
      </c>
      <c r="J6" s="18">
        <f>SUM(D2:D48)</f>
        <v>118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6.5" customHeight="1">
      <c r="A7" s="6">
        <v>7</v>
      </c>
      <c r="B7" s="7" t="s">
        <v>29</v>
      </c>
      <c r="C7" s="7" t="s">
        <v>30</v>
      </c>
      <c r="D7" s="7">
        <v>4</v>
      </c>
      <c r="E7" s="7">
        <v>1</v>
      </c>
      <c r="F7" s="12" t="s">
        <v>15</v>
      </c>
      <c r="G7" s="7">
        <f t="shared" si="0"/>
        <v>4</v>
      </c>
      <c r="H7" s="3"/>
      <c r="I7" s="17" t="s">
        <v>63</v>
      </c>
      <c r="J7" s="19">
        <f>SUM(G2:G48)</f>
        <v>298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6.5" customHeight="1">
      <c r="A8" s="20">
        <v>10</v>
      </c>
      <c r="B8" s="7" t="s">
        <v>32</v>
      </c>
      <c r="C8" s="7" t="s">
        <v>33</v>
      </c>
      <c r="D8" s="7">
        <v>2</v>
      </c>
      <c r="E8" s="7">
        <v>3</v>
      </c>
      <c r="F8" s="8" t="s">
        <v>10</v>
      </c>
      <c r="G8" s="7">
        <f t="shared" si="0"/>
        <v>6</v>
      </c>
      <c r="H8" s="3"/>
      <c r="I8" s="17" t="s">
        <v>70</v>
      </c>
      <c r="J8" s="22">
        <f>ROUND((J7/J6), 4)</f>
        <v>2.5253999999999999</v>
      </c>
      <c r="K8" s="3">
        <v>2.4313720000000001</v>
      </c>
      <c r="L8" s="3">
        <f>J8-K8</f>
        <v>9.4027999999999778E-2</v>
      </c>
      <c r="M8" s="3"/>
      <c r="N8" s="3"/>
      <c r="O8" s="3"/>
      <c r="P8" s="3"/>
      <c r="Q8" s="3"/>
      <c r="R8" s="3"/>
      <c r="S8" s="3"/>
      <c r="T8" s="3"/>
      <c r="U8" s="3"/>
    </row>
    <row r="9" spans="1:21" ht="16.5" customHeight="1">
      <c r="A9" s="20">
        <v>12</v>
      </c>
      <c r="B9" s="7" t="s">
        <v>22</v>
      </c>
      <c r="C9" s="7" t="s">
        <v>23</v>
      </c>
      <c r="D9" s="7">
        <v>3</v>
      </c>
      <c r="E9" s="7">
        <v>2</v>
      </c>
      <c r="F9" s="23" t="s">
        <v>20</v>
      </c>
      <c r="G9" s="7">
        <f t="shared" si="0"/>
        <v>6</v>
      </c>
      <c r="H9" s="3"/>
      <c r="I9" s="24" t="s">
        <v>102</v>
      </c>
      <c r="J9" s="24" t="s">
        <v>101</v>
      </c>
      <c r="K9" s="24" t="s">
        <v>100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6.5" customHeight="1">
      <c r="A10" s="20">
        <v>13</v>
      </c>
      <c r="B10" s="7" t="s">
        <v>34</v>
      </c>
      <c r="C10" s="7" t="s">
        <v>35</v>
      </c>
      <c r="D10" s="7">
        <v>3</v>
      </c>
      <c r="E10" s="7">
        <v>2</v>
      </c>
      <c r="F10" s="23" t="s">
        <v>20</v>
      </c>
      <c r="G10" s="7">
        <f t="shared" si="0"/>
        <v>6</v>
      </c>
      <c r="H10" s="3"/>
      <c r="I10" s="40" t="s">
        <v>12</v>
      </c>
      <c r="J10" s="24">
        <f>COUNTIF($F$2:$F$48,"a")</f>
        <v>5</v>
      </c>
      <c r="K10" s="24">
        <f>SUMIF($F$2:$F$53,"a",$D$2:$D$53)</f>
        <v>15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6.5" customHeight="1">
      <c r="A11" s="20">
        <v>14</v>
      </c>
      <c r="B11" s="7" t="s">
        <v>25</v>
      </c>
      <c r="C11" s="7" t="s">
        <v>26</v>
      </c>
      <c r="D11" s="7">
        <v>4</v>
      </c>
      <c r="E11" s="7">
        <v>2</v>
      </c>
      <c r="F11" s="23" t="s">
        <v>20</v>
      </c>
      <c r="G11" s="7">
        <f t="shared" si="0"/>
        <v>8</v>
      </c>
      <c r="H11" s="3"/>
      <c r="I11" s="40" t="s">
        <v>10</v>
      </c>
      <c r="J11" s="24">
        <f>COUNTIF($F$2:$F$48,"b")</f>
        <v>18</v>
      </c>
      <c r="K11" s="24">
        <f>SUMIF($F$2:$F$53,"b",$D$2:$D$53)</f>
        <v>59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6.5" customHeight="1">
      <c r="A12" s="20">
        <v>15</v>
      </c>
      <c r="B12" s="7" t="s">
        <v>36</v>
      </c>
      <c r="C12" s="7" t="s">
        <v>37</v>
      </c>
      <c r="D12" s="7">
        <v>2</v>
      </c>
      <c r="E12" s="7">
        <v>2</v>
      </c>
      <c r="F12" s="23" t="s">
        <v>20</v>
      </c>
      <c r="G12" s="7">
        <f t="shared" si="0"/>
        <v>4</v>
      </c>
      <c r="H12" s="3"/>
      <c r="I12" s="39" t="s">
        <v>20</v>
      </c>
      <c r="J12" s="24">
        <f>COUNTIF($F$2:$F$48,"c")</f>
        <v>17</v>
      </c>
      <c r="K12" s="24">
        <f>SUMIF($F$2:$F$53,"c",$D$2:$D$53)</f>
        <v>47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6.5" customHeight="1">
      <c r="A13" s="20">
        <v>16</v>
      </c>
      <c r="B13" s="7" t="s">
        <v>38</v>
      </c>
      <c r="C13" s="7" t="s">
        <v>39</v>
      </c>
      <c r="D13" s="7">
        <v>2</v>
      </c>
      <c r="E13" s="7">
        <v>3</v>
      </c>
      <c r="F13" s="8" t="s">
        <v>10</v>
      </c>
      <c r="G13" s="7">
        <f t="shared" si="0"/>
        <v>6</v>
      </c>
      <c r="H13" s="3"/>
      <c r="I13" s="40" t="s">
        <v>15</v>
      </c>
      <c r="J13" s="24">
        <f>COUNTIF($F$2:$F$48,"d")</f>
        <v>5</v>
      </c>
      <c r="K13" s="24">
        <f ca="1">SUMIF($F$2:$F$53,"d",$D$2:$D$48)</f>
        <v>12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6.5" customHeight="1">
      <c r="A14" s="25">
        <v>17</v>
      </c>
      <c r="B14" s="14" t="s">
        <v>40</v>
      </c>
      <c r="C14" s="14" t="s">
        <v>41</v>
      </c>
      <c r="D14" s="14">
        <v>0</v>
      </c>
      <c r="E14" s="14">
        <v>0</v>
      </c>
      <c r="F14" s="15" t="s">
        <v>28</v>
      </c>
      <c r="G14" s="14">
        <f t="shared" si="0"/>
        <v>0</v>
      </c>
      <c r="H14" s="16" t="s">
        <v>47</v>
      </c>
      <c r="I14" s="40" t="s">
        <v>28</v>
      </c>
      <c r="J14" s="24">
        <f>COUNTIF($F$2:$F$48,"f")</f>
        <v>2</v>
      </c>
      <c r="K14" s="24">
        <f>SUMIF($F$2:$F$53,"f",$D$2:$D$53)</f>
        <v>0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6.5" customHeight="1">
      <c r="A15" s="20">
        <v>18</v>
      </c>
      <c r="B15" s="7" t="s">
        <v>21</v>
      </c>
      <c r="C15" s="7" t="s">
        <v>27</v>
      </c>
      <c r="D15" s="7">
        <v>3</v>
      </c>
      <c r="E15" s="7">
        <v>3</v>
      </c>
      <c r="F15" s="26" t="s">
        <v>10</v>
      </c>
      <c r="G15" s="7">
        <f t="shared" si="0"/>
        <v>9</v>
      </c>
      <c r="H15" s="27" t="s">
        <v>71</v>
      </c>
      <c r="I15" s="3"/>
      <c r="J15" s="5"/>
      <c r="K15" s="3">
        <f ca="1">SUM(K10:K13)</f>
        <v>133</v>
      </c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6.5" customHeight="1">
      <c r="A16" s="20">
        <v>19</v>
      </c>
      <c r="B16" s="7" t="s">
        <v>44</v>
      </c>
      <c r="C16" s="7" t="s">
        <v>45</v>
      </c>
      <c r="D16" s="7">
        <v>3</v>
      </c>
      <c r="E16" s="7">
        <v>2</v>
      </c>
      <c r="F16" s="23" t="s">
        <v>20</v>
      </c>
      <c r="G16" s="7">
        <f t="shared" si="0"/>
        <v>6</v>
      </c>
      <c r="H16" s="3"/>
      <c r="I16" s="3"/>
      <c r="J16" s="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6.5" customHeight="1">
      <c r="A17" s="20">
        <v>20</v>
      </c>
      <c r="B17" s="7" t="s">
        <v>42</v>
      </c>
      <c r="C17" s="7" t="s">
        <v>43</v>
      </c>
      <c r="D17" s="7">
        <v>2</v>
      </c>
      <c r="E17" s="7">
        <v>3</v>
      </c>
      <c r="F17" s="8" t="s">
        <v>10</v>
      </c>
      <c r="G17" s="7">
        <f t="shared" si="0"/>
        <v>6</v>
      </c>
      <c r="H17" s="3"/>
      <c r="I17" s="3"/>
      <c r="J17" s="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6.5" customHeight="1">
      <c r="A18" s="20">
        <v>21</v>
      </c>
      <c r="B18" s="7" t="s">
        <v>49</v>
      </c>
      <c r="C18" s="7" t="s">
        <v>50</v>
      </c>
      <c r="D18" s="7">
        <v>3</v>
      </c>
      <c r="E18" s="7">
        <v>2</v>
      </c>
      <c r="F18" s="23" t="s">
        <v>20</v>
      </c>
      <c r="G18" s="7">
        <f t="shared" si="0"/>
        <v>6</v>
      </c>
      <c r="H18" s="3"/>
      <c r="I18" s="3"/>
      <c r="J18" s="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6.5" customHeight="1">
      <c r="A19" s="20">
        <v>22</v>
      </c>
      <c r="B19" s="7" t="s">
        <v>51</v>
      </c>
      <c r="C19" s="7" t="s">
        <v>52</v>
      </c>
      <c r="D19" s="7">
        <v>3</v>
      </c>
      <c r="E19" s="7">
        <v>1</v>
      </c>
      <c r="F19" s="12" t="s">
        <v>15</v>
      </c>
      <c r="G19" s="7">
        <f t="shared" si="0"/>
        <v>3</v>
      </c>
      <c r="H19" s="3"/>
      <c r="I19" s="3"/>
      <c r="J19" s="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6.5" customHeight="1">
      <c r="A20" s="20">
        <v>23</v>
      </c>
      <c r="B20" s="7" t="s">
        <v>54</v>
      </c>
      <c r="C20" s="7" t="s">
        <v>55</v>
      </c>
      <c r="D20" s="7">
        <v>3</v>
      </c>
      <c r="E20" s="7">
        <v>2</v>
      </c>
      <c r="F20" s="23" t="s">
        <v>20</v>
      </c>
      <c r="G20" s="7">
        <f t="shared" si="0"/>
        <v>6</v>
      </c>
      <c r="H20" s="3"/>
      <c r="I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6.5" customHeight="1">
      <c r="A21" s="20">
        <v>24</v>
      </c>
      <c r="B21" s="7" t="s">
        <v>57</v>
      </c>
      <c r="C21" s="7" t="s">
        <v>58</v>
      </c>
      <c r="D21" s="7">
        <v>3</v>
      </c>
      <c r="E21" s="7">
        <v>2</v>
      </c>
      <c r="F21" s="23" t="s">
        <v>20</v>
      </c>
      <c r="G21" s="7">
        <f t="shared" si="0"/>
        <v>6</v>
      </c>
      <c r="H21" s="9"/>
      <c r="I21" s="9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6.5" customHeight="1">
      <c r="A22" s="28">
        <v>28</v>
      </c>
      <c r="B22" s="29" t="s">
        <v>46</v>
      </c>
      <c r="C22" s="29" t="s">
        <v>48</v>
      </c>
      <c r="D22" s="29">
        <v>3</v>
      </c>
      <c r="E22" s="29">
        <v>2</v>
      </c>
      <c r="F22" s="23" t="s">
        <v>20</v>
      </c>
      <c r="G22" s="29">
        <f t="shared" si="0"/>
        <v>6</v>
      </c>
      <c r="H22" s="16" t="s">
        <v>72</v>
      </c>
      <c r="I22" s="30"/>
      <c r="L22" s="30"/>
      <c r="M22" s="30"/>
      <c r="N22" s="30"/>
      <c r="O22" s="30"/>
      <c r="P22" s="30"/>
      <c r="Q22" s="30"/>
      <c r="R22" s="30"/>
      <c r="S22" s="30"/>
      <c r="T22" s="30"/>
      <c r="U22" s="21"/>
    </row>
    <row r="23" spans="1:21" ht="16.5" customHeight="1">
      <c r="A23" s="31">
        <v>31</v>
      </c>
      <c r="B23" s="29" t="s">
        <v>60</v>
      </c>
      <c r="C23" s="29" t="s">
        <v>61</v>
      </c>
      <c r="D23" s="29">
        <v>2</v>
      </c>
      <c r="E23" s="29">
        <v>2</v>
      </c>
      <c r="F23" s="23" t="s">
        <v>20</v>
      </c>
      <c r="G23" s="29">
        <f t="shared" si="0"/>
        <v>4</v>
      </c>
      <c r="H23" s="32"/>
      <c r="I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6.5" customHeight="1">
      <c r="A24" s="31">
        <v>32</v>
      </c>
      <c r="B24" s="29" t="s">
        <v>62</v>
      </c>
      <c r="C24" s="29" t="s">
        <v>73</v>
      </c>
      <c r="D24" s="29">
        <v>3</v>
      </c>
      <c r="E24" s="29">
        <v>3</v>
      </c>
      <c r="F24" s="26" t="s">
        <v>10</v>
      </c>
      <c r="G24" s="29">
        <f t="shared" si="0"/>
        <v>9</v>
      </c>
      <c r="H24" s="32"/>
      <c r="I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6.5" customHeight="1">
      <c r="A25" s="31">
        <v>33</v>
      </c>
      <c r="B25" s="29" t="s">
        <v>64</v>
      </c>
      <c r="C25" s="29" t="s">
        <v>65</v>
      </c>
      <c r="D25" s="29">
        <v>3</v>
      </c>
      <c r="E25" s="29">
        <v>2</v>
      </c>
      <c r="F25" s="23" t="s">
        <v>20</v>
      </c>
      <c r="G25" s="29">
        <f t="shared" si="0"/>
        <v>6</v>
      </c>
      <c r="H25" s="33"/>
      <c r="I25" s="21"/>
      <c r="J25" s="19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6.5" customHeight="1">
      <c r="A26" s="31">
        <v>34</v>
      </c>
      <c r="B26" s="29" t="s">
        <v>59</v>
      </c>
      <c r="C26" s="29" t="s">
        <v>74</v>
      </c>
      <c r="D26" s="29">
        <v>3</v>
      </c>
      <c r="E26" s="29">
        <v>4</v>
      </c>
      <c r="F26" s="34" t="s">
        <v>12</v>
      </c>
      <c r="G26" s="29">
        <f t="shared" si="0"/>
        <v>12</v>
      </c>
      <c r="H26" s="16" t="s">
        <v>75</v>
      </c>
      <c r="I26" s="35"/>
      <c r="J26" s="36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</row>
    <row r="27" spans="1:21" ht="16.5" customHeight="1">
      <c r="A27" s="31">
        <v>35</v>
      </c>
      <c r="B27" s="29" t="s">
        <v>66</v>
      </c>
      <c r="C27" s="29" t="s">
        <v>67</v>
      </c>
      <c r="D27" s="29">
        <v>2</v>
      </c>
      <c r="E27" s="29">
        <v>3</v>
      </c>
      <c r="F27" s="26" t="s">
        <v>10</v>
      </c>
      <c r="G27" s="29">
        <f t="shared" si="0"/>
        <v>6</v>
      </c>
      <c r="H27" s="32"/>
      <c r="I27" s="21"/>
      <c r="J27" s="19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6.5" customHeight="1">
      <c r="A28" s="31">
        <v>36</v>
      </c>
      <c r="B28" s="29" t="s">
        <v>68</v>
      </c>
      <c r="C28" s="29" t="s">
        <v>69</v>
      </c>
      <c r="D28" s="29">
        <v>2</v>
      </c>
      <c r="E28" s="29">
        <v>3</v>
      </c>
      <c r="F28" s="26" t="s">
        <v>10</v>
      </c>
      <c r="G28" s="29">
        <f t="shared" si="0"/>
        <v>6</v>
      </c>
      <c r="H28" s="32"/>
      <c r="I28" s="21"/>
      <c r="J28" s="19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6.5" customHeight="1">
      <c r="A29" s="31">
        <v>37</v>
      </c>
      <c r="B29" s="29" t="s">
        <v>40</v>
      </c>
      <c r="C29" s="29" t="s">
        <v>41</v>
      </c>
      <c r="D29" s="29">
        <v>2</v>
      </c>
      <c r="E29" s="29">
        <v>3</v>
      </c>
      <c r="F29" s="26" t="s">
        <v>10</v>
      </c>
      <c r="G29" s="29">
        <f t="shared" si="0"/>
        <v>6</v>
      </c>
      <c r="H29" s="27" t="s">
        <v>71</v>
      </c>
      <c r="I29" s="3"/>
      <c r="J29" s="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6.5" customHeight="1">
      <c r="A30" s="6">
        <v>38</v>
      </c>
      <c r="B30" s="7" t="s">
        <v>16</v>
      </c>
      <c r="C30" s="7" t="s">
        <v>76</v>
      </c>
      <c r="D30" s="37">
        <v>4</v>
      </c>
      <c r="E30" s="24">
        <v>4</v>
      </c>
      <c r="F30" s="34" t="s">
        <v>12</v>
      </c>
      <c r="G30" s="7">
        <f t="shared" si="0"/>
        <v>16</v>
      </c>
      <c r="H30" s="27" t="s">
        <v>71</v>
      </c>
      <c r="I30" s="3"/>
      <c r="J30" s="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6.5" customHeight="1">
      <c r="A31" s="6">
        <v>39</v>
      </c>
      <c r="B31" s="29" t="s">
        <v>77</v>
      </c>
      <c r="C31" s="7" t="s">
        <v>78</v>
      </c>
      <c r="D31" s="29">
        <v>3</v>
      </c>
      <c r="E31" s="24">
        <v>3</v>
      </c>
      <c r="F31" s="26" t="s">
        <v>10</v>
      </c>
      <c r="G31" s="7">
        <f t="shared" si="0"/>
        <v>9</v>
      </c>
      <c r="H31" s="7"/>
      <c r="I31" s="3"/>
      <c r="J31" s="5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6.5" customHeight="1">
      <c r="A32" s="6">
        <v>40</v>
      </c>
      <c r="B32" s="29" t="s">
        <v>79</v>
      </c>
      <c r="C32" s="7" t="s">
        <v>80</v>
      </c>
      <c r="D32" s="29">
        <v>4</v>
      </c>
      <c r="E32" s="24">
        <v>3</v>
      </c>
      <c r="F32" s="26" t="s">
        <v>10</v>
      </c>
      <c r="G32" s="7">
        <f t="shared" si="0"/>
        <v>12</v>
      </c>
      <c r="H32" s="7"/>
      <c r="I32" s="3"/>
      <c r="J32" s="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6.5" customHeight="1">
      <c r="A33" s="6">
        <v>41</v>
      </c>
      <c r="B33" s="29" t="s">
        <v>81</v>
      </c>
      <c r="C33" s="7" t="s">
        <v>82</v>
      </c>
      <c r="D33" s="29">
        <v>2</v>
      </c>
      <c r="E33" s="24">
        <v>2</v>
      </c>
      <c r="F33" s="23" t="s">
        <v>20</v>
      </c>
      <c r="G33" s="7">
        <f t="shared" si="0"/>
        <v>4</v>
      </c>
      <c r="H33" s="7"/>
      <c r="I33" s="3"/>
      <c r="J33" s="5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6.5" customHeight="1">
      <c r="A34" s="6">
        <v>42</v>
      </c>
      <c r="B34" s="29" t="s">
        <v>83</v>
      </c>
      <c r="C34" s="7" t="s">
        <v>84</v>
      </c>
      <c r="D34" s="29">
        <v>3</v>
      </c>
      <c r="E34" s="24">
        <v>2</v>
      </c>
      <c r="F34" s="23" t="s">
        <v>20</v>
      </c>
      <c r="G34" s="7">
        <f t="shared" si="0"/>
        <v>6</v>
      </c>
      <c r="H34" s="7"/>
      <c r="I34" s="3"/>
      <c r="J34" s="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6.5" customHeight="1">
      <c r="A35" s="6">
        <v>43</v>
      </c>
      <c r="B35" s="29" t="s">
        <v>85</v>
      </c>
      <c r="C35" s="7" t="s">
        <v>86</v>
      </c>
      <c r="D35" s="29">
        <v>3</v>
      </c>
      <c r="E35" s="24">
        <v>2</v>
      </c>
      <c r="F35" s="23" t="s">
        <v>20</v>
      </c>
      <c r="G35" s="7">
        <f t="shared" si="0"/>
        <v>6</v>
      </c>
      <c r="H35" s="16" t="s">
        <v>99</v>
      </c>
      <c r="I35" s="3"/>
      <c r="J35" s="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6.5" customHeight="1">
      <c r="A36" s="6">
        <v>44</v>
      </c>
      <c r="B36" s="37" t="s">
        <v>87</v>
      </c>
      <c r="C36" s="24" t="s">
        <v>88</v>
      </c>
      <c r="D36" s="37">
        <v>2</v>
      </c>
      <c r="E36" s="24">
        <v>4</v>
      </c>
      <c r="F36" s="34" t="s">
        <v>12</v>
      </c>
      <c r="G36" s="38">
        <f t="shared" si="0"/>
        <v>8</v>
      </c>
      <c r="H36" s="3"/>
      <c r="I36" s="3"/>
      <c r="J36" s="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6.5" customHeight="1">
      <c r="A37" s="6">
        <v>44</v>
      </c>
      <c r="B37" s="24" t="s">
        <v>89</v>
      </c>
      <c r="C37" s="24" t="s">
        <v>90</v>
      </c>
      <c r="D37" s="24">
        <v>3</v>
      </c>
      <c r="E37" s="24">
        <v>3</v>
      </c>
      <c r="F37" s="26" t="s">
        <v>10</v>
      </c>
      <c r="G37" s="24">
        <f t="shared" ref="G37:G46" si="1">PRODUCT(D37,E37)</f>
        <v>9</v>
      </c>
      <c r="H37" s="41"/>
      <c r="I37" s="3"/>
      <c r="J37" s="5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6.5" customHeight="1">
      <c r="A38" s="6">
        <v>45</v>
      </c>
      <c r="B38" s="24" t="s">
        <v>91</v>
      </c>
      <c r="C38" s="24" t="s">
        <v>92</v>
      </c>
      <c r="D38" s="24">
        <v>3</v>
      </c>
      <c r="E38" s="24">
        <v>3</v>
      </c>
      <c r="F38" s="26" t="s">
        <v>10</v>
      </c>
      <c r="G38" s="24">
        <f t="shared" si="1"/>
        <v>9</v>
      </c>
      <c r="H38" s="41"/>
      <c r="I38" s="3"/>
      <c r="J38" s="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6.5" customHeight="1">
      <c r="A39" s="6">
        <v>46</v>
      </c>
      <c r="B39" s="24" t="s">
        <v>93</v>
      </c>
      <c r="C39" s="24" t="s">
        <v>94</v>
      </c>
      <c r="D39" s="24">
        <v>3</v>
      </c>
      <c r="E39" s="24">
        <v>3</v>
      </c>
      <c r="F39" s="26" t="s">
        <v>10</v>
      </c>
      <c r="G39" s="24">
        <f t="shared" si="1"/>
        <v>9</v>
      </c>
      <c r="H39" s="41"/>
      <c r="I39" s="3"/>
      <c r="J39" s="5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6.5" customHeight="1">
      <c r="A40" s="6">
        <v>47</v>
      </c>
      <c r="B40" s="24" t="s">
        <v>95</v>
      </c>
      <c r="C40" s="24" t="s">
        <v>96</v>
      </c>
      <c r="D40" s="24">
        <v>3</v>
      </c>
      <c r="E40" s="24">
        <v>3</v>
      </c>
      <c r="F40" s="26" t="s">
        <v>10</v>
      </c>
      <c r="G40" s="24">
        <f t="shared" si="1"/>
        <v>9</v>
      </c>
      <c r="H40" s="41"/>
      <c r="I40" s="3"/>
      <c r="J40" s="5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6.5" customHeight="1">
      <c r="A41" s="6">
        <v>48</v>
      </c>
      <c r="B41" s="24" t="s">
        <v>97</v>
      </c>
      <c r="C41" s="24" t="s">
        <v>98</v>
      </c>
      <c r="D41" s="24">
        <v>3</v>
      </c>
      <c r="E41" s="24">
        <v>2</v>
      </c>
      <c r="F41" s="42" t="s">
        <v>20</v>
      </c>
      <c r="G41" s="24">
        <f t="shared" si="1"/>
        <v>6</v>
      </c>
      <c r="H41" s="41"/>
      <c r="I41" s="3"/>
      <c r="J41" s="5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6.5" customHeight="1">
      <c r="A42" s="6">
        <v>49</v>
      </c>
      <c r="B42" s="24" t="s">
        <v>103</v>
      </c>
      <c r="C42" s="24" t="s">
        <v>110</v>
      </c>
      <c r="D42" s="24">
        <v>2</v>
      </c>
      <c r="E42" s="43">
        <v>3</v>
      </c>
      <c r="F42" s="26" t="s">
        <v>10</v>
      </c>
      <c r="G42" s="24">
        <f t="shared" si="1"/>
        <v>6</v>
      </c>
      <c r="H42" s="3"/>
      <c r="I42" s="3"/>
      <c r="J42" s="5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6.5" customHeight="1">
      <c r="A43" s="6">
        <v>50</v>
      </c>
      <c r="B43" s="24" t="s">
        <v>104</v>
      </c>
      <c r="C43" s="24" t="s">
        <v>111</v>
      </c>
      <c r="D43" s="24">
        <v>3</v>
      </c>
      <c r="E43" s="43">
        <v>4</v>
      </c>
      <c r="F43" s="34" t="s">
        <v>12</v>
      </c>
      <c r="G43" s="24">
        <f t="shared" si="1"/>
        <v>12</v>
      </c>
      <c r="H43" s="3"/>
      <c r="I43" s="3"/>
      <c r="J43" s="5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5.75" customHeight="1">
      <c r="A44" s="6">
        <v>51</v>
      </c>
      <c r="B44" s="24" t="s">
        <v>105</v>
      </c>
      <c r="C44" s="24" t="s">
        <v>112</v>
      </c>
      <c r="D44" s="24">
        <v>3</v>
      </c>
      <c r="E44" s="24">
        <v>4</v>
      </c>
      <c r="F44" s="34" t="s">
        <v>12</v>
      </c>
      <c r="G44" s="24">
        <f t="shared" si="1"/>
        <v>12</v>
      </c>
      <c r="H44" s="3"/>
      <c r="I44" s="3"/>
      <c r="J44" s="5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5.75" customHeight="1">
      <c r="A45" s="6">
        <v>52</v>
      </c>
      <c r="B45" s="24" t="s">
        <v>106</v>
      </c>
      <c r="C45" s="24" t="s">
        <v>113</v>
      </c>
      <c r="D45" s="24">
        <v>2</v>
      </c>
      <c r="E45" s="24">
        <v>2</v>
      </c>
      <c r="F45" s="42" t="s">
        <v>20</v>
      </c>
      <c r="G45" s="24">
        <f t="shared" si="1"/>
        <v>4</v>
      </c>
      <c r="H45" s="3"/>
      <c r="I45" s="3"/>
      <c r="J45" s="5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5.75" customHeight="1">
      <c r="A46" s="6">
        <v>53</v>
      </c>
      <c r="B46" s="24" t="s">
        <v>107</v>
      </c>
      <c r="C46" s="24" t="s">
        <v>114</v>
      </c>
      <c r="D46" s="24">
        <v>2</v>
      </c>
      <c r="E46" s="24">
        <v>3</v>
      </c>
      <c r="F46" s="26" t="s">
        <v>10</v>
      </c>
      <c r="G46" s="24">
        <f t="shared" si="1"/>
        <v>6</v>
      </c>
      <c r="H46" s="3"/>
      <c r="I46" s="3"/>
      <c r="J46" s="5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5.75" customHeight="1">
      <c r="A47" s="6">
        <v>54</v>
      </c>
      <c r="B47" s="24" t="s">
        <v>108</v>
      </c>
      <c r="C47" s="24" t="s">
        <v>115</v>
      </c>
      <c r="D47" s="24">
        <v>2</v>
      </c>
      <c r="E47" s="24">
        <v>3</v>
      </c>
      <c r="F47" s="26" t="s">
        <v>10</v>
      </c>
      <c r="G47" s="24">
        <f>PRODUCT(D47,E47)</f>
        <v>6</v>
      </c>
      <c r="H47" s="3"/>
      <c r="I47" s="3"/>
      <c r="J47" s="5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5.75" customHeight="1">
      <c r="A48" s="6">
        <v>55</v>
      </c>
      <c r="B48" s="24" t="s">
        <v>109</v>
      </c>
      <c r="C48" s="24" t="s">
        <v>116</v>
      </c>
      <c r="D48" s="24">
        <v>2</v>
      </c>
      <c r="E48" s="24">
        <v>2</v>
      </c>
      <c r="F48" s="42" t="s">
        <v>20</v>
      </c>
      <c r="G48" s="24">
        <f t="shared" ref="G48:G53" si="2">PRODUCT(D48,E48)</f>
        <v>4</v>
      </c>
      <c r="H48" s="3"/>
      <c r="I48" s="3"/>
      <c r="J48" s="5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3" ht="15.75" customHeight="1">
      <c r="A49" s="6">
        <v>56</v>
      </c>
      <c r="B49" s="24" t="s">
        <v>117</v>
      </c>
      <c r="C49" s="40" t="s">
        <v>121</v>
      </c>
      <c r="D49" s="40">
        <v>2</v>
      </c>
      <c r="E49" s="40"/>
      <c r="F49" s="26" t="s">
        <v>10</v>
      </c>
      <c r="G49" s="40">
        <f t="shared" si="2"/>
        <v>2</v>
      </c>
      <c r="H49" s="3"/>
      <c r="I49" s="3"/>
      <c r="J49" s="5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3" ht="15.75" customHeight="1">
      <c r="A50" s="6">
        <v>57</v>
      </c>
      <c r="B50" s="24" t="s">
        <v>118</v>
      </c>
      <c r="C50" s="40" t="s">
        <v>122</v>
      </c>
      <c r="D50" s="40">
        <v>2</v>
      </c>
      <c r="E50" s="40"/>
      <c r="F50" s="26" t="s">
        <v>10</v>
      </c>
      <c r="G50" s="40">
        <f t="shared" si="2"/>
        <v>2</v>
      </c>
      <c r="H50" s="3"/>
      <c r="I50" s="3"/>
      <c r="J50" s="5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3" ht="15.75" customHeight="1">
      <c r="A51" s="6">
        <v>58</v>
      </c>
      <c r="B51" s="24" t="s">
        <v>119</v>
      </c>
      <c r="C51" s="40" t="s">
        <v>124</v>
      </c>
      <c r="D51" s="40">
        <v>3</v>
      </c>
      <c r="E51" s="40"/>
      <c r="F51" s="26" t="s">
        <v>10</v>
      </c>
      <c r="G51" s="40">
        <f t="shared" si="2"/>
        <v>3</v>
      </c>
      <c r="H51" s="3"/>
      <c r="I51" s="3"/>
      <c r="J51" s="5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3" ht="15.75" customHeight="1">
      <c r="A52" s="6">
        <v>59</v>
      </c>
      <c r="B52" s="24" t="s">
        <v>125</v>
      </c>
      <c r="C52" s="40" t="s">
        <v>123</v>
      </c>
      <c r="D52" s="40">
        <v>3</v>
      </c>
      <c r="E52" s="40"/>
      <c r="F52" s="26" t="s">
        <v>10</v>
      </c>
      <c r="G52" s="40">
        <f t="shared" si="2"/>
        <v>3</v>
      </c>
      <c r="H52" s="3"/>
      <c r="I52" s="3"/>
      <c r="J52" s="5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3" ht="15.75" customHeight="1">
      <c r="A53" s="6">
        <v>60</v>
      </c>
      <c r="B53" s="24" t="s">
        <v>120</v>
      </c>
      <c r="C53" s="40" t="s">
        <v>126</v>
      </c>
      <c r="D53" s="40">
        <v>5</v>
      </c>
      <c r="E53" s="40"/>
      <c r="F53" s="26" t="s">
        <v>10</v>
      </c>
      <c r="G53" s="40">
        <f t="shared" si="2"/>
        <v>5</v>
      </c>
      <c r="H53" s="3"/>
      <c r="I53" s="3"/>
      <c r="J53" s="5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3" ht="15.75" customHeight="1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5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2"/>
      <c r="B55" s="3"/>
      <c r="C55" s="3"/>
      <c r="D55" s="3">
        <f>SUM(D2:D53)</f>
        <v>133</v>
      </c>
      <c r="E55" s="3"/>
      <c r="F55" s="3"/>
      <c r="G55" s="3"/>
      <c r="H55" s="3"/>
      <c r="I55" s="3"/>
      <c r="J55" s="3"/>
      <c r="K55" s="3"/>
      <c r="L55" s="5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5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5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5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5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5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5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5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5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5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5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5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5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5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5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5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5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5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5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5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5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5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5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5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5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5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5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5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5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5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5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5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5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5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5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5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5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5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5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5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5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5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5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5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5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5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5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5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5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5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5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5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5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5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5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5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5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5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5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5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5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5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5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5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5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5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5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5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5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5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5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5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5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5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5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5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5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5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5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5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5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5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5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5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5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5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5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5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5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5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5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5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5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5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5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5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5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5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5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5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5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5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5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5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5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5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5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5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5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5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5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5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5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5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5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5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5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5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5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5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5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5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5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5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5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5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5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5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5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5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5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5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5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5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5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5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5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5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5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5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5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5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5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5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5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5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5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5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5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5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5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5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5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5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5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5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5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5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5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5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5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5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5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5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5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5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5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5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5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5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5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5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5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5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5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5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5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5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5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5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5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5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5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5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5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5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5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5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5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5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5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5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5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5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5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5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5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5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5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5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5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5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5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5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5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5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5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5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5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5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5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5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5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5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5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5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5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5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5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5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5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5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5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5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5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5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5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5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5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5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5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5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5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5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5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5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5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5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5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5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5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5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5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5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5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5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5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5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5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5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5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5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5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5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5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5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5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5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5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5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5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5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5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5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5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5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5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5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5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5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5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5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5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5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5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5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5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5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5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5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5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5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5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5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5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5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5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5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5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5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5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5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5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5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5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5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5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5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5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5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5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5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5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5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5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5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5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5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5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5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5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5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5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5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5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5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5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5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5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5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5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5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5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5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5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5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5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5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5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5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5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5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5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5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5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5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5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5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5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5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5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5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5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5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5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5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5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5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5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5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5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5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5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5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5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5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5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5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5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5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5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5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5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5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5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5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5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5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5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5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5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5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5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5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5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5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5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5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5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5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5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5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5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5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5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5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5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5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5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5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5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5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5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5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5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5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5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5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5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5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5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5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5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5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5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5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5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5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5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5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5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5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5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5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5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5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5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5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5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5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5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5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5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5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5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5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5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5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5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5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5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5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5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5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5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5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5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5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5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5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5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5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5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5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5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5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5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5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5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5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5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5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5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5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5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5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5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5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5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5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5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5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5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5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5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5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5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5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5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5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5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5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5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5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5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5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5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5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5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5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5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5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5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5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5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5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5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5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5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5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5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5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5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5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5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5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5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5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5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5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5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5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5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5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5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5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5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5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5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5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5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5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5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5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5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5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5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5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5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5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5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5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5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5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5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5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5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5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5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5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5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5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5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5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5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5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5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5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5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5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5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5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5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5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5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5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5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5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5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5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5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5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5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5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5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5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5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5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5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5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5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5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5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5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5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5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5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5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5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5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5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5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5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5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5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5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5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5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5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5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5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5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5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5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5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5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5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5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5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5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5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5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5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5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5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5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5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5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5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5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5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5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5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5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5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5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5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5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5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5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5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5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5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5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5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5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5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5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5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5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5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5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5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5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5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5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5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5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5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5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5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5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5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5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5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5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5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5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5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5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5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5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5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5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5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5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5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5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5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5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5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5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5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5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5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5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5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5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5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5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5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5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5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5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5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5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5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5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5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5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5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5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5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5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5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5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5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5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5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5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5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5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5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5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5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5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5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5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5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5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5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5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5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5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5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5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5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5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5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5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5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5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5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5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5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5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5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5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5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5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5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5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5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5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5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5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5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5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5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5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5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5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5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5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5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5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5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5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5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5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5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5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5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5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5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5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5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5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5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5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5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5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5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5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5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5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5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5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5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5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5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5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5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5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5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5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5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5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5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5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5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5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5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5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5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5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5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5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5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5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5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5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5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5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5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5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5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5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5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5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5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5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5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5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5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5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5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5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5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5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5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5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5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5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5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5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5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5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5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5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5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5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5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5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5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5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5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5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5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5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5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5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5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5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5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5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5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5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5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5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5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5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5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5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5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5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5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5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5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5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5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5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5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5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5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5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5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5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5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5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5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5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5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5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5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5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5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5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5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5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5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5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5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5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5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5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5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5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5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5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5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5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5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5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5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5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5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5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5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5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5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5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5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5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5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5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5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5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5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5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5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5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5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5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5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5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5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5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5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5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5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5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5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5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5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5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5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5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5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5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5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5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5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5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5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5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5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5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5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5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5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5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5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5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5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5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5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5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5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5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5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5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5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5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5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5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5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5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5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5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5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5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5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5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5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5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5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5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5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5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5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5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5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5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5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</sheetData>
  <phoneticPr fontId="14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</dc:creator>
  <cp:lastModifiedBy>Risu Jus</cp:lastModifiedBy>
  <dcterms:created xsi:type="dcterms:W3CDTF">2018-07-01T22:22:00Z</dcterms:created>
  <dcterms:modified xsi:type="dcterms:W3CDTF">2021-04-18T02:52:38Z</dcterms:modified>
</cp:coreProperties>
</file>