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DE217E4D-480E-4FBE-9863-319749945841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  <sheet name="Compare" sheetId="2" r:id="rId2"/>
  </sheets>
  <definedNames>
    <definedName name="AllKeys">Android!$C$106:$C$194</definedName>
    <definedName name="data">Android!$C$9:$E$97</definedName>
    <definedName name="Json">Android!$A$4</definedName>
    <definedName name="time">Android!$C$9:$C$97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5" i="1" l="1"/>
  <c r="B106" i="1" l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G9" i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G194" i="1" s="1"/>
  <c r="G193" i="1" s="1"/>
  <c r="G192" i="1" s="1"/>
  <c r="G191" i="1" s="1"/>
  <c r="G190" i="1" s="1"/>
  <c r="G189" i="1" s="1"/>
  <c r="G188" i="1" s="1"/>
  <c r="G187" i="1" s="1"/>
  <c r="G186" i="1" s="1"/>
  <c r="G185" i="1" s="1"/>
  <c r="G184" i="1" s="1"/>
  <c r="G183" i="1" s="1"/>
  <c r="G182" i="1" s="1"/>
  <c r="G181" i="1" s="1"/>
  <c r="G180" i="1" s="1"/>
  <c r="G179" i="1" s="1"/>
  <c r="G178" i="1" s="1"/>
  <c r="G177" i="1" s="1"/>
  <c r="G176" i="1" s="1"/>
  <c r="G175" i="1" s="1"/>
  <c r="G174" i="1" s="1"/>
  <c r="G173" i="1" s="1"/>
  <c r="G172" i="1" s="1"/>
  <c r="G171" i="1" s="1"/>
  <c r="G170" i="1" s="1"/>
  <c r="G169" i="1" s="1"/>
  <c r="G168" i="1" s="1"/>
  <c r="G167" i="1" s="1"/>
  <c r="G166" i="1" s="1"/>
  <c r="G165" i="1" s="1"/>
  <c r="G164" i="1" s="1"/>
  <c r="G163" i="1" s="1"/>
  <c r="G162" i="1" s="1"/>
  <c r="G161" i="1" s="1"/>
  <c r="G160" i="1" s="1"/>
  <c r="G159" i="1" s="1"/>
  <c r="G158" i="1" s="1"/>
  <c r="G157" i="1" s="1"/>
  <c r="G156" i="1" s="1"/>
  <c r="G155" i="1" s="1"/>
  <c r="G154" i="1" s="1"/>
  <c r="G153" i="1" s="1"/>
  <c r="G152" i="1" s="1"/>
  <c r="G151" i="1" s="1"/>
  <c r="G150" i="1" s="1"/>
  <c r="G149" i="1" s="1"/>
  <c r="G148" i="1" s="1"/>
  <c r="G147" i="1" s="1"/>
  <c r="G146" i="1" s="1"/>
  <c r="G145" i="1" s="1"/>
  <c r="G144" i="1" s="1"/>
  <c r="G143" i="1" s="1"/>
  <c r="G142" i="1" s="1"/>
  <c r="G141" i="1" s="1"/>
  <c r="G140" i="1" s="1"/>
  <c r="G139" i="1" s="1"/>
  <c r="G138" i="1" s="1"/>
  <c r="G137" i="1" s="1"/>
  <c r="G136" i="1" s="1"/>
  <c r="G135" i="1" s="1"/>
  <c r="G134" i="1" s="1"/>
  <c r="G133" i="1" s="1"/>
  <c r="G132" i="1" s="1"/>
  <c r="G131" i="1" s="1"/>
  <c r="G130" i="1" s="1"/>
  <c r="G129" i="1" s="1"/>
  <c r="G128" i="1" s="1"/>
  <c r="G127" i="1" s="1"/>
  <c r="G126" i="1" s="1"/>
  <c r="G125" i="1" s="1"/>
  <c r="G124" i="1" s="1"/>
  <c r="G123" i="1" s="1"/>
  <c r="G122" i="1" s="1"/>
  <c r="G121" i="1" s="1"/>
  <c r="G120" i="1" s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J21" i="1"/>
  <c r="K21" i="1" s="1"/>
  <c r="G106" i="1" l="1"/>
  <c r="D21" i="1"/>
  <c r="D9" i="1"/>
  <c r="I22" i="1"/>
  <c r="L21" i="1"/>
  <c r="E20" i="1" s="1"/>
  <c r="D20" i="1"/>
  <c r="C107" i="1" l="1"/>
  <c r="E21" i="1"/>
  <c r="E9" i="1"/>
  <c r="J22" i="1"/>
  <c r="K22" i="1" s="1"/>
  <c r="D11" i="1"/>
  <c r="D107" i="1" l="1"/>
  <c r="C121" i="1"/>
  <c r="D121" i="1"/>
  <c r="C108" i="1"/>
  <c r="L22" i="1"/>
  <c r="E11" i="1" s="1"/>
  <c r="D108" i="1" s="1"/>
  <c r="D22" i="1"/>
  <c r="C120" i="1" s="1"/>
  <c r="D122" i="1" l="1"/>
  <c r="C122" i="1"/>
  <c r="C106" i="1"/>
  <c r="C119" i="1"/>
  <c r="C109" i="1"/>
  <c r="D109" i="1"/>
  <c r="E22" i="1"/>
  <c r="E2" i="1" s="1"/>
  <c r="E106" i="1" l="1"/>
  <c r="E107" i="1" s="1"/>
  <c r="E108" i="1" s="1"/>
  <c r="E109" i="1" s="1"/>
  <c r="A101" i="1"/>
  <c r="D120" i="1"/>
  <c r="C123" i="1"/>
  <c r="D123" i="1"/>
  <c r="D106" i="1"/>
  <c r="D119" i="1"/>
  <c r="D110" i="1"/>
  <c r="C110" i="1"/>
  <c r="E110" i="1" l="1"/>
  <c r="C124" i="1"/>
  <c r="D124" i="1"/>
  <c r="D111" i="1"/>
  <c r="C111" i="1"/>
  <c r="E111" i="1" l="1"/>
  <c r="C125" i="1"/>
  <c r="D125" i="1"/>
  <c r="D112" i="1"/>
  <c r="C112" i="1"/>
  <c r="A106" i="1" s="1"/>
  <c r="E112" i="1" l="1"/>
  <c r="D129" i="1"/>
  <c r="C129" i="1"/>
  <c r="C127" i="1"/>
  <c r="D127" i="1"/>
  <c r="D126" i="1"/>
  <c r="C126" i="1"/>
  <c r="C113" i="1"/>
  <c r="D113" i="1"/>
  <c r="E113" i="1" l="1"/>
  <c r="A120" i="1"/>
  <c r="D130" i="1"/>
  <c r="C130" i="1"/>
  <c r="D128" i="1"/>
  <c r="C128" i="1"/>
  <c r="D114" i="1"/>
  <c r="C114" i="1"/>
  <c r="E114" i="1" l="1"/>
  <c r="D131" i="1"/>
  <c r="C131" i="1"/>
  <c r="D115" i="1"/>
  <c r="C115" i="1"/>
  <c r="E115" i="1" l="1"/>
  <c r="D132" i="1"/>
  <c r="C132" i="1"/>
  <c r="D116" i="1"/>
  <c r="C116" i="1"/>
  <c r="E116" i="1" l="1"/>
  <c r="D133" i="1"/>
  <c r="C133" i="1"/>
  <c r="C117" i="1"/>
  <c r="D117" i="1"/>
  <c r="E117" i="1" l="1"/>
  <c r="A127" i="1"/>
  <c r="A121" i="1" s="1"/>
  <c r="D134" i="1"/>
  <c r="C134" i="1"/>
  <c r="C118" i="1"/>
  <c r="A113" i="1" s="1"/>
  <c r="D118" i="1"/>
  <c r="E118" i="1" l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A107" i="1"/>
  <c r="C136" i="1"/>
  <c r="D135" i="1"/>
  <c r="C135" i="1"/>
  <c r="E135" i="1" l="1"/>
  <c r="E136" i="1" s="1"/>
  <c r="A114" i="1"/>
  <c r="C137" i="1"/>
  <c r="D136" i="1"/>
  <c r="E137" i="1" l="1"/>
  <c r="C138" i="1"/>
  <c r="D137" i="1"/>
  <c r="E138" i="1" l="1"/>
  <c r="D142" i="1"/>
  <c r="D138" i="1"/>
  <c r="C142" i="1" l="1"/>
  <c r="D141" i="1"/>
  <c r="C141" i="1"/>
  <c r="D140" i="1"/>
  <c r="C140" i="1"/>
  <c r="C139" i="1"/>
  <c r="E139" i="1" s="1"/>
  <c r="D139" i="1"/>
  <c r="E140" i="1" l="1"/>
  <c r="E141" i="1" s="1"/>
  <c r="E142" i="1" s="1"/>
  <c r="C144" i="1"/>
  <c r="D144" i="1"/>
  <c r="A134" i="1"/>
  <c r="A128" i="1" s="1"/>
  <c r="D143" i="1"/>
  <c r="C143" i="1"/>
  <c r="E143" i="1" l="1"/>
  <c r="E144" i="1" s="1"/>
  <c r="C145" i="1"/>
  <c r="D145" i="1"/>
  <c r="E145" i="1" l="1"/>
  <c r="D146" i="1"/>
  <c r="C146" i="1"/>
  <c r="E146" i="1" l="1"/>
  <c r="D147" i="1"/>
  <c r="C147" i="1"/>
  <c r="A141" i="1" s="1"/>
  <c r="E147" i="1" l="1"/>
  <c r="C148" i="1"/>
  <c r="D148" i="1"/>
  <c r="C149" i="1"/>
  <c r="E148" i="1" l="1"/>
  <c r="E149" i="1" s="1"/>
  <c r="A135" i="1"/>
  <c r="C150" i="1"/>
  <c r="D149" i="1"/>
  <c r="E150" i="1" l="1"/>
  <c r="D150" i="1"/>
  <c r="C151" i="1"/>
  <c r="E151" i="1" l="1"/>
  <c r="D151" i="1"/>
  <c r="C152" i="1" l="1"/>
  <c r="E152" i="1" s="1"/>
  <c r="D152" i="1"/>
  <c r="C153" i="1" l="1"/>
  <c r="E153" i="1" s="1"/>
  <c r="D153" i="1"/>
  <c r="C154" i="1" l="1"/>
  <c r="E154" i="1" s="1"/>
  <c r="D154" i="1"/>
  <c r="A148" i="1" l="1"/>
  <c r="C155" i="1"/>
  <c r="D155" i="1"/>
  <c r="A142" i="1" l="1"/>
  <c r="E155" i="1"/>
  <c r="C156" i="1"/>
  <c r="D156" i="1"/>
  <c r="E156" i="1" l="1"/>
  <c r="C157" i="1"/>
  <c r="D157" i="1"/>
  <c r="E157" i="1" l="1"/>
  <c r="C158" i="1"/>
  <c r="D158" i="1"/>
  <c r="E158" i="1" l="1"/>
  <c r="C159" i="1"/>
  <c r="D159" i="1"/>
  <c r="E159" i="1" l="1"/>
  <c r="C160" i="1"/>
  <c r="D160" i="1"/>
  <c r="E160" i="1" l="1"/>
  <c r="C163" i="1"/>
  <c r="D163" i="1"/>
  <c r="C162" i="1"/>
  <c r="D162" i="1"/>
  <c r="C161" i="1"/>
  <c r="A155" i="1" s="1"/>
  <c r="D161" i="1"/>
  <c r="A149" i="1" l="1"/>
  <c r="E161" i="1"/>
  <c r="E162" i="1" s="1"/>
  <c r="E163" i="1" s="1"/>
  <c r="D164" i="1"/>
  <c r="C164" i="1"/>
  <c r="E164" i="1" l="1"/>
  <c r="C165" i="1"/>
  <c r="D165" i="1"/>
  <c r="E165" i="1" l="1"/>
  <c r="D166" i="1"/>
  <c r="C166" i="1"/>
  <c r="E166" i="1" l="1"/>
  <c r="C167" i="1"/>
  <c r="D167" i="1"/>
  <c r="C169" i="1" l="1"/>
  <c r="D169" i="1"/>
  <c r="E167" i="1"/>
  <c r="D168" i="1"/>
  <c r="C168" i="1"/>
  <c r="A162" i="1" s="1"/>
  <c r="A156" i="1" l="1"/>
  <c r="C170" i="1"/>
  <c r="D170" i="1"/>
  <c r="E168" i="1"/>
  <c r="E169" i="1" s="1"/>
  <c r="E170" i="1" l="1"/>
  <c r="C171" i="1"/>
  <c r="D171" i="1"/>
  <c r="E171" i="1" l="1"/>
  <c r="C172" i="1"/>
  <c r="D172" i="1"/>
  <c r="E172" i="1" l="1"/>
  <c r="C173" i="1"/>
  <c r="D173" i="1"/>
  <c r="E173" i="1" l="1"/>
  <c r="C174" i="1"/>
  <c r="D174" i="1"/>
  <c r="E174" i="1" l="1"/>
  <c r="C175" i="1"/>
  <c r="A169" i="1" s="1"/>
  <c r="D175" i="1"/>
  <c r="A163" i="1" l="1"/>
  <c r="E175" i="1"/>
  <c r="D176" i="1"/>
  <c r="C176" i="1"/>
  <c r="E176" i="1" l="1"/>
  <c r="C177" i="1"/>
  <c r="D177" i="1"/>
  <c r="E177" i="1" l="1"/>
  <c r="C178" i="1"/>
  <c r="D178" i="1"/>
  <c r="E178" i="1" l="1"/>
  <c r="D179" i="1"/>
  <c r="C179" i="1"/>
  <c r="E179" i="1" l="1"/>
  <c r="C180" i="1"/>
  <c r="D180" i="1"/>
  <c r="E180" i="1" l="1"/>
  <c r="C181" i="1"/>
  <c r="D181" i="1"/>
  <c r="E181" i="1" l="1"/>
  <c r="D182" i="1"/>
  <c r="C182" i="1"/>
  <c r="E182" i="1" l="1"/>
  <c r="A176" i="1"/>
  <c r="C183" i="1"/>
  <c r="D183" i="1"/>
  <c r="E183" i="1" l="1"/>
  <c r="A170" i="1"/>
  <c r="D184" i="1"/>
  <c r="C184" i="1"/>
  <c r="E184" i="1" l="1"/>
  <c r="C186" i="1"/>
  <c r="D186" i="1"/>
  <c r="C185" i="1"/>
  <c r="E185" i="1" s="1"/>
  <c r="D185" i="1"/>
  <c r="E186" i="1" l="1"/>
  <c r="C187" i="1"/>
  <c r="D187" i="1"/>
  <c r="E187" i="1" l="1"/>
  <c r="C188" i="1"/>
  <c r="D188" i="1"/>
  <c r="E188" i="1" l="1"/>
  <c r="C189" i="1"/>
  <c r="D189" i="1"/>
  <c r="E189" i="1" l="1"/>
  <c r="D190" i="1"/>
  <c r="C190" i="1"/>
  <c r="E190" i="1" l="1"/>
  <c r="C191" i="1"/>
  <c r="D191" i="1"/>
  <c r="E191" i="1" l="1"/>
  <c r="C192" i="1"/>
  <c r="D192" i="1"/>
  <c r="E192" i="1" l="1"/>
  <c r="C193" i="1"/>
  <c r="D193" i="1"/>
  <c r="E193" i="1" l="1"/>
  <c r="H194" i="1"/>
  <c r="C194" i="1"/>
  <c r="D194" i="1"/>
  <c r="H193" i="1" l="1"/>
  <c r="I194" i="1" s="1"/>
  <c r="E194" i="1"/>
  <c r="F106" i="1" s="1"/>
  <c r="G2" i="1"/>
  <c r="H2" i="1" s="1"/>
  <c r="A99" i="1" s="1"/>
  <c r="J194" i="1" l="1"/>
  <c r="H192" i="1"/>
  <c r="J193" i="1" l="1"/>
  <c r="I193" i="1"/>
  <c r="H191" i="1"/>
  <c r="J192" i="1" l="1"/>
  <c r="I192" i="1"/>
  <c r="H190" i="1"/>
  <c r="J191" i="1" l="1"/>
  <c r="I191" i="1"/>
  <c r="H189" i="1"/>
  <c r="J190" i="1" l="1"/>
  <c r="I190" i="1"/>
  <c r="H188" i="1"/>
  <c r="J189" i="1" l="1"/>
  <c r="I189" i="1"/>
  <c r="H187" i="1"/>
  <c r="J188" i="1" l="1"/>
  <c r="I188" i="1"/>
  <c r="H186" i="1"/>
  <c r="J187" i="1" l="1"/>
  <c r="I187" i="1"/>
  <c r="H185" i="1"/>
  <c r="J186" i="1" l="1"/>
  <c r="I186" i="1"/>
  <c r="H184" i="1"/>
  <c r="J185" i="1" l="1"/>
  <c r="I185" i="1"/>
  <c r="H183" i="1"/>
  <c r="J184" i="1" l="1"/>
  <c r="I184" i="1"/>
  <c r="H182" i="1"/>
  <c r="J183" i="1" l="1"/>
  <c r="I183" i="1"/>
  <c r="H181" i="1"/>
  <c r="J182" i="1" l="1"/>
  <c r="I182" i="1"/>
  <c r="H180" i="1"/>
  <c r="J181" i="1" l="1"/>
  <c r="I181" i="1"/>
  <c r="H179" i="1"/>
  <c r="J180" i="1" l="1"/>
  <c r="I180" i="1"/>
  <c r="H178" i="1"/>
  <c r="J179" i="1" l="1"/>
  <c r="I179" i="1"/>
  <c r="H177" i="1"/>
  <c r="J178" i="1" s="1"/>
  <c r="I178" i="1" l="1"/>
  <c r="H176" i="1"/>
  <c r="J177" i="1" s="1"/>
  <c r="I177" i="1" l="1"/>
  <c r="H175" i="1"/>
  <c r="J176" i="1" l="1"/>
  <c r="I176" i="1"/>
  <c r="H174" i="1"/>
  <c r="J175" i="1" l="1"/>
  <c r="I175" i="1"/>
  <c r="H173" i="1"/>
  <c r="J174" i="1" l="1"/>
  <c r="I174" i="1"/>
  <c r="H172" i="1"/>
  <c r="J173" i="1" l="1"/>
  <c r="I173" i="1"/>
  <c r="H171" i="1"/>
  <c r="J172" i="1" l="1"/>
  <c r="I172" i="1"/>
  <c r="H170" i="1"/>
  <c r="J171" i="1" l="1"/>
  <c r="I171" i="1"/>
  <c r="H169" i="1"/>
  <c r="J170" i="1" l="1"/>
  <c r="I170" i="1"/>
  <c r="H168" i="1"/>
  <c r="J169" i="1" l="1"/>
  <c r="I169" i="1"/>
  <c r="H167" i="1"/>
  <c r="J168" i="1" l="1"/>
  <c r="I168" i="1"/>
  <c r="H166" i="1"/>
  <c r="J167" i="1" l="1"/>
  <c r="I167" i="1"/>
  <c r="H165" i="1"/>
  <c r="J166" i="1" l="1"/>
  <c r="I166" i="1"/>
  <c r="H164" i="1"/>
  <c r="J165" i="1" l="1"/>
  <c r="I165" i="1"/>
  <c r="H163" i="1"/>
  <c r="J164" i="1" l="1"/>
  <c r="I164" i="1"/>
  <c r="H162" i="1"/>
  <c r="J163" i="1" l="1"/>
  <c r="I163" i="1"/>
  <c r="H161" i="1"/>
  <c r="J162" i="1" s="1"/>
  <c r="I162" i="1" l="1"/>
  <c r="H160" i="1"/>
  <c r="J161" i="1" s="1"/>
  <c r="I161" i="1" l="1"/>
  <c r="H159" i="1"/>
  <c r="J160" i="1" s="1"/>
  <c r="I160" i="1" l="1"/>
  <c r="H158" i="1"/>
  <c r="J159" i="1" l="1"/>
  <c r="I159" i="1"/>
  <c r="H157" i="1"/>
  <c r="J158" i="1" l="1"/>
  <c r="I158" i="1"/>
  <c r="H156" i="1"/>
  <c r="J157" i="1" l="1"/>
  <c r="I157" i="1"/>
  <c r="H155" i="1"/>
  <c r="J156" i="1" l="1"/>
  <c r="I156" i="1"/>
  <c r="H154" i="1"/>
  <c r="J155" i="1" l="1"/>
  <c r="I155" i="1"/>
  <c r="H153" i="1"/>
  <c r="J154" i="1" l="1"/>
  <c r="I154" i="1"/>
  <c r="H152" i="1"/>
  <c r="J153" i="1" l="1"/>
  <c r="I153" i="1"/>
  <c r="H151" i="1"/>
  <c r="J152" i="1" l="1"/>
  <c r="I152" i="1"/>
  <c r="H150" i="1"/>
  <c r="J151" i="1" l="1"/>
  <c r="I151" i="1"/>
  <c r="H149" i="1"/>
  <c r="J150" i="1" l="1"/>
  <c r="I150" i="1"/>
  <c r="H148" i="1"/>
  <c r="J149" i="1" l="1"/>
  <c r="I149" i="1"/>
  <c r="H147" i="1"/>
  <c r="J148" i="1" l="1"/>
  <c r="I148" i="1"/>
  <c r="H146" i="1"/>
  <c r="J147" i="1" l="1"/>
  <c r="I147" i="1"/>
  <c r="H145" i="1"/>
  <c r="J146" i="1" l="1"/>
  <c r="I146" i="1"/>
  <c r="H144" i="1"/>
  <c r="J145" i="1" l="1"/>
  <c r="I145" i="1"/>
  <c r="H143" i="1"/>
  <c r="J144" i="1" l="1"/>
  <c r="I144" i="1"/>
  <c r="H142" i="1"/>
  <c r="J143" i="1" l="1"/>
  <c r="I143" i="1"/>
  <c r="H141" i="1"/>
  <c r="J142" i="1" l="1"/>
  <c r="I142" i="1"/>
  <c r="H140" i="1"/>
  <c r="J141" i="1" l="1"/>
  <c r="I141" i="1"/>
  <c r="H139" i="1"/>
  <c r="J140" i="1" l="1"/>
  <c r="I140" i="1"/>
  <c r="H138" i="1"/>
  <c r="J139" i="1" l="1"/>
  <c r="I139" i="1"/>
  <c r="H137" i="1"/>
  <c r="J138" i="1" l="1"/>
  <c r="I138" i="1"/>
  <c r="H136" i="1"/>
  <c r="J137" i="1" l="1"/>
  <c r="I137" i="1"/>
  <c r="H135" i="1"/>
  <c r="J136" i="1" l="1"/>
  <c r="I136" i="1"/>
  <c r="H134" i="1"/>
  <c r="J135" i="1" l="1"/>
  <c r="I135" i="1"/>
  <c r="H133" i="1"/>
  <c r="J134" i="1" l="1"/>
  <c r="I134" i="1"/>
  <c r="H132" i="1"/>
  <c r="J133" i="1" l="1"/>
  <c r="I133" i="1"/>
  <c r="H131" i="1"/>
  <c r="J132" i="1" l="1"/>
  <c r="I132" i="1"/>
  <c r="H130" i="1"/>
  <c r="J131" i="1" l="1"/>
  <c r="I131" i="1"/>
  <c r="H129" i="1"/>
  <c r="J130" i="1" l="1"/>
  <c r="I130" i="1"/>
  <c r="H128" i="1"/>
  <c r="I129" i="1" l="1"/>
  <c r="J129" i="1"/>
  <c r="H127" i="1"/>
  <c r="J128" i="1" l="1"/>
  <c r="I128" i="1"/>
  <c r="H126" i="1"/>
  <c r="J127" i="1" l="1"/>
  <c r="I127" i="1"/>
  <c r="H125" i="1"/>
  <c r="J126" i="1" l="1"/>
  <c r="I126" i="1"/>
  <c r="H124" i="1"/>
  <c r="J125" i="1" l="1"/>
  <c r="I125" i="1"/>
  <c r="H123" i="1"/>
  <c r="J124" i="1" s="1"/>
  <c r="I124" i="1" l="1"/>
  <c r="H122" i="1"/>
  <c r="I123" i="1" l="1"/>
  <c r="J123" i="1"/>
  <c r="H121" i="1"/>
  <c r="J122" i="1" s="1"/>
  <c r="I122" i="1" l="1"/>
  <c r="H120" i="1"/>
  <c r="J121" i="1" l="1"/>
  <c r="I121" i="1"/>
  <c r="H119" i="1"/>
  <c r="J120" i="1" l="1"/>
  <c r="I120" i="1"/>
  <c r="H118" i="1"/>
  <c r="J119" i="1" l="1"/>
  <c r="I119" i="1"/>
  <c r="H117" i="1"/>
  <c r="J118" i="1" l="1"/>
  <c r="I118" i="1"/>
  <c r="H116" i="1"/>
  <c r="J117" i="1" l="1"/>
  <c r="I117" i="1"/>
  <c r="H115" i="1"/>
  <c r="J116" i="1" l="1"/>
  <c r="I116" i="1"/>
  <c r="H114" i="1"/>
  <c r="J115" i="1" l="1"/>
  <c r="I115" i="1"/>
  <c r="H113" i="1"/>
  <c r="J114" i="1" l="1"/>
  <c r="I114" i="1"/>
  <c r="H112" i="1"/>
  <c r="J113" i="1" l="1"/>
  <c r="I113" i="1"/>
  <c r="H111" i="1"/>
  <c r="J112" i="1" l="1"/>
  <c r="I112" i="1"/>
  <c r="H110" i="1"/>
  <c r="J111" i="1" l="1"/>
  <c r="I111" i="1"/>
  <c r="H109" i="1"/>
  <c r="I110" i="1" l="1"/>
  <c r="J110" i="1"/>
  <c r="H108" i="1"/>
  <c r="J109" i="1" s="1"/>
  <c r="I109" i="1" l="1"/>
  <c r="H106" i="1"/>
  <c r="H107" i="1"/>
  <c r="J108" i="1" s="1"/>
  <c r="I108" i="1" l="1"/>
  <c r="J107" i="1"/>
  <c r="I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Jussi Virkkala</author>
  </authors>
  <commentList>
    <comment ref="A101" authorId="0" shapeId="0" xr:uid="{E152A7C8-C563-43DE-9263-520AEEF41093}">
      <text>
        <r>
          <rPr>
            <b/>
            <sz val="9"/>
            <color indexed="81"/>
            <rFont val="Tahoma"/>
            <family val="2"/>
          </rPr>
          <t>Jussi Virkkala: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<sst xmlns="http://schemas.openxmlformats.org/spreadsheetml/2006/main" count="86" uniqueCount="84">
  <si>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</si>
  <si>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</si>
  <si>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</si>
  <si>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</si>
  <si>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</si>
  <si>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</si>
  <si>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</si>
  <si>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</si>
  <si>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</si>
  <si>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</si>
  <si>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</si>
  <si>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</si>
  <si>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</si>
  <si>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</si>
  <si>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</si>
  <si>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2020-09-03T15:00:00.000Z</t>
  </si>
  <si>
    <t>2020-09-04T15:00:00.000Z</t>
  </si>
  <si>
    <t>2020-09-05T15:00:00.000Z</t>
  </si>
  <si>
    <t>2020-09-06T15:00:00.000Z</t>
  </si>
  <si>
    <t>2020-09-07T15:00:00.000Z</t>
  </si>
  <si>
    <t>2020-09-08T15:00:00.000Z</t>
  </si>
  <si>
    <t>2020-09-09T15:00:00.000Z</t>
  </si>
  <si>
    <t>2020-09-10T15:00:00.000Z</t>
  </si>
  <si>
    <t>2020-09-11T15:00:00.000Z</t>
  </si>
  <si>
    <t>2020-09-12T15:00:00.000Z</t>
  </si>
  <si>
    <t>2020-09-13T15:00:00.000Z</t>
  </si>
  <si>
    <t>2020-09-14T15:00:00.000Z</t>
  </si>
  <si>
    <t>2020-09-15T15:00:00.000Z</t>
  </si>
  <si>
    <t>2020-09-16T15:00:00.000Z</t>
  </si>
  <si>
    <t>2020-09-17T15:00:00.000Z</t>
  </si>
  <si>
    <t>2020-09-18T15:00:00.000Z</t>
  </si>
  <si>
    <t>2020-09-19T15:00:00.000Z</t>
  </si>
  <si>
    <t>2020-09-20T15:00:00.000Z</t>
  </si>
  <si>
    <t>2020-09-21T15:00:00.000Z</t>
  </si>
  <si>
    <t>2020-09-22T15:00:00.000Z</t>
  </si>
  <si>
    <t>2020-09-23T15:00:00.000Z</t>
  </si>
  <si>
    <t>2020-09-24T15:00:00.000Z</t>
  </si>
  <si>
    <t>2020-09-25T15:00:00.000Z</t>
  </si>
  <si>
    <t>2020-09-26T15:00:00.000Z</t>
  </si>
  <si>
    <t>2020-09-27T15:00:00.000Z</t>
  </si>
  <si>
    <t>2020-09-28T15:00:00.000Z</t>
  </si>
  <si>
    <t>2020-09-29T15:00:00.000Z</t>
  </si>
  <si>
    <t>2020-09-30T15:00:00.000Z</t>
  </si>
  <si>
    <t>2020-10-01T15:00:00.000Z</t>
  </si>
  <si>
    <t>2020-10-02T15:00:00.000Z</t>
  </si>
  <si>
    <t>2020-10-03T15:00:00.000Z</t>
  </si>
  <si>
    <t>2020-10-04T15:00:00.000Z</t>
  </si>
  <si>
    <t>2020-10-05T15:00:00.000Z</t>
  </si>
  <si>
    <t>2020-10-06T15:00:00.000Z</t>
  </si>
  <si>
    <t>2020-10-07T15:00:00.000Z</t>
  </si>
  <si>
    <t>2020-10-08T15:00:00.000Z</t>
  </si>
  <si>
    <t>2020-10-09T15:00:00.000Z</t>
  </si>
  <si>
    <t>2020-10-10T15:00:00.000Z</t>
  </si>
  <si>
    <t>2020-10-11T15:00:00.000Z</t>
  </si>
  <si>
    <t>2020-10-12T15:00:00.000Z</t>
  </si>
  <si>
    <t>2020-10-13T15:00:00.000Z</t>
  </si>
  <si>
    <t>2020-10-14T15:00:00.000Z</t>
  </si>
  <si>
    <t>2020-10-15T15:00:00.000Z</t>
  </si>
  <si>
    <t>2020-10-16T15:00:00.000Z</t>
  </si>
  <si>
    <t>2020-10-17T15:00:00.000Z</t>
  </si>
  <si>
    <t>2020-10-18T15:00:00.000Z</t>
  </si>
  <si>
    <t>2020-10-19T15:00:00.000Z</t>
  </si>
  <si>
    <t>2020-10-20T15:00:00.000Z</t>
  </si>
  <si>
    <t>2020-10-21T15:00:00.000Z</t>
  </si>
  <si>
    <t>2020-10-22T15:00:00.000Z</t>
  </si>
  <si>
    <t>2020-10-23T15:00:00.000Z</t>
  </si>
  <si>
    <t>2020-10-24T15:00:00.000Z</t>
  </si>
  <si>
    <t>2020-10-25T15:00:00.000Z</t>
  </si>
  <si>
    <t>2020-10-26T15:00:00.000Z</t>
  </si>
  <si>
    <t>2020-10-27T15:00:00.000Z</t>
  </si>
  <si>
    <t>2020-10-28T15:00:00.000Z</t>
  </si>
  <si>
    <t>2020-10-29T15:00:00.000Z</t>
  </si>
  <si>
    <t>2020-10-30T15:00:00.000Z</t>
  </si>
  <si>
    <t>2020-10-31T10:08:38.846Z</t>
  </si>
  <si>
    <t>Päiväavaimia</t>
  </si>
  <si>
    <t>COVID-19  tapauksia</t>
  </si>
  <si>
    <t>Keys, /5</t>
  </si>
  <si>
    <t>Vanhimmat luvut</t>
  </si>
  <si>
    <t>Koronavilkku</t>
  </si>
  <si>
    <t>LocalMax</t>
  </si>
  <si>
    <t>LocalMin</t>
  </si>
  <si>
    <t>Testing</t>
  </si>
  <si>
    <t>LowestIn</t>
  </si>
  <si>
    <t>[{"timestamp":"24. marraskuuta 2020 klo 7.26","keyCount":874,"matchesCount":0,"appName":"Koronavilkku","hash":"najNByHhJKhCe7uqG2+pvvYI970lTWyNQlEsIk1qKVI="},{"timestamp":"23. marraskuuta 2020 klo 7.25","keyCount":383,"matchesCount":0,"appName":"Koronavilkku","hash":"79mjiCTu2Nw5reUSDrSx8j4K9sRUHl47OQpGEDNfoRU="},{"timestamp":"22. marraskuuta 2020 klo 7.23","keyCount":485,"matchesCount":0,"appName":"Koronavilkku","hash":"lSImzqh0gv8484wr9XtsCxWYIsnHZniMylsHWqHY7cA="},{"timestamp":"21. marraskuuta 2020 klo 7.21","keyCount":626,"matchesCount":0,"appName":"Koronavilkku","hash":"Eb4nBn0LliXpXXFDikGwszrPwLBkLsvfgMEBeZNDlRs="},{"timestamp":"20. marraskuuta 2020 klo 6.44","keyCount":518,"matchesCount":0,"appName":"Koronavilkku","hash":"yqXjGvwTk8h61sYuFJ53WDzx3vhhxa4rPCVH22esMXM="},{"timestamp":"19. marraskuuta 2020 klo 6.42","keyCount":537,"matchesCount":0,"appName":"Koronavilkku","hash":"CyLPRY5wmD+GvTBOEH0kaLPkn+WF3x7WGrxcuMVBWaw="},{"timestamp":"18. marraskuuta 2020 klo 6.41","keyCount":458,"matchesCount":0,"appName":"Koronavilkku","hash":"wMF06+kHyOtxQuRjVPBhM9E76mhnRdD7ttYRYP4+07c="},{"timestamp":"17. marraskuuta 2020 klo 6.39","keyCount":389,"matchesCount":0,"appName":"Koronavilkku","hash":"YspIwaYuwBtIWedAw\/txihpM5tW0nrmSdgZwtPuI+oY="},{"timestamp":"16. marraskuuta 2020 klo 6.37","keyCount":301,"matchesCount":0,"appName":"Koronavilkku","hash":"Tk+1M2Cd4iALL1j7FAClSyF4Y9NpWp\/klxd60OAgPrM="},{"timestamp":"15. marraskuuta 2020 klo 6.16","keyCount":321,"matchesCount":0,"appName":"Koronavilkku","hash":"8YCNvaqKC4iTDGYVJqLY33T53oPndJET00773HhnDAU="},{"timestamp":"14. marraskuuta 2020 klo 10.03","keyCount":279,"matchesCount":0,"appName":"Koronavilkku","hash":"u1eTnxwnZop1TgkqSQ1xqWWuTtRcj2O5OOKnWCN6014="},{"timestamp":"13. marraskuuta 2020 klo 9.59","keyCount":280,"matchesCount":0,"appName":"Koronavilkku","hash":"vrSxMmYx81BFib0TPNag17GGdojK6H+wCtPADciNl14="},{"timestamp":"12. marraskuuta 2020 klo 9.55","keyCount":255,"matchesCount":1,"appName":"Koronavilkku","hash":"cj956hlGRBXXK0miBx7UkuMsOcwcLqFHzoG\/Md4eIiU="},{"timestamp":"11. marraskuuta 2020 klo 9.56","keyCount":248,"matchesCount":0,"appName":"Koronavilkku","hash":"KibPVBBfhoEB0d2ZtQMClykjuzS5BB8KE4ki3XuRe0o="},{"timestamp":"10. marraskuuta 2020 klo 9.54","keyCount":202,"matchesCount":0,"appName":"Koronavilkku","hash":"ZirY1LRhtVN8mRcYV\/+eQ3Hy8EICToZp61qzR94xkik="},{"timestamp":"9. marraskuuta 2020 klo 9.50","keyCount":171,"matchesCount":0,"appName":"Koronavilkku","hash":"RlRGdYJkd\/M86ppq50Ci1w59D93IYSk92pMfOguyhoM="}]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</si>
</sst>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24. marraskuuta</c:v>
                </c:pt>
                <c:pt idx="1">
                  <c:v>23. marraskuuta</c:v>
                </c:pt>
                <c:pt idx="2">
                  <c:v>22. marraskuuta</c:v>
                </c:pt>
                <c:pt idx="3">
                  <c:v>21. marraskuuta</c:v>
                </c:pt>
                <c:pt idx="4">
                  <c:v>20. marraskuuta</c:v>
                </c:pt>
                <c:pt idx="5">
                  <c:v>19. marraskuuta</c:v>
                </c:pt>
                <c:pt idx="6">
                  <c:v>18. marraskuuta</c:v>
                </c:pt>
                <c:pt idx="7">
                  <c:v>17. marraskuuta</c:v>
                </c:pt>
                <c:pt idx="8">
                  <c:v>16. marraskuuta</c:v>
                </c:pt>
                <c:pt idx="9">
                  <c:v>15. marraskuuta</c:v>
                </c:pt>
                <c:pt idx="10">
                  <c:v>14. marraskuuta</c:v>
                </c:pt>
                <c:pt idx="11">
                  <c:v>13. marraskuuta</c:v>
                </c:pt>
                <c:pt idx="12">
                  <c:v>12. marraskuuta</c:v>
                </c:pt>
                <c:pt idx="13">
                  <c:v>11. marraskuuta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874</c:v>
                </c:pt>
                <c:pt idx="1">
                  <c:v>383</c:v>
                </c:pt>
                <c:pt idx="2">
                  <c:v>485</c:v>
                </c:pt>
                <c:pt idx="3">
                  <c:v>626</c:v>
                </c:pt>
                <c:pt idx="4">
                  <c:v>518</c:v>
                </c:pt>
                <c:pt idx="5">
                  <c:v>537</c:v>
                </c:pt>
                <c:pt idx="6">
                  <c:v>458</c:v>
                </c:pt>
                <c:pt idx="7">
                  <c:v>389</c:v>
                </c:pt>
                <c:pt idx="8">
                  <c:v>301</c:v>
                </c:pt>
                <c:pt idx="9">
                  <c:v>321</c:v>
                </c:pt>
                <c:pt idx="10">
                  <c:v>279</c:v>
                </c:pt>
                <c:pt idx="11">
                  <c:v>280</c:v>
                </c:pt>
                <c:pt idx="12">
                  <c:v>255</c:v>
                </c:pt>
                <c:pt idx="13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Android!$A$101</c:f>
          <c:strCache>
            <c:ptCount val="1"/>
            <c:pt idx="0">
              <c:v>25.11.2020 uusia #koronavilkku päiväavaimia 1098.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83811988672445E-2"/>
          <c:y val="2.0306976858125374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664A58F-63DA-4CAC-9E8C-E5550B2BC3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A442D5-5010-495A-B588-4C2F509F13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5F0552B-3B92-465D-AB70-AA6ACF235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B64404A-E0B9-4410-842C-D8CEA36393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284DA1F-C8BB-4C8E-8938-E168AE982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3B8B477-66A8-48F1-97E5-F20B339C3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8436556-AACC-4B8A-B462-12A719A453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EF412F1-07BF-4E92-BBA0-98C5F40B8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BBE555A-80E3-439C-B6EB-FD73AE4D7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E450DBD-4899-4B10-91D5-7453A63CD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96C65C6-2FA4-49D6-9A57-70A0579DBD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1E33E50-44C8-40AC-94F9-BEB63163F6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E0405F1-049E-48C8-B76D-C34DCB997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6D193DB-91B7-4E00-A20E-48CF300D7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1468627-4A83-4BED-8252-46656A84C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5AE34D9-C0A9-460A-8A20-29F2C0AE3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DD5C6D2-1DD1-4509-B445-CAF4EB2388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80FEFFF-7689-43DE-8715-3C96C9906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C44C689-F32D-4DE3-87CF-099215E118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9871E24-161F-4A9B-A49D-F4184AEC4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DC97698-7912-49F9-A932-A52FEDB78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FF57175-34C7-4B76-9B48-96F0AAF33A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89CEE34-D0EF-464D-972E-FFCFA50F7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8C20432-30AE-4109-8E7A-255CED3D8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9A5E9A2-A677-43C6-AF06-B4C9D006CF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0A0217A-2582-42B4-AA65-29103A67C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398F9F5-CF3C-49AB-8648-6A6AF433BD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182E6E3-D763-4BA0-8A3E-B4D7DBA08F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B66BD8B-1CA1-47EB-9AB2-A54DD5043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565996B-EA7D-41E8-A91D-B73243C48D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C2CF59B-BC9D-4270-89A0-BABAB7071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47B1525-9954-4D17-817B-3014EAC076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BB84026-1E63-46E4-8077-5BE4EE551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AC2D2FE-0B74-476C-BD59-E39C8E941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573132E-3CFC-41C6-8EC2-A4D27BB2B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60841FB-9D43-4E0A-A53D-FF36944187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BD6D151-9EF8-4D34-A297-940FD88A6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835196E-ECDD-4112-9B72-D1EB50086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8563227-6643-4D85-A128-8D2F47375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5DC4E08-7200-4875-8A96-0757F5A02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EFB18FF-1517-4E57-90B8-B0FDF863F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B82E6ED-55EF-477B-94B0-CB7876D37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CDD1B299-D69B-40BE-974D-813FBAD261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E0078F0-253D-4836-A482-C1905BD581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7E9492E-7857-4D9F-88DA-9951078F04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41A7336-4427-48F0-9CA2-3F406DE7DC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8EC8538-0BDB-4C72-8DBE-D862DCE10F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05DEF36-A3DE-4075-A471-654CA7B52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8A1BA4E-2F4B-4CE3-886B-CF3A253C1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6220F50-CB23-432F-8C46-A4FFCABA76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233DEBA-7DC7-4619-B3D6-5B897BF105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4202546-CE94-4DBF-A9B5-80FF45D1F9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E5C4EEB-987D-407B-9A40-4D647224EA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652CF68-1585-4811-90C7-28BC74865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D1872CD-F2A8-49AB-8E1F-868822D547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B8977DB-12F0-441E-A1F9-DAA50D4EA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48C97F2-7D5E-4196-BC22-A1764EBE2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98D53C6-13B2-47CF-8679-4FC6E29E9C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A8A32FB-C7F5-4964-B3F3-3B320DB21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8EAC0A9-7BD1-49A2-BC01-F0DF51369A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98953194-5E57-4735-B549-0F3034EBEC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8C7B83F-77DE-41E0-804F-661222945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F32860F-FBA7-4AAF-BF51-1CAB55475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65467A72-F00B-43D9-9D61-5BF275568F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B2C640C-4B21-4466-9533-5E6CD0420A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EE2ED5D-528D-4F4B-A067-D23F2ADE95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444CABE-25C8-47F0-8762-046FAC7204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805877E9-9779-4694-82B9-A95381366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E41F15E4-E69A-4799-B3A6-7AE7F05F8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C969DD1-8C95-4638-9377-36AEFD272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CDEC303B-BD16-4B3F-B062-3F06A13AD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4AD394D8-020B-4A13-B066-935EABDC0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6D370B3-5BED-4C08-B4D9-97A59B6144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2010156A-83E1-4929-BB3A-B63BD7B71E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3B9ADD8-5BFF-4A6B-84DB-400A5078C8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A068636-B769-4534-9EA3-943BBE5D9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14EDCD9-A03B-4C98-BB3F-67C9E8A78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B7D525CC-FBF2-4EF2-8F0D-24D3148F5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0AC4F174-F1EE-4FCE-B8AA-A4F143743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E31076D-3791-4468-8F2D-6D18D1C5E9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585174F-75A2-49ED-8CF4-0FBA808931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6E0D32A-9467-4E38-BC82-5D01DA59C8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5ABD62B-357A-4F59-92D2-60CD227E8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E2984133-7178-4D33-BA0C-86F83D1512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C758338-006A-4295-99CC-D78BB7CE0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9707C20-6D99-4ED3-BFA1-55DE496F7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7C24247D-E55A-4100-8A92-74F2E3D10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5EB95489-A8D2-455E-A79C-D72431D74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308172-3D07-4B64-8E5A-9E38C26A639B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Android!$B$106:$B$194</c:f>
              <c:numCache>
                <c:formatCode>m/d/yyyy</c:formatCode>
                <c:ptCount val="89"/>
                <c:pt idx="0">
                  <c:v>44160</c:v>
                </c:pt>
                <c:pt idx="1">
                  <c:v>44159</c:v>
                </c:pt>
                <c:pt idx="2">
                  <c:v>44158</c:v>
                </c:pt>
                <c:pt idx="3">
                  <c:v>44157</c:v>
                </c:pt>
                <c:pt idx="4">
                  <c:v>44156</c:v>
                </c:pt>
                <c:pt idx="5">
                  <c:v>44155</c:v>
                </c:pt>
                <c:pt idx="6">
                  <c:v>44154</c:v>
                </c:pt>
                <c:pt idx="7">
                  <c:v>44153</c:v>
                </c:pt>
                <c:pt idx="8">
                  <c:v>44152</c:v>
                </c:pt>
                <c:pt idx="9">
                  <c:v>44151</c:v>
                </c:pt>
                <c:pt idx="10">
                  <c:v>44150</c:v>
                </c:pt>
                <c:pt idx="11">
                  <c:v>44149</c:v>
                </c:pt>
                <c:pt idx="12">
                  <c:v>44148</c:v>
                </c:pt>
                <c:pt idx="13">
                  <c:v>44147</c:v>
                </c:pt>
                <c:pt idx="14">
                  <c:v>44146</c:v>
                </c:pt>
                <c:pt idx="15">
                  <c:v>44145</c:v>
                </c:pt>
                <c:pt idx="16">
                  <c:v>44144</c:v>
                </c:pt>
                <c:pt idx="17">
                  <c:v>44143</c:v>
                </c:pt>
                <c:pt idx="18">
                  <c:v>44142</c:v>
                </c:pt>
                <c:pt idx="19">
                  <c:v>44141</c:v>
                </c:pt>
                <c:pt idx="20">
                  <c:v>44140</c:v>
                </c:pt>
                <c:pt idx="21">
                  <c:v>44139</c:v>
                </c:pt>
                <c:pt idx="22">
                  <c:v>44138</c:v>
                </c:pt>
                <c:pt idx="23">
                  <c:v>44137</c:v>
                </c:pt>
                <c:pt idx="24">
                  <c:v>44136</c:v>
                </c:pt>
                <c:pt idx="25">
                  <c:v>44135</c:v>
                </c:pt>
                <c:pt idx="26">
                  <c:v>44134</c:v>
                </c:pt>
                <c:pt idx="27">
                  <c:v>44133</c:v>
                </c:pt>
                <c:pt idx="28">
                  <c:v>44132</c:v>
                </c:pt>
                <c:pt idx="29">
                  <c:v>44131</c:v>
                </c:pt>
                <c:pt idx="30">
                  <c:v>44130</c:v>
                </c:pt>
                <c:pt idx="31">
                  <c:v>44129</c:v>
                </c:pt>
                <c:pt idx="32">
                  <c:v>44128</c:v>
                </c:pt>
                <c:pt idx="33">
                  <c:v>44127</c:v>
                </c:pt>
                <c:pt idx="34">
                  <c:v>44126</c:v>
                </c:pt>
                <c:pt idx="35">
                  <c:v>44125</c:v>
                </c:pt>
                <c:pt idx="36">
                  <c:v>44124</c:v>
                </c:pt>
                <c:pt idx="37">
                  <c:v>44123</c:v>
                </c:pt>
                <c:pt idx="38">
                  <c:v>44122</c:v>
                </c:pt>
                <c:pt idx="39">
                  <c:v>44121</c:v>
                </c:pt>
                <c:pt idx="40">
                  <c:v>44120</c:v>
                </c:pt>
                <c:pt idx="41">
                  <c:v>44119</c:v>
                </c:pt>
                <c:pt idx="42">
                  <c:v>44118</c:v>
                </c:pt>
                <c:pt idx="43">
                  <c:v>44117</c:v>
                </c:pt>
                <c:pt idx="44">
                  <c:v>44116</c:v>
                </c:pt>
                <c:pt idx="45">
                  <c:v>44115</c:v>
                </c:pt>
                <c:pt idx="46">
                  <c:v>44114</c:v>
                </c:pt>
                <c:pt idx="47">
                  <c:v>44113</c:v>
                </c:pt>
                <c:pt idx="48">
                  <c:v>44112</c:v>
                </c:pt>
                <c:pt idx="49">
                  <c:v>44111</c:v>
                </c:pt>
                <c:pt idx="50">
                  <c:v>44110</c:v>
                </c:pt>
                <c:pt idx="51">
                  <c:v>44109</c:v>
                </c:pt>
                <c:pt idx="52">
                  <c:v>44108</c:v>
                </c:pt>
                <c:pt idx="53">
                  <c:v>44107</c:v>
                </c:pt>
                <c:pt idx="54">
                  <c:v>44106</c:v>
                </c:pt>
                <c:pt idx="55">
                  <c:v>44105</c:v>
                </c:pt>
                <c:pt idx="56">
                  <c:v>44104</c:v>
                </c:pt>
                <c:pt idx="57">
                  <c:v>44103</c:v>
                </c:pt>
                <c:pt idx="58">
                  <c:v>44102</c:v>
                </c:pt>
                <c:pt idx="59">
                  <c:v>44101</c:v>
                </c:pt>
                <c:pt idx="60">
                  <c:v>44100</c:v>
                </c:pt>
                <c:pt idx="61">
                  <c:v>44099</c:v>
                </c:pt>
                <c:pt idx="62">
                  <c:v>44098</c:v>
                </c:pt>
                <c:pt idx="63">
                  <c:v>44097</c:v>
                </c:pt>
                <c:pt idx="64">
                  <c:v>44096</c:v>
                </c:pt>
                <c:pt idx="65">
                  <c:v>44095</c:v>
                </c:pt>
                <c:pt idx="66">
                  <c:v>44094</c:v>
                </c:pt>
                <c:pt idx="67">
                  <c:v>44093</c:v>
                </c:pt>
                <c:pt idx="68">
                  <c:v>44092</c:v>
                </c:pt>
                <c:pt idx="69">
                  <c:v>44091</c:v>
                </c:pt>
                <c:pt idx="70">
                  <c:v>44090</c:v>
                </c:pt>
                <c:pt idx="71">
                  <c:v>44089</c:v>
                </c:pt>
                <c:pt idx="72">
                  <c:v>44088</c:v>
                </c:pt>
                <c:pt idx="73">
                  <c:v>44087</c:v>
                </c:pt>
                <c:pt idx="74">
                  <c:v>44086</c:v>
                </c:pt>
                <c:pt idx="75">
                  <c:v>44085</c:v>
                </c:pt>
                <c:pt idx="76">
                  <c:v>44084</c:v>
                </c:pt>
                <c:pt idx="77">
                  <c:v>44083</c:v>
                </c:pt>
                <c:pt idx="78">
                  <c:v>44082</c:v>
                </c:pt>
                <c:pt idx="79">
                  <c:v>44081</c:v>
                </c:pt>
                <c:pt idx="80">
                  <c:v>44080</c:v>
                </c:pt>
                <c:pt idx="81">
                  <c:v>44079</c:v>
                </c:pt>
                <c:pt idx="82">
                  <c:v>44078</c:v>
                </c:pt>
                <c:pt idx="83">
                  <c:v>44077</c:v>
                </c:pt>
                <c:pt idx="84">
                  <c:v>44077</c:v>
                </c:pt>
                <c:pt idx="85">
                  <c:v>44077</c:v>
                </c:pt>
                <c:pt idx="86">
                  <c:v>44077</c:v>
                </c:pt>
                <c:pt idx="87">
                  <c:v>44077</c:v>
                </c:pt>
                <c:pt idx="88">
                  <c:v>44077</c:v>
                </c:pt>
              </c:numCache>
            </c:numRef>
          </c:cat>
          <c:val>
            <c:numRef>
              <c:f>Android!$C$106:$C$194</c:f>
              <c:numCache>
                <c:formatCode>General</c:formatCode>
                <c:ptCount val="89"/>
                <c:pt idx="0">
                  <c:v>1098</c:v>
                </c:pt>
                <c:pt idx="1">
                  <c:v>874</c:v>
                </c:pt>
                <c:pt idx="2">
                  <c:v>383</c:v>
                </c:pt>
                <c:pt idx="3">
                  <c:v>485</c:v>
                </c:pt>
                <c:pt idx="4">
                  <c:v>626</c:v>
                </c:pt>
                <c:pt idx="5">
                  <c:v>518</c:v>
                </c:pt>
                <c:pt idx="6">
                  <c:v>537</c:v>
                </c:pt>
                <c:pt idx="7">
                  <c:v>458</c:v>
                </c:pt>
                <c:pt idx="8">
                  <c:v>389</c:v>
                </c:pt>
                <c:pt idx="9">
                  <c:v>301</c:v>
                </c:pt>
                <c:pt idx="10">
                  <c:v>321</c:v>
                </c:pt>
                <c:pt idx="11">
                  <c:v>279</c:v>
                </c:pt>
                <c:pt idx="12">
                  <c:v>280</c:v>
                </c:pt>
                <c:pt idx="13">
                  <c:v>255</c:v>
                </c:pt>
                <c:pt idx="14">
                  <c:v>248</c:v>
                </c:pt>
                <c:pt idx="15">
                  <c:v>202</c:v>
                </c:pt>
                <c:pt idx="16">
                  <c:v>171</c:v>
                </c:pt>
                <c:pt idx="17">
                  <c:v>252</c:v>
                </c:pt>
                <c:pt idx="18">
                  <c:v>365</c:v>
                </c:pt>
                <c:pt idx="19">
                  <c:v>378</c:v>
                </c:pt>
                <c:pt idx="20">
                  <c:v>309</c:v>
                </c:pt>
                <c:pt idx="21">
                  <c:v>345</c:v>
                </c:pt>
                <c:pt idx="22">
                  <c:v>252</c:v>
                </c:pt>
                <c:pt idx="23">
                  <c:v>241</c:v>
                </c:pt>
                <c:pt idx="24">
                  <c:v>240</c:v>
                </c:pt>
                <c:pt idx="25">
                  <c:v>372</c:v>
                </c:pt>
                <c:pt idx="26">
                  <c:v>367</c:v>
                </c:pt>
                <c:pt idx="27">
                  <c:v>353</c:v>
                </c:pt>
                <c:pt idx="28">
                  <c:v>367</c:v>
                </c:pt>
                <c:pt idx="29">
                  <c:v>260</c:v>
                </c:pt>
                <c:pt idx="30">
                  <c:v>309</c:v>
                </c:pt>
                <c:pt idx="31">
                  <c:v>312</c:v>
                </c:pt>
                <c:pt idx="32">
                  <c:v>329</c:v>
                </c:pt>
                <c:pt idx="33">
                  <c:v>486</c:v>
                </c:pt>
                <c:pt idx="34">
                  <c:v>372</c:v>
                </c:pt>
                <c:pt idx="35">
                  <c:v>446</c:v>
                </c:pt>
                <c:pt idx="36">
                  <c:v>386</c:v>
                </c:pt>
                <c:pt idx="37">
                  <c:v>421</c:v>
                </c:pt>
                <c:pt idx="38">
                  <c:v>535</c:v>
                </c:pt>
                <c:pt idx="39">
                  <c:v>537</c:v>
                </c:pt>
                <c:pt idx="40">
                  <c:v>639</c:v>
                </c:pt>
                <c:pt idx="41">
                  <c:v>429</c:v>
                </c:pt>
                <c:pt idx="42">
                  <c:v>559</c:v>
                </c:pt>
                <c:pt idx="43">
                  <c:v>649</c:v>
                </c:pt>
                <c:pt idx="44">
                  <c:v>691</c:v>
                </c:pt>
                <c:pt idx="45">
                  <c:v>666</c:v>
                </c:pt>
                <c:pt idx="46">
                  <c:v>720</c:v>
                </c:pt>
                <c:pt idx="47">
                  <c:v>640</c:v>
                </c:pt>
                <c:pt idx="48">
                  <c:v>445</c:v>
                </c:pt>
                <c:pt idx="49">
                  <c:v>578</c:v>
                </c:pt>
                <c:pt idx="50">
                  <c:v>655</c:v>
                </c:pt>
                <c:pt idx="51">
                  <c:v>453</c:v>
                </c:pt>
                <c:pt idx="52">
                  <c:v>294</c:v>
                </c:pt>
                <c:pt idx="53">
                  <c:v>463</c:v>
                </c:pt>
                <c:pt idx="54">
                  <c:v>169</c:v>
                </c:pt>
                <c:pt idx="55">
                  <c:v>203</c:v>
                </c:pt>
                <c:pt idx="56">
                  <c:v>318</c:v>
                </c:pt>
                <c:pt idx="57">
                  <c:v>238</c:v>
                </c:pt>
                <c:pt idx="58">
                  <c:v>199</c:v>
                </c:pt>
                <c:pt idx="59">
                  <c:v>141</c:v>
                </c:pt>
                <c:pt idx="60">
                  <c:v>242</c:v>
                </c:pt>
                <c:pt idx="61">
                  <c:v>217</c:v>
                </c:pt>
                <c:pt idx="62">
                  <c:v>211</c:v>
                </c:pt>
                <c:pt idx="63">
                  <c:v>189</c:v>
                </c:pt>
                <c:pt idx="64">
                  <c:v>311</c:v>
                </c:pt>
                <c:pt idx="65">
                  <c:v>157</c:v>
                </c:pt>
                <c:pt idx="66">
                  <c:v>202</c:v>
                </c:pt>
                <c:pt idx="67">
                  <c:v>190</c:v>
                </c:pt>
                <c:pt idx="68">
                  <c:v>82</c:v>
                </c:pt>
                <c:pt idx="69">
                  <c:v>137</c:v>
                </c:pt>
                <c:pt idx="70">
                  <c:v>125</c:v>
                </c:pt>
                <c:pt idx="71">
                  <c:v>136</c:v>
                </c:pt>
                <c:pt idx="72">
                  <c:v>67</c:v>
                </c:pt>
                <c:pt idx="73">
                  <c:v>87</c:v>
                </c:pt>
                <c:pt idx="74">
                  <c:v>46</c:v>
                </c:pt>
                <c:pt idx="75">
                  <c:v>70</c:v>
                </c:pt>
                <c:pt idx="76">
                  <c:v>75</c:v>
                </c:pt>
                <c:pt idx="77">
                  <c:v>101</c:v>
                </c:pt>
                <c:pt idx="78">
                  <c:v>56</c:v>
                </c:pt>
                <c:pt idx="79">
                  <c:v>46</c:v>
                </c:pt>
                <c:pt idx="80">
                  <c:v>10</c:v>
                </c:pt>
                <c:pt idx="81">
                  <c:v>15</c:v>
                </c:pt>
                <c:pt idx="82">
                  <c:v>19</c:v>
                </c:pt>
                <c:pt idx="83">
                  <c:v>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Android!$I$106:$I$194</c15:f>
                <c15:dlblRangeCache>
                  <c:ptCount val="89"/>
                  <c:pt idx="6">
                    <c:v>19</c:v>
                  </c:pt>
                  <c:pt idx="11">
                    <c:v>101</c:v>
                  </c:pt>
                  <c:pt idx="15">
                    <c:v>87</c:v>
                  </c:pt>
                  <c:pt idx="17">
                    <c:v>136</c:v>
                  </c:pt>
                  <c:pt idx="19">
                    <c:v>137</c:v>
                  </c:pt>
                  <c:pt idx="22">
                    <c:v>202</c:v>
                  </c:pt>
                  <c:pt idx="24">
                    <c:v>311</c:v>
                  </c:pt>
                  <c:pt idx="28">
                    <c:v>242</c:v>
                  </c:pt>
                  <c:pt idx="32">
                    <c:v>318</c:v>
                  </c:pt>
                  <c:pt idx="35">
                    <c:v>463</c:v>
                  </c:pt>
                  <c:pt idx="38">
                    <c:v>655</c:v>
                  </c:pt>
                  <c:pt idx="42">
                    <c:v>720</c:v>
                  </c:pt>
                  <c:pt idx="44">
                    <c:v>691</c:v>
                  </c:pt>
                  <c:pt idx="48">
                    <c:v>639</c:v>
                  </c:pt>
                  <c:pt idx="53">
                    <c:v>446</c:v>
                  </c:pt>
                  <c:pt idx="55">
                    <c:v>486</c:v>
                  </c:pt>
                  <c:pt idx="60">
                    <c:v>367</c:v>
                  </c:pt>
                  <c:pt idx="63">
                    <c:v>372</c:v>
                  </c:pt>
                  <c:pt idx="67">
                    <c:v>345</c:v>
                  </c:pt>
                  <c:pt idx="69">
                    <c:v>378</c:v>
                  </c:pt>
                  <c:pt idx="76">
                    <c:v>280</c:v>
                  </c:pt>
                  <c:pt idx="78">
                    <c:v>321</c:v>
                  </c:pt>
                  <c:pt idx="82">
                    <c:v>537</c:v>
                  </c:pt>
                  <c:pt idx="84">
                    <c:v>626</c:v>
                  </c:pt>
                  <c:pt idx="88">
                    <c:v>1098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1715322-4AF6-4ADA-B980-103887449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71B925-B1C8-4B74-A627-4CB80A5D3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F4125B3-4053-49D0-A935-A3E40F996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6A43E7-50A4-4401-BD64-2F24568A14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E84CBB-EC7A-471F-8279-0DD4ED53D9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343362E-369A-4821-96DD-CB958807FE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167CA0E-D9A8-4B63-923A-FB9F0E2C9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08BB74-8FBA-4B64-BECD-6D88BC0E85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6A2BFEF-4BA1-49A3-84A3-E615DAD27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1A2DCDD-4048-4172-9622-ADD955235C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BCCAC78-40CC-4C16-AE53-DEA692F4A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898AA41-4E6C-4778-8D84-C4222DE87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1CD8667-D0D7-4C4B-BF11-212D53186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2AD2201-4A19-4F34-8179-380D71548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CF96FB8-C5A6-4FE0-BD99-E2CA3715D1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5233A6D-A0C3-47A3-AAEF-F53FB6B8E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BB779B9F-09AA-4792-ACA1-F69F5D9B2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258D538-4E2E-4245-AC8E-9CE11A9B0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D911C5A-4712-4AD3-A688-45B755643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238C5B6-EA61-4A9F-99F3-628286957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254EAC0-1B02-4F9F-987E-675D0FC9E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8F7AACD-C8F0-441A-AE2C-F2531F704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D26C12A-D392-43B3-8CDF-DF1BDF923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C72EB85-E085-41E4-AE2A-AC6891606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5512ED1-3543-4A76-847B-158BD54B3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4AC3213-29A5-4C7B-8E06-13020ADD04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C2D37E6-3F95-4300-BE14-696FAF88A3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231B2F6-AD77-4D0F-A8CC-C2D0DBC53E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E1EF3DA-7AEF-474F-B609-F8FBC1C05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1901A40-9259-410B-8BC2-8C41766C4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4C6355B-2DFD-43EA-9A01-324CFDF092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D354442-2433-4091-BEDF-5D30D16337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C5CEFC4-7B94-4B40-8E99-AB2A826E09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CF6C172-6A33-4DD1-BE79-B866E63F35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4582884-DFB3-4B67-A2AF-B462F1A39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07D6C50-B32E-4862-9DF4-447BBE3821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B555CA2-A7CE-4A06-8977-6D356561D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45A8797-C204-4DE5-A8E7-BD100BC7E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C045F66-9434-4687-98FF-13C54DD0F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5AC62CC-5EC9-42A8-9314-36BAE3E29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42E4DE1-BF81-48E2-8F19-F21C68BB7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930C966-D72C-4893-8295-1FB824E777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0994F2A-5CC5-44ED-9A08-7F84DC33A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29F7D27-64E9-4ADD-AB9A-0F837D72DC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CD98CBF-5C13-48E3-AAE2-4B45E9261B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F9407B3-AFAD-4FE6-8422-54D19EBF5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F6E7F99-5C52-40B2-807E-EA5B22172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0FB3309-14BF-4EA6-9F5E-9B722B15A2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E864F3E-37FF-4326-8C64-B6A3A832B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25F5841-1343-4734-B333-001D74521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AC2604E5-FA5F-40E0-B508-01140C97C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D777047-52EC-479D-B026-8315DD7539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EB8D491-33D6-4538-8DE8-3636256FCE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5D7F693-19EA-432C-9559-CED10A95DB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B93D7159-7163-4F16-9B16-4C317977C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65ADA38-954C-4ED4-A6E4-ADC94B7FB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B1188A8-9F3E-4CDD-91AA-7FBC8ACCA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A8ED08D2-89CC-4BD9-B07A-9AF378ED45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833C2D8-2BC4-486A-B360-A8B4205B3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0EE27DA-D82A-407F-91BE-FA379B118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DF0D7B3-C022-4E6C-B708-D18B8A354A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05C1A20E-65B6-48C5-856A-AD995DA30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1E86FAA-C169-4048-81DE-A678706F6E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BAFF9DF-4A74-48AD-8F2D-8A62022C6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D77A5B97-DA8B-4F7C-A235-F1B077CCB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716DDA1-F3A9-45DB-BECE-90C29BA64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D21C4AA-8BB7-4E4F-B89E-2BF454770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4D96D8F7-B0C9-4449-B380-117374D7D5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BBA3ECB8-8AF4-4595-A495-C57F3A75E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7938A078-C99E-4650-82E0-C664D7D85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24E913D-BB8C-4F8C-9122-631E946F69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1DD25678-209C-4653-B7BB-293C67973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F20AD3F7-2432-4197-81DF-E652AF561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31D9B85-270B-45BF-A3E4-F78EB92D5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268F7332-B7B4-456A-8844-DBB294B7D8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6A5831C-DF0B-401C-B1D7-8BEE9430B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29FC34F9-4ABB-43E1-A490-380C37244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696C9C89-E527-4A80-926A-16301588B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A5508585-3CD7-4B2F-870E-BA08F52BB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385014A-DF34-41DC-826B-30B7252EA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30F58C6E-FEB0-4B61-9734-FB29DFBE6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8DA2DDD-A69C-49C6-9EB4-91A33DC087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C681A4D9-1305-4319-A4CB-72B3B7FD20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01A3ACF8-565D-4D0A-824D-B3EBDD5C06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70E7735-4C86-49A1-B7E2-77F6B8FF9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C3ACC3A5-C7B9-405F-B9A8-CB6B2661C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5F62F84-EB3E-4BA1-94F1-437F51D80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EEFCFB8C-D127-40A7-8F3D-974CA66CBF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Android!$C$106:$C$194</c:f>
              <c:numCache>
                <c:formatCode>General</c:formatCode>
                <c:ptCount val="89"/>
                <c:pt idx="0">
                  <c:v>1098</c:v>
                </c:pt>
                <c:pt idx="1">
                  <c:v>874</c:v>
                </c:pt>
                <c:pt idx="2">
                  <c:v>383</c:v>
                </c:pt>
                <c:pt idx="3">
                  <c:v>485</c:v>
                </c:pt>
                <c:pt idx="4">
                  <c:v>626</c:v>
                </c:pt>
                <c:pt idx="5">
                  <c:v>518</c:v>
                </c:pt>
                <c:pt idx="6">
                  <c:v>537</c:v>
                </c:pt>
                <c:pt idx="7">
                  <c:v>458</c:v>
                </c:pt>
                <c:pt idx="8">
                  <c:v>389</c:v>
                </c:pt>
                <c:pt idx="9">
                  <c:v>301</c:v>
                </c:pt>
                <c:pt idx="10">
                  <c:v>321</c:v>
                </c:pt>
                <c:pt idx="11">
                  <c:v>279</c:v>
                </c:pt>
                <c:pt idx="12">
                  <c:v>280</c:v>
                </c:pt>
                <c:pt idx="13">
                  <c:v>255</c:v>
                </c:pt>
                <c:pt idx="14">
                  <c:v>248</c:v>
                </c:pt>
                <c:pt idx="15">
                  <c:v>202</c:v>
                </c:pt>
                <c:pt idx="16">
                  <c:v>171</c:v>
                </c:pt>
                <c:pt idx="17">
                  <c:v>252</c:v>
                </c:pt>
                <c:pt idx="18">
                  <c:v>365</c:v>
                </c:pt>
                <c:pt idx="19">
                  <c:v>378</c:v>
                </c:pt>
                <c:pt idx="20">
                  <c:v>309</c:v>
                </c:pt>
                <c:pt idx="21">
                  <c:v>345</c:v>
                </c:pt>
                <c:pt idx="22">
                  <c:v>252</c:v>
                </c:pt>
                <c:pt idx="23">
                  <c:v>241</c:v>
                </c:pt>
                <c:pt idx="24">
                  <c:v>240</c:v>
                </c:pt>
                <c:pt idx="25">
                  <c:v>372</c:v>
                </c:pt>
                <c:pt idx="26">
                  <c:v>367</c:v>
                </c:pt>
                <c:pt idx="27">
                  <c:v>353</c:v>
                </c:pt>
                <c:pt idx="28">
                  <c:v>367</c:v>
                </c:pt>
                <c:pt idx="29">
                  <c:v>260</c:v>
                </c:pt>
                <c:pt idx="30">
                  <c:v>309</c:v>
                </c:pt>
                <c:pt idx="31">
                  <c:v>312</c:v>
                </c:pt>
                <c:pt idx="32">
                  <c:v>329</c:v>
                </c:pt>
                <c:pt idx="33">
                  <c:v>486</c:v>
                </c:pt>
                <c:pt idx="34">
                  <c:v>372</c:v>
                </c:pt>
                <c:pt idx="35">
                  <c:v>446</c:v>
                </c:pt>
                <c:pt idx="36">
                  <c:v>386</c:v>
                </c:pt>
                <c:pt idx="37">
                  <c:v>421</c:v>
                </c:pt>
                <c:pt idx="38">
                  <c:v>535</c:v>
                </c:pt>
                <c:pt idx="39">
                  <c:v>537</c:v>
                </c:pt>
                <c:pt idx="40">
                  <c:v>639</c:v>
                </c:pt>
                <c:pt idx="41">
                  <c:v>429</c:v>
                </c:pt>
                <c:pt idx="42">
                  <c:v>559</c:v>
                </c:pt>
                <c:pt idx="43">
                  <c:v>649</c:v>
                </c:pt>
                <c:pt idx="44">
                  <c:v>691</c:v>
                </c:pt>
                <c:pt idx="45">
                  <c:v>666</c:v>
                </c:pt>
                <c:pt idx="46">
                  <c:v>720</c:v>
                </c:pt>
                <c:pt idx="47">
                  <c:v>640</c:v>
                </c:pt>
                <c:pt idx="48">
                  <c:v>445</c:v>
                </c:pt>
                <c:pt idx="49">
                  <c:v>578</c:v>
                </c:pt>
                <c:pt idx="50">
                  <c:v>655</c:v>
                </c:pt>
                <c:pt idx="51">
                  <c:v>453</c:v>
                </c:pt>
                <c:pt idx="52">
                  <c:v>294</c:v>
                </c:pt>
                <c:pt idx="53">
                  <c:v>463</c:v>
                </c:pt>
                <c:pt idx="54">
                  <c:v>169</c:v>
                </c:pt>
                <c:pt idx="55">
                  <c:v>203</c:v>
                </c:pt>
                <c:pt idx="56">
                  <c:v>318</c:v>
                </c:pt>
                <c:pt idx="57">
                  <c:v>238</c:v>
                </c:pt>
                <c:pt idx="58">
                  <c:v>199</c:v>
                </c:pt>
                <c:pt idx="59">
                  <c:v>141</c:v>
                </c:pt>
                <c:pt idx="60">
                  <c:v>242</c:v>
                </c:pt>
                <c:pt idx="61">
                  <c:v>217</c:v>
                </c:pt>
                <c:pt idx="62">
                  <c:v>211</c:v>
                </c:pt>
                <c:pt idx="63">
                  <c:v>189</c:v>
                </c:pt>
                <c:pt idx="64">
                  <c:v>311</c:v>
                </c:pt>
                <c:pt idx="65">
                  <c:v>157</c:v>
                </c:pt>
                <c:pt idx="66">
                  <c:v>202</c:v>
                </c:pt>
                <c:pt idx="67">
                  <c:v>190</c:v>
                </c:pt>
                <c:pt idx="68">
                  <c:v>82</c:v>
                </c:pt>
                <c:pt idx="69">
                  <c:v>137</c:v>
                </c:pt>
                <c:pt idx="70">
                  <c:v>125</c:v>
                </c:pt>
                <c:pt idx="71">
                  <c:v>136</c:v>
                </c:pt>
                <c:pt idx="72">
                  <c:v>67</c:v>
                </c:pt>
                <c:pt idx="73">
                  <c:v>87</c:v>
                </c:pt>
                <c:pt idx="74">
                  <c:v>46</c:v>
                </c:pt>
                <c:pt idx="75">
                  <c:v>70</c:v>
                </c:pt>
                <c:pt idx="76">
                  <c:v>75</c:v>
                </c:pt>
                <c:pt idx="77">
                  <c:v>101</c:v>
                </c:pt>
                <c:pt idx="78">
                  <c:v>56</c:v>
                </c:pt>
                <c:pt idx="79">
                  <c:v>46</c:v>
                </c:pt>
                <c:pt idx="80">
                  <c:v>10</c:v>
                </c:pt>
                <c:pt idx="81">
                  <c:v>15</c:v>
                </c:pt>
                <c:pt idx="82">
                  <c:v>19</c:v>
                </c:pt>
                <c:pt idx="83">
                  <c:v>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Android!$J$106:$J$194</c15:f>
                <c15:dlblRangeCache>
                  <c:ptCount val="89"/>
                  <c:pt idx="8">
                    <c:v>10</c:v>
                  </c:pt>
                  <c:pt idx="14">
                    <c:v>46</c:v>
                  </c:pt>
                  <c:pt idx="16">
                    <c:v>67</c:v>
                  </c:pt>
                  <c:pt idx="18">
                    <c:v>125</c:v>
                  </c:pt>
                  <c:pt idx="20">
                    <c:v>82</c:v>
                  </c:pt>
                  <c:pt idx="23">
                    <c:v>157</c:v>
                  </c:pt>
                  <c:pt idx="25">
                    <c:v>189</c:v>
                  </c:pt>
                  <c:pt idx="29">
                    <c:v>141</c:v>
                  </c:pt>
                  <c:pt idx="34">
                    <c:v>169</c:v>
                  </c:pt>
                  <c:pt idx="36">
                    <c:v>294</c:v>
                  </c:pt>
                  <c:pt idx="40">
                    <c:v>445</c:v>
                  </c:pt>
                  <c:pt idx="43">
                    <c:v>666</c:v>
                  </c:pt>
                  <c:pt idx="47">
                    <c:v>429</c:v>
                  </c:pt>
                  <c:pt idx="52">
                    <c:v>386</c:v>
                  </c:pt>
                  <c:pt idx="54">
                    <c:v>372</c:v>
                  </c:pt>
                  <c:pt idx="59">
                    <c:v>260</c:v>
                  </c:pt>
                  <c:pt idx="61">
                    <c:v>353</c:v>
                  </c:pt>
                  <c:pt idx="64">
                    <c:v>240</c:v>
                  </c:pt>
                  <c:pt idx="68">
                    <c:v>309</c:v>
                  </c:pt>
                  <c:pt idx="72">
                    <c:v>171</c:v>
                  </c:pt>
                  <c:pt idx="77">
                    <c:v>279</c:v>
                  </c:pt>
                  <c:pt idx="79">
                    <c:v>301</c:v>
                  </c:pt>
                  <c:pt idx="83">
                    <c:v>518</c:v>
                  </c:pt>
                  <c:pt idx="86">
                    <c:v>383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#koronavilkku</a:t>
            </a:r>
            <a:r>
              <a:rPr lang="en-US" baseline="0"/>
              <a:t> päiväavaimia suhteessa raportoituihin</a:t>
            </a:r>
          </a:p>
          <a:p>
            <a:pPr>
              <a:defRPr/>
            </a:pPr>
            <a:r>
              <a:rPr lang="en-US" baseline="0"/>
              <a:t>COVID-19 tapauksiin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Compare!$B$2:$B$61</c:f>
              <c:numCache>
                <c:formatCode>General</c:formatCode>
                <c:ptCount val="60"/>
                <c:pt idx="3">
                  <c:v>367</c:v>
                </c:pt>
                <c:pt idx="4">
                  <c:v>260</c:v>
                </c:pt>
                <c:pt idx="5">
                  <c:v>309</c:v>
                </c:pt>
                <c:pt idx="6">
                  <c:v>312</c:v>
                </c:pt>
                <c:pt idx="7">
                  <c:v>329</c:v>
                </c:pt>
                <c:pt idx="8">
                  <c:v>486</c:v>
                </c:pt>
                <c:pt idx="9">
                  <c:v>372</c:v>
                </c:pt>
                <c:pt idx="10">
                  <c:v>446</c:v>
                </c:pt>
                <c:pt idx="11">
                  <c:v>386</c:v>
                </c:pt>
                <c:pt idx="12">
                  <c:v>421</c:v>
                </c:pt>
                <c:pt idx="13">
                  <c:v>535</c:v>
                </c:pt>
                <c:pt idx="14">
                  <c:v>537</c:v>
                </c:pt>
                <c:pt idx="15">
                  <c:v>639</c:v>
                </c:pt>
                <c:pt idx="16">
                  <c:v>429</c:v>
                </c:pt>
                <c:pt idx="17">
                  <c:v>559</c:v>
                </c:pt>
                <c:pt idx="18">
                  <c:v>649</c:v>
                </c:pt>
                <c:pt idx="19">
                  <c:v>691</c:v>
                </c:pt>
                <c:pt idx="20">
                  <c:v>666</c:v>
                </c:pt>
                <c:pt idx="21">
                  <c:v>720</c:v>
                </c:pt>
                <c:pt idx="22">
                  <c:v>640</c:v>
                </c:pt>
                <c:pt idx="23">
                  <c:v>445</c:v>
                </c:pt>
                <c:pt idx="24">
                  <c:v>578</c:v>
                </c:pt>
                <c:pt idx="25">
                  <c:v>655</c:v>
                </c:pt>
                <c:pt idx="26">
                  <c:v>453</c:v>
                </c:pt>
                <c:pt idx="27">
                  <c:v>294</c:v>
                </c:pt>
                <c:pt idx="28">
                  <c:v>463</c:v>
                </c:pt>
                <c:pt idx="29">
                  <c:v>169</c:v>
                </c:pt>
                <c:pt idx="30">
                  <c:v>203</c:v>
                </c:pt>
                <c:pt idx="31">
                  <c:v>318</c:v>
                </c:pt>
                <c:pt idx="32">
                  <c:v>238</c:v>
                </c:pt>
                <c:pt idx="33">
                  <c:v>199</c:v>
                </c:pt>
                <c:pt idx="34">
                  <c:v>141</c:v>
                </c:pt>
                <c:pt idx="35">
                  <c:v>242</c:v>
                </c:pt>
                <c:pt idx="36">
                  <c:v>217</c:v>
                </c:pt>
                <c:pt idx="37">
                  <c:v>211</c:v>
                </c:pt>
                <c:pt idx="38">
                  <c:v>189</c:v>
                </c:pt>
                <c:pt idx="39">
                  <c:v>311</c:v>
                </c:pt>
                <c:pt idx="40">
                  <c:v>157</c:v>
                </c:pt>
                <c:pt idx="41">
                  <c:v>202</c:v>
                </c:pt>
                <c:pt idx="42">
                  <c:v>190</c:v>
                </c:pt>
                <c:pt idx="43">
                  <c:v>82</c:v>
                </c:pt>
                <c:pt idx="44">
                  <c:v>137</c:v>
                </c:pt>
                <c:pt idx="45">
                  <c:v>125</c:v>
                </c:pt>
                <c:pt idx="46">
                  <c:v>136</c:v>
                </c:pt>
                <c:pt idx="47">
                  <c:v>67</c:v>
                </c:pt>
                <c:pt idx="48">
                  <c:v>87</c:v>
                </c:pt>
                <c:pt idx="49">
                  <c:v>46</c:v>
                </c:pt>
                <c:pt idx="50">
                  <c:v>70</c:v>
                </c:pt>
                <c:pt idx="51">
                  <c:v>75</c:v>
                </c:pt>
                <c:pt idx="52">
                  <c:v>101</c:v>
                </c:pt>
                <c:pt idx="53">
                  <c:v>56</c:v>
                </c:pt>
                <c:pt idx="54">
                  <c:v>46</c:v>
                </c:pt>
                <c:pt idx="55">
                  <c:v>10</c:v>
                </c:pt>
                <c:pt idx="56">
                  <c:v>15</c:v>
                </c:pt>
                <c:pt idx="57">
                  <c:v>19</c:v>
                </c:pt>
                <c:pt idx="5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F-4725-93C7-368CE9ACD1A5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COVID-19 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Compare!$C$2:$C$61</c:f>
              <c:numCache>
                <c:formatCode>General</c:formatCode>
                <c:ptCount val="60"/>
                <c:pt idx="3">
                  <c:v>222</c:v>
                </c:pt>
                <c:pt idx="4">
                  <c:v>226</c:v>
                </c:pt>
                <c:pt idx="5">
                  <c:v>254</c:v>
                </c:pt>
                <c:pt idx="6">
                  <c:v>123</c:v>
                </c:pt>
                <c:pt idx="7">
                  <c:v>107</c:v>
                </c:pt>
                <c:pt idx="8">
                  <c:v>192</c:v>
                </c:pt>
                <c:pt idx="9">
                  <c:v>212</c:v>
                </c:pt>
                <c:pt idx="10">
                  <c:v>189</c:v>
                </c:pt>
                <c:pt idx="11">
                  <c:v>162</c:v>
                </c:pt>
                <c:pt idx="12">
                  <c:v>244</c:v>
                </c:pt>
                <c:pt idx="13">
                  <c:v>127</c:v>
                </c:pt>
                <c:pt idx="14">
                  <c:v>100</c:v>
                </c:pt>
                <c:pt idx="15">
                  <c:v>192</c:v>
                </c:pt>
                <c:pt idx="16">
                  <c:v>190</c:v>
                </c:pt>
                <c:pt idx="17">
                  <c:v>200</c:v>
                </c:pt>
                <c:pt idx="18">
                  <c:v>197</c:v>
                </c:pt>
                <c:pt idx="19">
                  <c:v>254</c:v>
                </c:pt>
                <c:pt idx="20">
                  <c:v>130</c:v>
                </c:pt>
                <c:pt idx="21">
                  <c:v>109</c:v>
                </c:pt>
                <c:pt idx="22">
                  <c:v>226</c:v>
                </c:pt>
                <c:pt idx="23">
                  <c:v>260</c:v>
                </c:pt>
                <c:pt idx="24">
                  <c:v>306</c:v>
                </c:pt>
                <c:pt idx="25">
                  <c:v>301</c:v>
                </c:pt>
                <c:pt idx="26">
                  <c:v>290</c:v>
                </c:pt>
                <c:pt idx="27">
                  <c:v>147</c:v>
                </c:pt>
                <c:pt idx="28">
                  <c:v>170</c:v>
                </c:pt>
                <c:pt idx="29">
                  <c:v>189</c:v>
                </c:pt>
                <c:pt idx="30">
                  <c:v>188</c:v>
                </c:pt>
                <c:pt idx="31">
                  <c:v>165</c:v>
                </c:pt>
                <c:pt idx="32">
                  <c:v>135</c:v>
                </c:pt>
                <c:pt idx="33">
                  <c:v>122</c:v>
                </c:pt>
                <c:pt idx="34">
                  <c:v>71</c:v>
                </c:pt>
                <c:pt idx="35">
                  <c:v>74</c:v>
                </c:pt>
                <c:pt idx="36">
                  <c:v>127</c:v>
                </c:pt>
                <c:pt idx="37">
                  <c:v>97</c:v>
                </c:pt>
                <c:pt idx="38">
                  <c:v>117</c:v>
                </c:pt>
                <c:pt idx="39">
                  <c:v>106</c:v>
                </c:pt>
                <c:pt idx="40">
                  <c:v>120</c:v>
                </c:pt>
                <c:pt idx="41">
                  <c:v>74</c:v>
                </c:pt>
                <c:pt idx="42">
                  <c:v>61</c:v>
                </c:pt>
                <c:pt idx="43">
                  <c:v>77</c:v>
                </c:pt>
                <c:pt idx="44">
                  <c:v>85</c:v>
                </c:pt>
                <c:pt idx="45">
                  <c:v>57</c:v>
                </c:pt>
                <c:pt idx="46">
                  <c:v>53</c:v>
                </c:pt>
                <c:pt idx="47">
                  <c:v>59</c:v>
                </c:pt>
                <c:pt idx="48">
                  <c:v>46</c:v>
                </c:pt>
                <c:pt idx="49">
                  <c:v>41</c:v>
                </c:pt>
                <c:pt idx="50">
                  <c:v>57</c:v>
                </c:pt>
                <c:pt idx="51">
                  <c:v>52</c:v>
                </c:pt>
                <c:pt idx="52">
                  <c:v>55</c:v>
                </c:pt>
                <c:pt idx="53">
                  <c:v>57</c:v>
                </c:pt>
                <c:pt idx="54">
                  <c:v>45</c:v>
                </c:pt>
                <c:pt idx="55">
                  <c:v>33</c:v>
                </c:pt>
                <c:pt idx="56">
                  <c:v>22</c:v>
                </c:pt>
                <c:pt idx="57">
                  <c:v>42</c:v>
                </c:pt>
                <c:pt idx="5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F-4725-93C7-368CE9AC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215448"/>
        <c:axId val="632217416"/>
      </c:lineChart>
      <c:dateAx>
        <c:axId val="632215448"/>
        <c:scaling>
          <c:orientation val="minMax"/>
        </c:scaling>
        <c:delete val="0"/>
        <c:axPos val="b"/>
        <c:numFmt formatCode="d/m/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7416"/>
        <c:crosses val="autoZero"/>
        <c:auto val="1"/>
        <c:lblOffset val="100"/>
        <c:baseTimeUnit val="days"/>
        <c:majorUnit val="1"/>
        <c:majorTimeUnit val="days"/>
      </c:dateAx>
      <c:valAx>
        <c:axId val="63221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517071</xdr:colOff>
      <xdr:row>22</xdr:row>
      <xdr:rowOff>136071</xdr:rowOff>
    </xdr:from>
    <xdr:to>
      <xdr:col>15</xdr:col>
      <xdr:colOff>615043</xdr:colOff>
      <xdr:row>53</xdr:row>
      <xdr:rowOff>32656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130628</xdr:colOff>
      <xdr:row>112</xdr:row>
      <xdr:rowOff>54430</xdr:rowOff>
    </xdr:from>
    <xdr:to>
      <xdr:col>15</xdr:col>
      <xdr:colOff>571499</xdr:colOff>
      <xdr:row>133</xdr:row>
      <xdr:rowOff>168727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587830</xdr:colOff>
      <xdr:row>4</xdr:row>
      <xdr:rowOff>59870</xdr:rowOff>
    </xdr:from>
    <xdr:to>
      <xdr:col>16</xdr:col>
      <xdr:colOff>527957</xdr:colOff>
      <xdr:row>27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5AA47D-64FA-42DD-9220-E7D7D9472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M196"/>
  <sheetViews>
    <sheetView tabSelected="1" topLeftCell="A109" workbookViewId="0">
      <selection activeCell="B111" sqref="B111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76</v>
      </c>
      <c r="G2">
        <f ca="1">SUM(AllKeys)</f>
        <v>27605</v>
      </c>
      <c r="H2" s="10">
        <f ca="1">G2/5</f>
        <v>5521</v>
      </c>
    </row>
    <row r="4" spans="1:12" s="1" customFormat="1">
      <c r="A4" s="1" t="s">
        <v>83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24. marraskuuta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44159</v>
      </c>
      <c r="D9" s="2">
        <f t="shared" ref="D9:D22" si="1">VALUE(MID(Json,I9+10,J9-I9-10))</f>
        <v>874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32</v>
      </c>
      <c r="I9">
        <f t="shared" ref="I9:I22" si="4">FIND("keyCount",Json,H9)</f>
        <v>48</v>
      </c>
      <c r="J9">
        <f t="shared" ref="J9:J22" si="5">FIND(",""",Json,I9)</f>
        <v>61</v>
      </c>
      <c r="K9">
        <f t="shared" ref="K9:K22" si="6">FIND("matchesCount",Json,J9)</f>
        <v>63</v>
      </c>
      <c r="L9">
        <f t="shared" ref="L9:L22" si="7">FIND(",""",Json,K9)</f>
        <v>78</v>
      </c>
    </row>
    <row r="10" spans="1:12">
      <c r="B10" s="2" t="str">
        <f t="shared" si="0"/>
        <v>23. marraskuuta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44158</v>
      </c>
      <c r="D10" s="2">
        <f t="shared" si="1"/>
        <v>383</v>
      </c>
      <c r="E10" s="2">
        <f t="shared" si="2"/>
        <v>0</v>
      </c>
      <c r="G10">
        <f>FIND("timestamp",Json,L9)</f>
        <v>161</v>
      </c>
      <c r="H10">
        <f t="shared" si="3"/>
        <v>189</v>
      </c>
      <c r="I10">
        <f t="shared" si="4"/>
        <v>205</v>
      </c>
      <c r="J10">
        <f t="shared" si="5"/>
        <v>218</v>
      </c>
      <c r="K10">
        <f t="shared" si="6"/>
        <v>220</v>
      </c>
      <c r="L10">
        <f t="shared" si="7"/>
        <v>235</v>
      </c>
    </row>
    <row r="11" spans="1:12">
      <c r="B11" s="2" t="str">
        <f t="shared" si="0"/>
        <v>22. marraskuuta</v>
      </c>
      <c r="C11" s="5">
        <f t="shared" si="8"/>
        <v>44157</v>
      </c>
      <c r="D11" s="2">
        <f t="shared" si="1"/>
        <v>485</v>
      </c>
      <c r="E11" s="2">
        <f t="shared" si="2"/>
        <v>0</v>
      </c>
      <c r="G11">
        <f t="shared" ref="G11:G22" si="9">FIND("timestamp",Json,H10)</f>
        <v>318</v>
      </c>
      <c r="H11">
        <f t="shared" si="3"/>
        <v>346</v>
      </c>
      <c r="I11">
        <f t="shared" si="4"/>
        <v>362</v>
      </c>
      <c r="J11">
        <f t="shared" si="5"/>
        <v>375</v>
      </c>
      <c r="K11">
        <f t="shared" si="6"/>
        <v>377</v>
      </c>
      <c r="L11">
        <f t="shared" si="7"/>
        <v>392</v>
      </c>
    </row>
    <row r="12" spans="1:12">
      <c r="B12" s="2" t="str">
        <f t="shared" si="0"/>
        <v>21. marraskuuta</v>
      </c>
      <c r="C12" s="5">
        <f t="shared" si="8"/>
        <v>44156</v>
      </c>
      <c r="D12" s="2">
        <f t="shared" si="1"/>
        <v>626</v>
      </c>
      <c r="E12" s="2">
        <f t="shared" si="2"/>
        <v>0</v>
      </c>
      <c r="G12">
        <f t="shared" si="9"/>
        <v>475</v>
      </c>
      <c r="H12">
        <f t="shared" si="3"/>
        <v>503</v>
      </c>
      <c r="I12">
        <f t="shared" si="4"/>
        <v>519</v>
      </c>
      <c r="J12">
        <f t="shared" si="5"/>
        <v>532</v>
      </c>
      <c r="K12">
        <f t="shared" si="6"/>
        <v>534</v>
      </c>
      <c r="L12">
        <f t="shared" si="7"/>
        <v>549</v>
      </c>
    </row>
    <row r="13" spans="1:12">
      <c r="B13" s="2" t="str">
        <f t="shared" si="0"/>
        <v>20. marraskuuta</v>
      </c>
      <c r="C13" s="5">
        <f t="shared" si="8"/>
        <v>44155</v>
      </c>
      <c r="D13" s="2">
        <f t="shared" si="1"/>
        <v>518</v>
      </c>
      <c r="E13" s="2">
        <f t="shared" si="2"/>
        <v>0</v>
      </c>
      <c r="G13">
        <f t="shared" si="9"/>
        <v>632</v>
      </c>
      <c r="H13">
        <f t="shared" si="3"/>
        <v>660</v>
      </c>
      <c r="I13">
        <f t="shared" si="4"/>
        <v>676</v>
      </c>
      <c r="J13">
        <f t="shared" si="5"/>
        <v>689</v>
      </c>
      <c r="K13">
        <f t="shared" si="6"/>
        <v>691</v>
      </c>
      <c r="L13">
        <f t="shared" si="7"/>
        <v>706</v>
      </c>
    </row>
    <row r="14" spans="1:12">
      <c r="B14" s="2" t="str">
        <f t="shared" si="0"/>
        <v>19. marraskuuta</v>
      </c>
      <c r="C14" s="5">
        <f t="shared" si="8"/>
        <v>44154</v>
      </c>
      <c r="D14" s="2">
        <f t="shared" si="1"/>
        <v>537</v>
      </c>
      <c r="E14" s="2">
        <f t="shared" si="2"/>
        <v>0</v>
      </c>
      <c r="G14">
        <f t="shared" si="9"/>
        <v>789</v>
      </c>
      <c r="H14">
        <f t="shared" si="3"/>
        <v>817</v>
      </c>
      <c r="I14">
        <f t="shared" si="4"/>
        <v>833</v>
      </c>
      <c r="J14">
        <f t="shared" si="5"/>
        <v>846</v>
      </c>
      <c r="K14">
        <f t="shared" si="6"/>
        <v>848</v>
      </c>
      <c r="L14">
        <f t="shared" si="7"/>
        <v>863</v>
      </c>
    </row>
    <row r="15" spans="1:12">
      <c r="B15" s="2" t="str">
        <f t="shared" si="0"/>
        <v>18. marraskuuta</v>
      </c>
      <c r="C15" s="5">
        <f t="shared" si="8"/>
        <v>44153</v>
      </c>
      <c r="D15" s="2">
        <f t="shared" si="1"/>
        <v>458</v>
      </c>
      <c r="E15" s="2">
        <f t="shared" si="2"/>
        <v>0</v>
      </c>
      <c r="G15">
        <f t="shared" si="9"/>
        <v>946</v>
      </c>
      <c r="H15">
        <f t="shared" si="3"/>
        <v>974</v>
      </c>
      <c r="I15">
        <f t="shared" si="4"/>
        <v>990</v>
      </c>
      <c r="J15">
        <f t="shared" si="5"/>
        <v>1003</v>
      </c>
      <c r="K15">
        <f t="shared" si="6"/>
        <v>1005</v>
      </c>
      <c r="L15">
        <f t="shared" si="7"/>
        <v>1020</v>
      </c>
    </row>
    <row r="16" spans="1:12">
      <c r="B16" s="2" t="str">
        <f t="shared" si="0"/>
        <v>17. marraskuuta</v>
      </c>
      <c r="C16" s="5">
        <f t="shared" si="8"/>
        <v>44152</v>
      </c>
      <c r="D16" s="2">
        <f t="shared" si="1"/>
        <v>389</v>
      </c>
      <c r="E16" s="2">
        <f t="shared" si="2"/>
        <v>0</v>
      </c>
      <c r="G16">
        <f t="shared" si="9"/>
        <v>1103</v>
      </c>
      <c r="H16">
        <f t="shared" si="3"/>
        <v>1131</v>
      </c>
      <c r="I16">
        <f t="shared" si="4"/>
        <v>1147</v>
      </c>
      <c r="J16">
        <f t="shared" si="5"/>
        <v>1160</v>
      </c>
      <c r="K16">
        <f t="shared" si="6"/>
        <v>1162</v>
      </c>
      <c r="L16">
        <f t="shared" si="7"/>
        <v>1177</v>
      </c>
    </row>
    <row r="17" spans="1:12">
      <c r="B17" s="2" t="str">
        <f t="shared" si="0"/>
        <v>16. marraskuuta</v>
      </c>
      <c r="C17" s="5">
        <f t="shared" si="8"/>
        <v>44151</v>
      </c>
      <c r="D17" s="2">
        <f t="shared" si="1"/>
        <v>301</v>
      </c>
      <c r="E17" s="2">
        <f t="shared" si="2"/>
        <v>0</v>
      </c>
      <c r="G17">
        <f t="shared" si="9"/>
        <v>1261</v>
      </c>
      <c r="H17">
        <f t="shared" si="3"/>
        <v>1289</v>
      </c>
      <c r="I17">
        <f t="shared" si="4"/>
        <v>1305</v>
      </c>
      <c r="J17">
        <f t="shared" si="5"/>
        <v>1318</v>
      </c>
      <c r="K17">
        <f t="shared" si="6"/>
        <v>1320</v>
      </c>
      <c r="L17">
        <f t="shared" si="7"/>
        <v>1335</v>
      </c>
    </row>
    <row r="18" spans="1:12">
      <c r="B18" s="2" t="str">
        <f t="shared" si="0"/>
        <v>15. marraskuuta</v>
      </c>
      <c r="C18" s="5">
        <f t="shared" si="8"/>
        <v>44150</v>
      </c>
      <c r="D18" s="2">
        <f t="shared" si="1"/>
        <v>321</v>
      </c>
      <c r="E18" s="2">
        <f t="shared" si="2"/>
        <v>0</v>
      </c>
      <c r="G18">
        <f t="shared" si="9"/>
        <v>1419</v>
      </c>
      <c r="H18">
        <f t="shared" si="3"/>
        <v>1447</v>
      </c>
      <c r="I18">
        <f t="shared" si="4"/>
        <v>1463</v>
      </c>
      <c r="J18">
        <f t="shared" si="5"/>
        <v>1476</v>
      </c>
      <c r="K18">
        <f t="shared" si="6"/>
        <v>1478</v>
      </c>
      <c r="L18">
        <f t="shared" si="7"/>
        <v>1493</v>
      </c>
    </row>
    <row r="19" spans="1:12">
      <c r="B19" s="2" t="str">
        <f t="shared" si="0"/>
        <v>14. marraskuuta</v>
      </c>
      <c r="C19" s="5">
        <f t="shared" si="8"/>
        <v>44149</v>
      </c>
      <c r="D19" s="2">
        <f t="shared" si="1"/>
        <v>279</v>
      </c>
      <c r="E19" s="2">
        <f t="shared" si="2"/>
        <v>0</v>
      </c>
      <c r="G19">
        <f t="shared" si="9"/>
        <v>1576</v>
      </c>
      <c r="H19">
        <f t="shared" si="3"/>
        <v>1604</v>
      </c>
      <c r="I19">
        <f t="shared" si="4"/>
        <v>1621</v>
      </c>
      <c r="J19">
        <f t="shared" si="5"/>
        <v>1634</v>
      </c>
      <c r="K19">
        <f t="shared" si="6"/>
        <v>1636</v>
      </c>
      <c r="L19">
        <f t="shared" si="7"/>
        <v>1651</v>
      </c>
    </row>
    <row r="20" spans="1:12">
      <c r="B20" s="2" t="str">
        <f t="shared" si="0"/>
        <v>13. marraskuuta</v>
      </c>
      <c r="C20" s="5">
        <f t="shared" si="8"/>
        <v>44148</v>
      </c>
      <c r="D20" s="2">
        <f t="shared" si="1"/>
        <v>280</v>
      </c>
      <c r="E20" s="2">
        <f t="shared" si="2"/>
        <v>0</v>
      </c>
      <c r="G20">
        <f t="shared" si="9"/>
        <v>1734</v>
      </c>
      <c r="H20">
        <f t="shared" si="3"/>
        <v>1762</v>
      </c>
      <c r="I20">
        <f t="shared" si="4"/>
        <v>1778</v>
      </c>
      <c r="J20">
        <f t="shared" si="5"/>
        <v>1791</v>
      </c>
      <c r="K20">
        <f t="shared" si="6"/>
        <v>1793</v>
      </c>
      <c r="L20">
        <f t="shared" si="7"/>
        <v>1808</v>
      </c>
    </row>
    <row r="21" spans="1:12">
      <c r="B21" s="2" t="str">
        <f t="shared" si="0"/>
        <v>12. marraskuuta</v>
      </c>
      <c r="C21" s="5">
        <f t="shared" si="8"/>
        <v>44147</v>
      </c>
      <c r="D21" s="2">
        <f t="shared" si="1"/>
        <v>255</v>
      </c>
      <c r="E21" s="2">
        <f t="shared" si="2"/>
        <v>1</v>
      </c>
      <c r="G21">
        <f t="shared" si="9"/>
        <v>1891</v>
      </c>
      <c r="H21">
        <f t="shared" si="3"/>
        <v>1919</v>
      </c>
      <c r="I21">
        <f t="shared" si="4"/>
        <v>1935</v>
      </c>
      <c r="J21">
        <f t="shared" si="5"/>
        <v>1948</v>
      </c>
      <c r="K21">
        <f t="shared" si="6"/>
        <v>1950</v>
      </c>
      <c r="L21">
        <f t="shared" si="7"/>
        <v>1965</v>
      </c>
    </row>
    <row r="22" spans="1:12">
      <c r="B22" s="2" t="str">
        <f t="shared" si="0"/>
        <v>11. marraskuuta</v>
      </c>
      <c r="C22" s="5">
        <f t="shared" si="8"/>
        <v>44146</v>
      </c>
      <c r="D22" s="2">
        <f t="shared" si="1"/>
        <v>248</v>
      </c>
      <c r="E22" s="2">
        <f t="shared" si="2"/>
        <v>0</v>
      </c>
      <c r="G22">
        <f t="shared" si="9"/>
        <v>2049</v>
      </c>
      <c r="H22">
        <f t="shared" si="3"/>
        <v>2077</v>
      </c>
      <c r="I22">
        <f t="shared" si="4"/>
        <v>2093</v>
      </c>
      <c r="J22">
        <f t="shared" si="5"/>
        <v>2106</v>
      </c>
      <c r="K22">
        <f t="shared" si="6"/>
        <v>2108</v>
      </c>
      <c r="L22">
        <f t="shared" si="7"/>
        <v>2123</v>
      </c>
    </row>
    <row r="23" spans="1:12">
      <c r="A23" t="s">
        <v>5</v>
      </c>
      <c r="C23" s="13">
        <v>44149</v>
      </c>
      <c r="D23" s="12">
        <v>279</v>
      </c>
      <c r="E23" s="12">
        <v>0</v>
      </c>
    </row>
    <row r="24" spans="1:12">
      <c r="C24" s="13">
        <v>44148</v>
      </c>
      <c r="D24" s="12">
        <v>280</v>
      </c>
      <c r="E24" s="12">
        <v>0</v>
      </c>
    </row>
    <row r="25" spans="1:12">
      <c r="C25" s="13">
        <v>44147</v>
      </c>
      <c r="D25" s="12">
        <v>255</v>
      </c>
      <c r="E25" s="12">
        <v>1</v>
      </c>
    </row>
    <row r="26" spans="1:12">
      <c r="C26" s="13">
        <v>44160</v>
      </c>
      <c r="D26" s="12">
        <v>1098</v>
      </c>
      <c r="E26" s="12">
        <v>0</v>
      </c>
    </row>
    <row r="27" spans="1:12">
      <c r="C27" s="13">
        <v>44145</v>
      </c>
      <c r="D27" s="12">
        <v>202</v>
      </c>
      <c r="E27" s="12">
        <v>0</v>
      </c>
    </row>
    <row r="28" spans="1:12">
      <c r="C28" s="13">
        <v>44144</v>
      </c>
      <c r="D28" s="12">
        <v>171</v>
      </c>
      <c r="E28" s="12">
        <v>0</v>
      </c>
    </row>
    <row r="29" spans="1:12">
      <c r="C29" s="13">
        <v>44143</v>
      </c>
      <c r="D29" s="12">
        <v>252</v>
      </c>
      <c r="E29" s="12">
        <v>0</v>
      </c>
    </row>
    <row r="30" spans="1:12">
      <c r="C30" s="13">
        <v>44144</v>
      </c>
      <c r="D30" s="12">
        <v>171</v>
      </c>
      <c r="E30" s="12">
        <v>0</v>
      </c>
    </row>
    <row r="31" spans="1:12">
      <c r="C31" s="13">
        <v>44143</v>
      </c>
      <c r="D31" s="12">
        <v>252</v>
      </c>
      <c r="E31" s="12">
        <v>0</v>
      </c>
    </row>
    <row r="32" spans="1:12">
      <c r="A32" t="s">
        <v>78</v>
      </c>
      <c r="C32" s="13">
        <v>44142</v>
      </c>
      <c r="D32" s="12">
        <v>365</v>
      </c>
      <c r="E32" s="12">
        <v>0</v>
      </c>
    </row>
    <row r="33" spans="1:5">
      <c r="A33" s="6" t="s">
        <v>6</v>
      </c>
      <c r="C33" s="13">
        <v>44141</v>
      </c>
      <c r="D33" s="12">
        <v>378</v>
      </c>
      <c r="E33" s="12">
        <v>0</v>
      </c>
    </row>
    <row r="34" spans="1:5">
      <c r="C34" s="13">
        <v>44140</v>
      </c>
      <c r="D34" s="12">
        <v>309</v>
      </c>
      <c r="E34" s="12">
        <v>0</v>
      </c>
    </row>
    <row r="35" spans="1:5">
      <c r="C35" s="13">
        <v>44139</v>
      </c>
      <c r="D35" s="12">
        <v>345</v>
      </c>
      <c r="E35" s="12">
        <v>0</v>
      </c>
    </row>
    <row r="36" spans="1:5">
      <c r="C36" s="13">
        <v>44138</v>
      </c>
      <c r="D36" s="12">
        <v>252</v>
      </c>
      <c r="E36" s="12">
        <v>0</v>
      </c>
    </row>
    <row r="37" spans="1:5">
      <c r="C37" s="13">
        <v>44137</v>
      </c>
      <c r="D37" s="12">
        <v>241</v>
      </c>
      <c r="E37" s="12">
        <v>0</v>
      </c>
    </row>
    <row r="38" spans="1:5">
      <c r="A38" t="s">
        <v>14</v>
      </c>
      <c r="C38" s="13">
        <v>44136</v>
      </c>
      <c r="D38" s="12">
        <v>240</v>
      </c>
      <c r="E38" s="12">
        <v>0</v>
      </c>
    </row>
    <row r="39" spans="1:5">
      <c r="A39" s="6" t="s">
        <v>13</v>
      </c>
      <c r="C39" s="5">
        <v>44135</v>
      </c>
      <c r="D39" s="2">
        <v>372</v>
      </c>
      <c r="E39" s="2">
        <v>0</v>
      </c>
    </row>
    <row r="40" spans="1:5">
      <c r="C40" s="5">
        <v>44134</v>
      </c>
      <c r="D40" s="2">
        <v>367</v>
      </c>
      <c r="E40" s="2">
        <v>0</v>
      </c>
    </row>
    <row r="41" spans="1:5">
      <c r="C41" s="5">
        <v>44133</v>
      </c>
      <c r="D41" s="2">
        <v>353</v>
      </c>
      <c r="E41" s="2">
        <v>0</v>
      </c>
    </row>
    <row r="42" spans="1:5">
      <c r="C42" s="5">
        <v>44132</v>
      </c>
      <c r="D42" s="2">
        <v>367</v>
      </c>
      <c r="E42" s="2">
        <v>0</v>
      </c>
    </row>
    <row r="43" spans="1:5">
      <c r="C43" s="5">
        <v>44131</v>
      </c>
      <c r="D43" s="2">
        <v>260</v>
      </c>
      <c r="E43" s="2">
        <v>0</v>
      </c>
    </row>
    <row r="44" spans="1:5">
      <c r="C44" s="5">
        <v>44130</v>
      </c>
      <c r="D44" s="2">
        <v>309</v>
      </c>
      <c r="E44" s="2">
        <v>0</v>
      </c>
    </row>
    <row r="45" spans="1:5">
      <c r="C45" s="5">
        <v>44129</v>
      </c>
      <c r="D45" s="2">
        <v>312</v>
      </c>
      <c r="E45" s="2">
        <v>1</v>
      </c>
    </row>
    <row r="46" spans="1:5">
      <c r="C46" s="5">
        <v>44128</v>
      </c>
      <c r="D46" s="2">
        <v>329</v>
      </c>
      <c r="E46" s="2">
        <v>0</v>
      </c>
    </row>
    <row r="47" spans="1:5">
      <c r="C47" s="5">
        <v>44127</v>
      </c>
      <c r="D47" s="2">
        <v>486</v>
      </c>
      <c r="E47" s="2">
        <v>0</v>
      </c>
    </row>
    <row r="48" spans="1:5">
      <c r="C48" s="5">
        <v>44126</v>
      </c>
      <c r="D48" s="2">
        <v>372</v>
      </c>
      <c r="E48" s="2">
        <v>0</v>
      </c>
    </row>
    <row r="49" spans="3:5">
      <c r="C49" s="5">
        <v>44125</v>
      </c>
      <c r="D49" s="2">
        <v>446</v>
      </c>
      <c r="E49" s="2">
        <v>0</v>
      </c>
    </row>
    <row r="50" spans="3:5">
      <c r="C50" s="5">
        <v>44124</v>
      </c>
      <c r="D50" s="2">
        <v>386</v>
      </c>
      <c r="E50" s="2">
        <v>0</v>
      </c>
    </row>
    <row r="51" spans="3:5">
      <c r="C51" s="5">
        <v>44123</v>
      </c>
      <c r="D51" s="2">
        <v>421</v>
      </c>
      <c r="E51" s="2">
        <v>0</v>
      </c>
    </row>
    <row r="52" spans="3:5">
      <c r="C52" s="5">
        <v>44122</v>
      </c>
      <c r="D52" s="2">
        <v>535</v>
      </c>
      <c r="E52" s="2">
        <v>0</v>
      </c>
    </row>
    <row r="53" spans="3:5">
      <c r="C53" s="5">
        <v>44121</v>
      </c>
      <c r="D53" s="2">
        <v>537</v>
      </c>
      <c r="E53" s="2">
        <v>0</v>
      </c>
    </row>
    <row r="54" spans="3:5">
      <c r="C54" s="5">
        <v>44120</v>
      </c>
      <c r="D54" s="2">
        <v>639</v>
      </c>
      <c r="E54" s="2">
        <v>0</v>
      </c>
    </row>
    <row r="55" spans="3:5">
      <c r="C55" s="5">
        <v>44119</v>
      </c>
      <c r="D55" s="2">
        <v>429</v>
      </c>
      <c r="E55" s="2">
        <v>0</v>
      </c>
    </row>
    <row r="56" spans="3:5">
      <c r="C56" s="5">
        <v>44118</v>
      </c>
      <c r="D56" s="2">
        <v>559</v>
      </c>
      <c r="E56" s="2">
        <v>0</v>
      </c>
    </row>
    <row r="57" spans="3:5">
      <c r="C57" s="5">
        <v>44117</v>
      </c>
      <c r="D57" s="2">
        <v>649</v>
      </c>
      <c r="E57" s="2">
        <v>0</v>
      </c>
    </row>
    <row r="58" spans="3:5">
      <c r="C58" s="5">
        <v>44116</v>
      </c>
      <c r="D58" s="2">
        <v>691</v>
      </c>
      <c r="E58" s="2">
        <v>0</v>
      </c>
    </row>
    <row r="59" spans="3:5">
      <c r="C59" s="5">
        <v>44115</v>
      </c>
      <c r="D59" s="2">
        <v>666</v>
      </c>
      <c r="E59" s="2">
        <v>0</v>
      </c>
    </row>
    <row r="60" spans="3:5">
      <c r="C60" s="5">
        <v>44114</v>
      </c>
      <c r="D60" s="2">
        <v>720</v>
      </c>
      <c r="E60" s="2">
        <v>0</v>
      </c>
    </row>
    <row r="61" spans="3:5">
      <c r="C61" s="5">
        <v>44113</v>
      </c>
      <c r="D61" s="2">
        <v>640</v>
      </c>
      <c r="E61" s="2">
        <v>1</v>
      </c>
    </row>
    <row r="62" spans="3:5">
      <c r="C62" s="5">
        <v>44112</v>
      </c>
      <c r="D62" s="2">
        <v>445</v>
      </c>
      <c r="E62" s="2">
        <v>0</v>
      </c>
    </row>
    <row r="63" spans="3:5">
      <c r="C63" s="5">
        <v>44111</v>
      </c>
      <c r="D63" s="2">
        <v>578</v>
      </c>
      <c r="E63" s="2">
        <v>0</v>
      </c>
    </row>
    <row r="64" spans="3:5">
      <c r="C64" s="5">
        <v>44110</v>
      </c>
      <c r="D64" s="2">
        <v>655</v>
      </c>
      <c r="E64" s="2">
        <v>0</v>
      </c>
    </row>
    <row r="65" spans="3:5">
      <c r="C65" s="5">
        <v>44109</v>
      </c>
      <c r="D65" s="2">
        <v>453</v>
      </c>
      <c r="E65" s="2">
        <v>0</v>
      </c>
    </row>
    <row r="66" spans="3:5">
      <c r="C66" s="5">
        <v>44108</v>
      </c>
      <c r="D66" s="2">
        <v>294</v>
      </c>
      <c r="E66" s="2">
        <v>0</v>
      </c>
    </row>
    <row r="67" spans="3:5">
      <c r="C67" s="5">
        <v>44107</v>
      </c>
      <c r="D67" s="2">
        <v>463</v>
      </c>
      <c r="E67" s="2">
        <v>1</v>
      </c>
    </row>
    <row r="68" spans="3:5">
      <c r="C68" s="5">
        <v>44106</v>
      </c>
      <c r="D68" s="2">
        <v>169</v>
      </c>
      <c r="E68" s="2">
        <v>0</v>
      </c>
    </row>
    <row r="69" spans="3:5">
      <c r="C69" s="5">
        <v>44105</v>
      </c>
      <c r="D69" s="2">
        <v>203</v>
      </c>
      <c r="E69" s="2">
        <v>0</v>
      </c>
    </row>
    <row r="70" spans="3:5">
      <c r="C70" s="5">
        <v>44104</v>
      </c>
      <c r="D70" s="2">
        <v>318</v>
      </c>
      <c r="E70" s="2">
        <v>0</v>
      </c>
    </row>
    <row r="71" spans="3:5">
      <c r="C71" s="5">
        <v>44103</v>
      </c>
      <c r="D71" s="2">
        <v>238</v>
      </c>
      <c r="E71" s="2">
        <v>0</v>
      </c>
    </row>
    <row r="72" spans="3:5">
      <c r="C72" s="5">
        <v>44102</v>
      </c>
      <c r="D72" s="2">
        <v>199</v>
      </c>
      <c r="E72" s="2">
        <v>0</v>
      </c>
    </row>
    <row r="73" spans="3:5">
      <c r="C73" s="5">
        <v>44101</v>
      </c>
      <c r="D73" s="2">
        <v>141</v>
      </c>
      <c r="E73" s="2">
        <v>0</v>
      </c>
    </row>
    <row r="74" spans="3:5">
      <c r="C74" s="5">
        <v>44100</v>
      </c>
      <c r="D74" s="2">
        <v>242</v>
      </c>
      <c r="E74" s="2">
        <v>0</v>
      </c>
    </row>
    <row r="75" spans="3:5">
      <c r="C75" s="5">
        <v>44099</v>
      </c>
      <c r="D75" s="2">
        <v>217</v>
      </c>
      <c r="E75" s="2">
        <v>1</v>
      </c>
    </row>
    <row r="76" spans="3:5">
      <c r="C76" s="5">
        <v>44098</v>
      </c>
      <c r="D76" s="2">
        <v>211</v>
      </c>
      <c r="E76" s="2">
        <v>0</v>
      </c>
    </row>
    <row r="77" spans="3:5">
      <c r="C77" s="5">
        <v>44097</v>
      </c>
      <c r="D77" s="2">
        <v>189</v>
      </c>
      <c r="E77" s="2">
        <v>0</v>
      </c>
    </row>
    <row r="78" spans="3:5">
      <c r="C78" s="5">
        <v>44096</v>
      </c>
      <c r="D78" s="2">
        <v>311</v>
      </c>
      <c r="E78" s="2">
        <v>0</v>
      </c>
    </row>
    <row r="79" spans="3:5">
      <c r="C79" s="5">
        <v>44095</v>
      </c>
      <c r="D79" s="2">
        <v>157</v>
      </c>
      <c r="E79" s="2">
        <v>0</v>
      </c>
    </row>
    <row r="80" spans="3:5">
      <c r="C80" s="5">
        <v>44094</v>
      </c>
      <c r="D80" s="2">
        <v>202</v>
      </c>
      <c r="E80" s="2">
        <v>0</v>
      </c>
    </row>
    <row r="81" spans="1:5">
      <c r="C81" s="5">
        <v>44093</v>
      </c>
      <c r="D81" s="2">
        <v>190</v>
      </c>
      <c r="E81" s="2">
        <v>0</v>
      </c>
    </row>
    <row r="82" spans="1:5">
      <c r="C82" s="5">
        <v>44092</v>
      </c>
      <c r="D82" s="2">
        <v>82</v>
      </c>
      <c r="E82" s="2">
        <v>0</v>
      </c>
    </row>
    <row r="83" spans="1:5">
      <c r="C83" s="5">
        <v>44091</v>
      </c>
      <c r="D83" s="2">
        <v>137</v>
      </c>
      <c r="E83" s="2">
        <v>0</v>
      </c>
    </row>
    <row r="84" spans="1:5">
      <c r="C84" s="5">
        <v>44090</v>
      </c>
      <c r="D84" s="2">
        <v>125</v>
      </c>
      <c r="E84" s="2">
        <v>0</v>
      </c>
    </row>
    <row r="85" spans="1:5">
      <c r="C85" s="5">
        <v>44089</v>
      </c>
      <c r="D85" s="2">
        <v>136</v>
      </c>
      <c r="E85" s="2">
        <v>0</v>
      </c>
    </row>
    <row r="86" spans="1:5">
      <c r="C86" s="5">
        <v>44088</v>
      </c>
      <c r="D86" s="2">
        <v>67</v>
      </c>
      <c r="E86" s="2">
        <v>0</v>
      </c>
    </row>
    <row r="87" spans="1:5">
      <c r="C87" s="5">
        <v>44087</v>
      </c>
      <c r="D87" s="2">
        <v>87</v>
      </c>
      <c r="E87" s="2">
        <v>0</v>
      </c>
    </row>
    <row r="88" spans="1:5">
      <c r="C88" s="5">
        <v>44086</v>
      </c>
      <c r="D88" s="2">
        <v>46</v>
      </c>
      <c r="E88" s="2">
        <v>0</v>
      </c>
    </row>
    <row r="89" spans="1:5">
      <c r="C89" s="5">
        <v>44085</v>
      </c>
      <c r="D89" s="2">
        <v>70</v>
      </c>
      <c r="E89" s="2">
        <v>0</v>
      </c>
    </row>
    <row r="90" spans="1:5">
      <c r="C90" s="5">
        <v>44084</v>
      </c>
      <c r="D90" s="2">
        <v>75</v>
      </c>
      <c r="E90" s="2">
        <v>0</v>
      </c>
    </row>
    <row r="91" spans="1:5">
      <c r="C91" s="5">
        <v>44083</v>
      </c>
      <c r="D91" s="2">
        <v>101</v>
      </c>
      <c r="E91" s="2">
        <v>0</v>
      </c>
    </row>
    <row r="92" spans="1:5">
      <c r="C92" s="5">
        <v>44082</v>
      </c>
      <c r="D92" s="2">
        <v>56</v>
      </c>
      <c r="E92" s="2">
        <v>0</v>
      </c>
    </row>
    <row r="93" spans="1:5">
      <c r="C93" s="5">
        <v>44081</v>
      </c>
      <c r="D93" s="2">
        <v>46</v>
      </c>
      <c r="E93" s="2">
        <v>0</v>
      </c>
    </row>
    <row r="94" spans="1:5">
      <c r="C94" s="5">
        <v>44080</v>
      </c>
      <c r="D94" s="2">
        <v>10</v>
      </c>
      <c r="E94" s="2">
        <v>0</v>
      </c>
    </row>
    <row r="95" spans="1:5">
      <c r="A95" t="s">
        <v>77</v>
      </c>
      <c r="C95" s="5">
        <v>44079</v>
      </c>
      <c r="D95" s="2">
        <v>15</v>
      </c>
      <c r="E95" s="2">
        <v>0</v>
      </c>
    </row>
    <row r="96" spans="1:5">
      <c r="A96" s="6" t="s">
        <v>8</v>
      </c>
      <c r="C96" s="5">
        <v>44078</v>
      </c>
      <c r="D96" s="2">
        <v>19</v>
      </c>
      <c r="E96" s="2">
        <v>0</v>
      </c>
    </row>
    <row r="97" spans="1:10">
      <c r="C97" s="5">
        <v>44077</v>
      </c>
      <c r="D97" s="2">
        <v>6</v>
      </c>
      <c r="E97" s="2">
        <v>0</v>
      </c>
    </row>
    <row r="98" spans="1:10">
      <c r="A98" t="s">
        <v>10</v>
      </c>
      <c r="C98"/>
    </row>
    <row r="99" spans="1:10">
      <c r="A99" s="8" t="str">
        <f ca="1">"Uusien #koronavilkku päiväavaimien lukumäärä "&amp;TEXT(NOW(),"p.kk")&amp;" on n="&amp;C106&amp;" edelliset 7 päivää "&amp;A106&amp;" (muutos "&amp;A107&amp;"), "&amp;A113&amp;" ("&amp;A114&amp;"), "&amp;A120&amp;" ("&amp;A121&amp;"), "&amp;A127&amp;". Kumulatiivisesti N="&amp;G2&amp;" ja /5 arvioituna (*) avauskoodeja jaettu vähintään "&amp;TEXT(H2,"0")&amp;", https://github.com/jussivirkkala/excel/tree/master/all-exposure-checks"</f>
        <v>Uusien #koronavilkku päiväavaimien lukumäärä 25.11 on n=1098 edelliset 7 päivää 4521 (muutos 98 %), 2283 (19 %), 1925 (-11 %), 2170. Kumulatiivisesti N=27605 ja /5 arvioituna (*) avauskoodeja jaettu vähintään 5521, https://github.com/jussivirkkala/excel/tree/master/all-exposure-checks</v>
      </c>
      <c r="C99"/>
    </row>
    <row r="101" spans="1:10">
      <c r="A101" s="8" t="str">
        <f ca="1">TEXT(NOW(),"p.k.vvvv")&amp;" uusia #koronavilkku päiväavaimia "&amp;C106&amp;"."</f>
        <v>25.11.2020 uusia #koronavilkku päiväavaimia 1098.</v>
      </c>
    </row>
    <row r="103" spans="1:10">
      <c r="A103" t="s">
        <v>4</v>
      </c>
    </row>
    <row r="105" spans="1:10">
      <c r="B105" s="3">
        <f ca="1">_xlfn.FLOOR.MATH(NOW())+1</f>
        <v>44161</v>
      </c>
      <c r="C105" t="s">
        <v>1</v>
      </c>
      <c r="D105" t="s">
        <v>2</v>
      </c>
      <c r="F105" t="s">
        <v>82</v>
      </c>
      <c r="I105" t="s">
        <v>79</v>
      </c>
      <c r="J105" t="s">
        <v>80</v>
      </c>
    </row>
    <row r="106" spans="1:10">
      <c r="A106">
        <f ca="1">SUM(C106:C112)</f>
        <v>4521</v>
      </c>
      <c r="B106" s="3">
        <f ca="1">IF(AND(B105&gt;44077,B105&lt;&gt;""),B105-1,B105)</f>
        <v>44160</v>
      </c>
      <c r="C106">
        <f t="shared" ref="C106:C139" ca="1" si="10">VLOOKUP(B106,data,2,FALSE)</f>
        <v>1098</v>
      </c>
      <c r="D106">
        <f t="shared" ref="D106:D118" ca="1" si="11">VLOOKUP(B106,data,3,FALSE)</f>
        <v>0</v>
      </c>
      <c r="E106">
        <f ca="1">IF(C106&lt;C107,C106,0)</f>
        <v>0</v>
      </c>
      <c r="F106">
        <f ca="1">COUNTIF(E106:E194,E106)</f>
        <v>89</v>
      </c>
      <c r="G106" s="3">
        <f ca="1">IF(G107&gt;44077,G107-1,44077)</f>
        <v>44077</v>
      </c>
      <c r="H106">
        <f t="shared" ref="H106:H169" ca="1" si="12">VLOOKUP(G106,data,2,FALSE)</f>
        <v>6</v>
      </c>
    </row>
    <row r="107" spans="1:10">
      <c r="A107" s="9" t="str">
        <f ca="1">TEXT(A106/A113-1,"0 %")</f>
        <v>98 %</v>
      </c>
      <c r="B107" s="3">
        <f t="shared" ref="B107:B170" ca="1" si="13">IF(AND(B106&gt;44077,B106&lt;&gt;""),B106-1,B106)</f>
        <v>44159</v>
      </c>
      <c r="C107">
        <f t="shared" ca="1" si="10"/>
        <v>874</v>
      </c>
      <c r="D107">
        <f t="shared" ca="1" si="11"/>
        <v>0</v>
      </c>
      <c r="E107">
        <f ca="1">IF(C107&gt;=E106,E106,0)</f>
        <v>0</v>
      </c>
      <c r="G107" s="3">
        <f t="shared" ref="G107:G170" ca="1" si="14">IF(G108&gt;44077,G108-1,44077)</f>
        <v>44077</v>
      </c>
      <c r="H107">
        <f t="shared" ca="1" si="12"/>
        <v>6</v>
      </c>
      <c r="I107" t="str">
        <f ca="1">IF(AND(H107&gt;H106,H107&gt;H108),H107,"")</f>
        <v/>
      </c>
      <c r="J107" t="str">
        <f ca="1">IF(AND(H107&lt;H106,H107&lt;H108),H107,"")</f>
        <v/>
      </c>
    </row>
    <row r="108" spans="1:10">
      <c r="B108" s="3">
        <f t="shared" ca="1" si="13"/>
        <v>44158</v>
      </c>
      <c r="C108">
        <f t="shared" ca="1" si="10"/>
        <v>383</v>
      </c>
      <c r="D108">
        <f t="shared" ca="1" si="11"/>
        <v>0</v>
      </c>
      <c r="E108">
        <f t="shared" ref="E108:E152" ca="1" si="15">IF(C108&gt;E107,E107,0)</f>
        <v>0</v>
      </c>
      <c r="G108" s="3">
        <f t="shared" ca="1" si="14"/>
        <v>44077</v>
      </c>
      <c r="H108">
        <f t="shared" ca="1" si="12"/>
        <v>6</v>
      </c>
      <c r="I108" t="str">
        <f ca="1">IF(AND(H108&gt;H107,H108&gt;H109),H108,"")</f>
        <v/>
      </c>
      <c r="J108" t="str">
        <f ca="1">IF(AND(H108&lt;H107,H108&lt;H109),H108,"")</f>
        <v/>
      </c>
    </row>
    <row r="109" spans="1:10">
      <c r="B109" s="3">
        <f t="shared" ca="1" si="13"/>
        <v>44157</v>
      </c>
      <c r="C109">
        <f t="shared" ca="1" si="10"/>
        <v>485</v>
      </c>
      <c r="D109">
        <f t="shared" ca="1" si="11"/>
        <v>0</v>
      </c>
      <c r="E109">
        <f t="shared" ca="1" si="15"/>
        <v>0</v>
      </c>
      <c r="G109" s="3">
        <f t="shared" ca="1" si="14"/>
        <v>44077</v>
      </c>
      <c r="H109">
        <f t="shared" ca="1" si="12"/>
        <v>6</v>
      </c>
      <c r="I109" t="str">
        <f t="shared" ref="I109:I171" ca="1" si="16">IF(AND(H109&gt;H108,H109&gt;H110),H109,"")</f>
        <v/>
      </c>
      <c r="J109" t="str">
        <f t="shared" ref="J109:J172" ca="1" si="17">IF(AND(H109&lt;H108,H109&lt;H110),H109,"")</f>
        <v/>
      </c>
    </row>
    <row r="110" spans="1:10">
      <c r="B110" s="3">
        <f t="shared" ca="1" si="13"/>
        <v>44156</v>
      </c>
      <c r="C110">
        <f t="shared" ca="1" si="10"/>
        <v>626</v>
      </c>
      <c r="D110">
        <f t="shared" ca="1" si="11"/>
        <v>0</v>
      </c>
      <c r="E110">
        <f t="shared" ca="1" si="15"/>
        <v>0</v>
      </c>
      <c r="G110" s="3">
        <f t="shared" ca="1" si="14"/>
        <v>44077</v>
      </c>
      <c r="H110">
        <f t="shared" ca="1" si="12"/>
        <v>6</v>
      </c>
      <c r="I110" t="str">
        <f t="shared" ca="1" si="16"/>
        <v/>
      </c>
      <c r="J110" t="str">
        <f t="shared" ca="1" si="17"/>
        <v/>
      </c>
    </row>
    <row r="111" spans="1:10">
      <c r="B111" s="3">
        <f t="shared" ca="1" si="13"/>
        <v>44155</v>
      </c>
      <c r="C111">
        <f t="shared" ca="1" si="10"/>
        <v>518</v>
      </c>
      <c r="D111">
        <f t="shared" ca="1" si="11"/>
        <v>0</v>
      </c>
      <c r="E111">
        <f t="shared" ca="1" si="15"/>
        <v>0</v>
      </c>
      <c r="G111" s="3">
        <f t="shared" ca="1" si="14"/>
        <v>44077</v>
      </c>
      <c r="H111">
        <f t="shared" ca="1" si="12"/>
        <v>6</v>
      </c>
      <c r="I111" t="str">
        <f t="shared" ca="1" si="16"/>
        <v/>
      </c>
      <c r="J111" t="str">
        <f t="shared" ca="1" si="17"/>
        <v/>
      </c>
    </row>
    <row r="112" spans="1:10">
      <c r="B112" s="3">
        <f t="shared" ca="1" si="13"/>
        <v>44154</v>
      </c>
      <c r="C112">
        <f t="shared" ca="1" si="10"/>
        <v>537</v>
      </c>
      <c r="D112">
        <f t="shared" ca="1" si="11"/>
        <v>0</v>
      </c>
      <c r="E112">
        <f t="shared" ca="1" si="15"/>
        <v>0</v>
      </c>
      <c r="G112" s="3">
        <f t="shared" ca="1" si="14"/>
        <v>44078</v>
      </c>
      <c r="H112">
        <f t="shared" ca="1" si="12"/>
        <v>19</v>
      </c>
      <c r="I112">
        <f t="shared" ca="1" si="16"/>
        <v>19</v>
      </c>
      <c r="J112" t="str">
        <f t="shared" ca="1" si="17"/>
        <v/>
      </c>
    </row>
    <row r="113" spans="1:10">
      <c r="A113">
        <f ca="1">SUM(C113:C119)</f>
        <v>2283</v>
      </c>
      <c r="B113" s="3">
        <f t="shared" ca="1" si="13"/>
        <v>44153</v>
      </c>
      <c r="C113">
        <f t="shared" ca="1" si="10"/>
        <v>458</v>
      </c>
      <c r="D113">
        <f t="shared" ca="1" si="11"/>
        <v>0</v>
      </c>
      <c r="E113">
        <f t="shared" ca="1" si="15"/>
        <v>0</v>
      </c>
      <c r="G113" s="3">
        <f t="shared" ca="1" si="14"/>
        <v>44079</v>
      </c>
      <c r="H113">
        <f t="shared" ca="1" si="12"/>
        <v>15</v>
      </c>
      <c r="I113" t="str">
        <f t="shared" ca="1" si="16"/>
        <v/>
      </c>
      <c r="J113" t="str">
        <f t="shared" ca="1" si="17"/>
        <v/>
      </c>
    </row>
    <row r="114" spans="1:10">
      <c r="A114" s="9" t="str">
        <f ca="1">TEXT(A113/A120-1,"0 %")</f>
        <v>19 %</v>
      </c>
      <c r="B114" s="3">
        <f t="shared" ca="1" si="13"/>
        <v>44152</v>
      </c>
      <c r="C114">
        <f t="shared" ca="1" si="10"/>
        <v>389</v>
      </c>
      <c r="D114">
        <f t="shared" ca="1" si="11"/>
        <v>0</v>
      </c>
      <c r="E114">
        <f t="shared" ca="1" si="15"/>
        <v>0</v>
      </c>
      <c r="G114" s="3">
        <f t="shared" ca="1" si="14"/>
        <v>44080</v>
      </c>
      <c r="H114">
        <f t="shared" ca="1" si="12"/>
        <v>10</v>
      </c>
      <c r="I114" t="str">
        <f t="shared" ca="1" si="16"/>
        <v/>
      </c>
      <c r="J114">
        <f t="shared" ca="1" si="17"/>
        <v>10</v>
      </c>
    </row>
    <row r="115" spans="1:10">
      <c r="B115" s="3">
        <f t="shared" ca="1" si="13"/>
        <v>44151</v>
      </c>
      <c r="C115">
        <f t="shared" ca="1" si="10"/>
        <v>301</v>
      </c>
      <c r="D115">
        <f t="shared" ca="1" si="11"/>
        <v>0</v>
      </c>
      <c r="E115">
        <f t="shared" ca="1" si="15"/>
        <v>0</v>
      </c>
      <c r="G115" s="3">
        <f t="shared" ca="1" si="14"/>
        <v>44081</v>
      </c>
      <c r="H115">
        <f t="shared" ca="1" si="12"/>
        <v>46</v>
      </c>
      <c r="I115" t="str">
        <f t="shared" ca="1" si="16"/>
        <v/>
      </c>
      <c r="J115" t="str">
        <f t="shared" ca="1" si="17"/>
        <v/>
      </c>
    </row>
    <row r="116" spans="1:10">
      <c r="B116" s="3">
        <f t="shared" ca="1" si="13"/>
        <v>44150</v>
      </c>
      <c r="C116">
        <f t="shared" ca="1" si="10"/>
        <v>321</v>
      </c>
      <c r="D116">
        <f t="shared" ca="1" si="11"/>
        <v>0</v>
      </c>
      <c r="E116">
        <f t="shared" ca="1" si="15"/>
        <v>0</v>
      </c>
      <c r="G116" s="3">
        <f t="shared" ca="1" si="14"/>
        <v>44082</v>
      </c>
      <c r="H116">
        <f t="shared" ca="1" si="12"/>
        <v>56</v>
      </c>
      <c r="I116" t="str">
        <f t="shared" ca="1" si="16"/>
        <v/>
      </c>
      <c r="J116" t="str">
        <f t="shared" ca="1" si="17"/>
        <v/>
      </c>
    </row>
    <row r="117" spans="1:10">
      <c r="B117" s="3">
        <f t="shared" ca="1" si="13"/>
        <v>44149</v>
      </c>
      <c r="C117">
        <f t="shared" ca="1" si="10"/>
        <v>279</v>
      </c>
      <c r="D117">
        <f t="shared" ca="1" si="11"/>
        <v>0</v>
      </c>
      <c r="E117">
        <f t="shared" ca="1" si="15"/>
        <v>0</v>
      </c>
      <c r="G117" s="3">
        <f t="shared" ca="1" si="14"/>
        <v>44083</v>
      </c>
      <c r="H117">
        <f t="shared" ca="1" si="12"/>
        <v>101</v>
      </c>
      <c r="I117">
        <f t="shared" ca="1" si="16"/>
        <v>101</v>
      </c>
      <c r="J117" t="str">
        <f t="shared" ca="1" si="17"/>
        <v/>
      </c>
    </row>
    <row r="118" spans="1:10">
      <c r="B118" s="3">
        <f t="shared" ca="1" si="13"/>
        <v>44148</v>
      </c>
      <c r="C118">
        <f t="shared" ca="1" si="10"/>
        <v>280</v>
      </c>
      <c r="D118">
        <f t="shared" ca="1" si="11"/>
        <v>0</v>
      </c>
      <c r="E118">
        <f t="shared" ca="1" si="15"/>
        <v>0</v>
      </c>
      <c r="G118" s="3">
        <f t="shared" ca="1" si="14"/>
        <v>44084</v>
      </c>
      <c r="H118">
        <f t="shared" ca="1" si="12"/>
        <v>75</v>
      </c>
      <c r="I118" t="str">
        <f t="shared" ca="1" si="16"/>
        <v/>
      </c>
      <c r="J118" t="str">
        <f t="shared" ca="1" si="17"/>
        <v/>
      </c>
    </row>
    <row r="119" spans="1:10">
      <c r="B119" s="3">
        <f t="shared" ca="1" si="13"/>
        <v>44147</v>
      </c>
      <c r="C119">
        <f t="shared" ca="1" si="10"/>
        <v>255</v>
      </c>
      <c r="D119">
        <f ca="1">VLOOKUP(B119,data,3,FALSE)</f>
        <v>1</v>
      </c>
      <c r="E119">
        <f t="shared" ca="1" si="15"/>
        <v>0</v>
      </c>
      <c r="G119" s="3">
        <f t="shared" ca="1" si="14"/>
        <v>44085</v>
      </c>
      <c r="H119">
        <f t="shared" ca="1" si="12"/>
        <v>70</v>
      </c>
      <c r="I119" t="str">
        <f t="shared" ca="1" si="16"/>
        <v/>
      </c>
      <c r="J119" t="str">
        <f t="shared" ca="1" si="17"/>
        <v/>
      </c>
    </row>
    <row r="120" spans="1:10">
      <c r="A120">
        <f ca="1">SUM(C120:C126)</f>
        <v>1925</v>
      </c>
      <c r="B120" s="3">
        <f t="shared" ca="1" si="13"/>
        <v>44146</v>
      </c>
      <c r="C120">
        <f t="shared" ca="1" si="10"/>
        <v>248</v>
      </c>
      <c r="D120">
        <f t="shared" ref="D120:D126" ca="1" si="18">VLOOKUP(B120,data,3,FALSE)</f>
        <v>0</v>
      </c>
      <c r="E120">
        <f t="shared" ca="1" si="15"/>
        <v>0</v>
      </c>
      <c r="G120" s="3">
        <f t="shared" ca="1" si="14"/>
        <v>44086</v>
      </c>
      <c r="H120">
        <f t="shared" ca="1" si="12"/>
        <v>46</v>
      </c>
      <c r="I120" t="str">
        <f t="shared" ca="1" si="16"/>
        <v/>
      </c>
      <c r="J120">
        <f t="shared" ca="1" si="17"/>
        <v>46</v>
      </c>
    </row>
    <row r="121" spans="1:10">
      <c r="A121" s="9" t="str">
        <f ca="1">TEXT(A120/A127-1,"0 %")</f>
        <v>-11 %</v>
      </c>
      <c r="B121" s="3">
        <f t="shared" ca="1" si="13"/>
        <v>44145</v>
      </c>
      <c r="C121">
        <f t="shared" ca="1" si="10"/>
        <v>202</v>
      </c>
      <c r="D121">
        <f t="shared" ca="1" si="18"/>
        <v>0</v>
      </c>
      <c r="E121">
        <f t="shared" ca="1" si="15"/>
        <v>0</v>
      </c>
      <c r="G121" s="3">
        <f t="shared" ca="1" si="14"/>
        <v>44087</v>
      </c>
      <c r="H121">
        <f t="shared" ca="1" si="12"/>
        <v>87</v>
      </c>
      <c r="I121">
        <f t="shared" ca="1" si="16"/>
        <v>87</v>
      </c>
      <c r="J121" t="str">
        <f t="shared" ca="1" si="17"/>
        <v/>
      </c>
    </row>
    <row r="122" spans="1:10">
      <c r="B122" s="3">
        <f t="shared" ca="1" si="13"/>
        <v>44144</v>
      </c>
      <c r="C122">
        <f t="shared" ca="1" si="10"/>
        <v>171</v>
      </c>
      <c r="D122">
        <f t="shared" ca="1" si="18"/>
        <v>0</v>
      </c>
      <c r="E122">
        <f t="shared" ca="1" si="15"/>
        <v>0</v>
      </c>
      <c r="G122" s="3">
        <f t="shared" ca="1" si="14"/>
        <v>44088</v>
      </c>
      <c r="H122">
        <f t="shared" ca="1" si="12"/>
        <v>67</v>
      </c>
      <c r="I122" t="str">
        <f t="shared" ca="1" si="16"/>
        <v/>
      </c>
      <c r="J122">
        <f t="shared" ca="1" si="17"/>
        <v>67</v>
      </c>
    </row>
    <row r="123" spans="1:10">
      <c r="B123" s="3">
        <f t="shared" ca="1" si="13"/>
        <v>44143</v>
      </c>
      <c r="C123">
        <f t="shared" ca="1" si="10"/>
        <v>252</v>
      </c>
      <c r="D123">
        <f t="shared" ca="1" si="18"/>
        <v>0</v>
      </c>
      <c r="E123">
        <f t="shared" ca="1" si="15"/>
        <v>0</v>
      </c>
      <c r="G123" s="3">
        <f t="shared" ca="1" si="14"/>
        <v>44089</v>
      </c>
      <c r="H123">
        <f t="shared" ca="1" si="12"/>
        <v>136</v>
      </c>
      <c r="I123">
        <f t="shared" ca="1" si="16"/>
        <v>136</v>
      </c>
      <c r="J123" t="str">
        <f t="shared" ca="1" si="17"/>
        <v/>
      </c>
    </row>
    <row r="124" spans="1:10">
      <c r="B124" s="3">
        <f t="shared" ca="1" si="13"/>
        <v>44142</v>
      </c>
      <c r="C124">
        <f t="shared" ca="1" si="10"/>
        <v>365</v>
      </c>
      <c r="D124">
        <f t="shared" ca="1" si="18"/>
        <v>0</v>
      </c>
      <c r="E124">
        <f t="shared" ca="1" si="15"/>
        <v>0</v>
      </c>
      <c r="G124" s="3">
        <f t="shared" ca="1" si="14"/>
        <v>44090</v>
      </c>
      <c r="H124">
        <f t="shared" ca="1" si="12"/>
        <v>125</v>
      </c>
      <c r="I124" t="str">
        <f t="shared" ca="1" si="16"/>
        <v/>
      </c>
      <c r="J124">
        <f t="shared" ca="1" si="17"/>
        <v>125</v>
      </c>
    </row>
    <row r="125" spans="1:10">
      <c r="B125" s="3">
        <f t="shared" ca="1" si="13"/>
        <v>44141</v>
      </c>
      <c r="C125">
        <f t="shared" ca="1" si="10"/>
        <v>378</v>
      </c>
      <c r="D125">
        <f t="shared" ca="1" si="18"/>
        <v>0</v>
      </c>
      <c r="E125">
        <f t="shared" ca="1" si="15"/>
        <v>0</v>
      </c>
      <c r="G125" s="3">
        <f t="shared" ca="1" si="14"/>
        <v>44091</v>
      </c>
      <c r="H125">
        <f t="shared" ca="1" si="12"/>
        <v>137</v>
      </c>
      <c r="I125">
        <f t="shared" ca="1" si="16"/>
        <v>137</v>
      </c>
      <c r="J125" t="str">
        <f t="shared" ca="1" si="17"/>
        <v/>
      </c>
    </row>
    <row r="126" spans="1:10">
      <c r="B126" s="3">
        <f t="shared" ca="1" si="13"/>
        <v>44140</v>
      </c>
      <c r="C126">
        <f t="shared" ca="1" si="10"/>
        <v>309</v>
      </c>
      <c r="D126">
        <f t="shared" ca="1" si="18"/>
        <v>0</v>
      </c>
      <c r="E126">
        <f t="shared" ca="1" si="15"/>
        <v>0</v>
      </c>
      <c r="G126" s="3">
        <f t="shared" ca="1" si="14"/>
        <v>44092</v>
      </c>
      <c r="H126">
        <f t="shared" ca="1" si="12"/>
        <v>82</v>
      </c>
      <c r="I126" t="str">
        <f t="shared" ca="1" si="16"/>
        <v/>
      </c>
      <c r="J126">
        <f t="shared" ca="1" si="17"/>
        <v>82</v>
      </c>
    </row>
    <row r="127" spans="1:10">
      <c r="A127">
        <f ca="1">SUM(C127:C133)</f>
        <v>2170</v>
      </c>
      <c r="B127" s="3">
        <f t="shared" ca="1" si="13"/>
        <v>44139</v>
      </c>
      <c r="C127">
        <f t="shared" ca="1" si="10"/>
        <v>345</v>
      </c>
      <c r="D127">
        <f t="shared" ref="D127:D139" ca="1" si="19">VLOOKUP(B127,data,3,FALSE)</f>
        <v>0</v>
      </c>
      <c r="E127">
        <f t="shared" ca="1" si="15"/>
        <v>0</v>
      </c>
      <c r="G127" s="3">
        <f t="shared" ca="1" si="14"/>
        <v>44093</v>
      </c>
      <c r="H127">
        <f t="shared" ca="1" si="12"/>
        <v>190</v>
      </c>
      <c r="I127" t="str">
        <f t="shared" ca="1" si="16"/>
        <v/>
      </c>
      <c r="J127" t="str">
        <f t="shared" ca="1" si="17"/>
        <v/>
      </c>
    </row>
    <row r="128" spans="1:10">
      <c r="A128" s="9" t="str">
        <f ca="1">TEXT(A127/A134-1,"0 %")</f>
        <v>-11 %</v>
      </c>
      <c r="B128" s="3">
        <f t="shared" ca="1" si="13"/>
        <v>44138</v>
      </c>
      <c r="C128">
        <f t="shared" ca="1" si="10"/>
        <v>252</v>
      </c>
      <c r="D128">
        <f t="shared" ca="1" si="19"/>
        <v>0</v>
      </c>
      <c r="E128">
        <f t="shared" ca="1" si="15"/>
        <v>0</v>
      </c>
      <c r="G128" s="3">
        <f t="shared" ca="1" si="14"/>
        <v>44094</v>
      </c>
      <c r="H128">
        <f t="shared" ca="1" si="12"/>
        <v>202</v>
      </c>
      <c r="I128">
        <f t="shared" ca="1" si="16"/>
        <v>202</v>
      </c>
      <c r="J128" t="str">
        <f t="shared" ca="1" si="17"/>
        <v/>
      </c>
    </row>
    <row r="129" spans="1:10">
      <c r="B129" s="3">
        <f t="shared" ca="1" si="13"/>
        <v>44137</v>
      </c>
      <c r="C129">
        <f t="shared" ca="1" si="10"/>
        <v>241</v>
      </c>
      <c r="D129">
        <f t="shared" ca="1" si="19"/>
        <v>0</v>
      </c>
      <c r="E129">
        <f t="shared" ca="1" si="15"/>
        <v>0</v>
      </c>
      <c r="G129" s="3">
        <f t="shared" ca="1" si="14"/>
        <v>44095</v>
      </c>
      <c r="H129">
        <f t="shared" ca="1" si="12"/>
        <v>157</v>
      </c>
      <c r="I129" t="str">
        <f t="shared" ca="1" si="16"/>
        <v/>
      </c>
      <c r="J129">
        <f t="shared" ca="1" si="17"/>
        <v>157</v>
      </c>
    </row>
    <row r="130" spans="1:10">
      <c r="B130" s="3">
        <f t="shared" ca="1" si="13"/>
        <v>44136</v>
      </c>
      <c r="C130">
        <f t="shared" ca="1" si="10"/>
        <v>240</v>
      </c>
      <c r="D130">
        <f t="shared" ca="1" si="19"/>
        <v>0</v>
      </c>
      <c r="E130">
        <f t="shared" ca="1" si="15"/>
        <v>0</v>
      </c>
      <c r="G130" s="3">
        <f t="shared" ca="1" si="14"/>
        <v>44096</v>
      </c>
      <c r="H130">
        <f t="shared" ca="1" si="12"/>
        <v>311</v>
      </c>
      <c r="I130">
        <f t="shared" ca="1" si="16"/>
        <v>311</v>
      </c>
      <c r="J130" t="str">
        <f t="shared" ca="1" si="17"/>
        <v/>
      </c>
    </row>
    <row r="131" spans="1:10">
      <c r="B131" s="3">
        <f t="shared" ca="1" si="13"/>
        <v>44135</v>
      </c>
      <c r="C131">
        <f t="shared" ca="1" si="10"/>
        <v>372</v>
      </c>
      <c r="D131">
        <f t="shared" ca="1" si="19"/>
        <v>0</v>
      </c>
      <c r="E131">
        <f t="shared" ca="1" si="15"/>
        <v>0</v>
      </c>
      <c r="G131" s="3">
        <f t="shared" ca="1" si="14"/>
        <v>44097</v>
      </c>
      <c r="H131">
        <f t="shared" ca="1" si="12"/>
        <v>189</v>
      </c>
      <c r="I131" t="str">
        <f t="shared" ca="1" si="16"/>
        <v/>
      </c>
      <c r="J131">
        <f t="shared" ca="1" si="17"/>
        <v>189</v>
      </c>
    </row>
    <row r="132" spans="1:10">
      <c r="A132" s="7"/>
      <c r="B132" s="3">
        <f t="shared" ca="1" si="13"/>
        <v>44134</v>
      </c>
      <c r="C132">
        <f t="shared" ca="1" si="10"/>
        <v>367</v>
      </c>
      <c r="D132">
        <f t="shared" ca="1" si="19"/>
        <v>0</v>
      </c>
      <c r="E132">
        <f t="shared" ca="1" si="15"/>
        <v>0</v>
      </c>
      <c r="G132" s="3">
        <f t="shared" ca="1" si="14"/>
        <v>44098</v>
      </c>
      <c r="H132">
        <f t="shared" ca="1" si="12"/>
        <v>211</v>
      </c>
      <c r="I132" t="str">
        <f t="shared" ca="1" si="16"/>
        <v/>
      </c>
      <c r="J132" t="str">
        <f t="shared" ca="1" si="17"/>
        <v/>
      </c>
    </row>
    <row r="133" spans="1:10">
      <c r="A133" s="3"/>
      <c r="B133" s="3">
        <f t="shared" ca="1" si="13"/>
        <v>44133</v>
      </c>
      <c r="C133">
        <f t="shared" ca="1" si="10"/>
        <v>353</v>
      </c>
      <c r="D133">
        <f t="shared" ca="1" si="19"/>
        <v>0</v>
      </c>
      <c r="E133">
        <f t="shared" ca="1" si="15"/>
        <v>0</v>
      </c>
      <c r="G133" s="3">
        <f t="shared" ca="1" si="14"/>
        <v>44099</v>
      </c>
      <c r="H133">
        <f t="shared" ca="1" si="12"/>
        <v>217</v>
      </c>
      <c r="I133" t="str">
        <f t="shared" ca="1" si="16"/>
        <v/>
      </c>
      <c r="J133" t="str">
        <f t="shared" ca="1" si="17"/>
        <v/>
      </c>
    </row>
    <row r="134" spans="1:10">
      <c r="A134">
        <f ca="1">SUM(C134:C140)</f>
        <v>2435</v>
      </c>
      <c r="B134" s="3">
        <f t="shared" ca="1" si="13"/>
        <v>44132</v>
      </c>
      <c r="C134">
        <f t="shared" ca="1" si="10"/>
        <v>367</v>
      </c>
      <c r="D134">
        <f t="shared" ca="1" si="19"/>
        <v>0</v>
      </c>
      <c r="E134">
        <f t="shared" ca="1" si="15"/>
        <v>0</v>
      </c>
      <c r="G134" s="3">
        <f t="shared" ca="1" si="14"/>
        <v>44100</v>
      </c>
      <c r="H134">
        <f t="shared" ca="1" si="12"/>
        <v>242</v>
      </c>
      <c r="I134">
        <f t="shared" ca="1" si="16"/>
        <v>242</v>
      </c>
      <c r="J134" t="str">
        <f t="shared" ca="1" si="17"/>
        <v/>
      </c>
    </row>
    <row r="135" spans="1:10">
      <c r="A135" s="9" t="str">
        <f ca="1">TEXT(A134/A141-1,"0 %")</f>
        <v>-28 %</v>
      </c>
      <c r="B135" s="3">
        <f t="shared" ca="1" si="13"/>
        <v>44131</v>
      </c>
      <c r="C135">
        <f t="shared" ca="1" si="10"/>
        <v>260</v>
      </c>
      <c r="D135">
        <f t="shared" ca="1" si="19"/>
        <v>0</v>
      </c>
      <c r="E135">
        <f t="shared" ca="1" si="15"/>
        <v>0</v>
      </c>
      <c r="G135" s="3">
        <f t="shared" ca="1" si="14"/>
        <v>44101</v>
      </c>
      <c r="H135">
        <f t="shared" ca="1" si="12"/>
        <v>141</v>
      </c>
      <c r="I135" t="str">
        <f t="shared" ca="1" si="16"/>
        <v/>
      </c>
      <c r="J135">
        <f t="shared" ca="1" si="17"/>
        <v>141</v>
      </c>
    </row>
    <row r="136" spans="1:10">
      <c r="B136" s="3">
        <f t="shared" ca="1" si="13"/>
        <v>44130</v>
      </c>
      <c r="C136">
        <f t="shared" ca="1" si="10"/>
        <v>309</v>
      </c>
      <c r="D136">
        <f t="shared" ca="1" si="19"/>
        <v>0</v>
      </c>
      <c r="E136">
        <f t="shared" ca="1" si="15"/>
        <v>0</v>
      </c>
      <c r="G136" s="3">
        <f t="shared" ca="1" si="14"/>
        <v>44102</v>
      </c>
      <c r="H136">
        <f t="shared" ca="1" si="12"/>
        <v>199</v>
      </c>
      <c r="I136" t="str">
        <f t="shared" ca="1" si="16"/>
        <v/>
      </c>
      <c r="J136" t="str">
        <f t="shared" ca="1" si="17"/>
        <v/>
      </c>
    </row>
    <row r="137" spans="1:10">
      <c r="B137" s="3">
        <f t="shared" ca="1" si="13"/>
        <v>44129</v>
      </c>
      <c r="C137">
        <f t="shared" ca="1" si="10"/>
        <v>312</v>
      </c>
      <c r="D137">
        <f t="shared" ca="1" si="19"/>
        <v>1</v>
      </c>
      <c r="E137">
        <f t="shared" ca="1" si="15"/>
        <v>0</v>
      </c>
      <c r="G137" s="3">
        <f t="shared" ca="1" si="14"/>
        <v>44103</v>
      </c>
      <c r="H137">
        <f t="shared" ca="1" si="12"/>
        <v>238</v>
      </c>
      <c r="I137" t="str">
        <f t="shared" ca="1" si="16"/>
        <v/>
      </c>
      <c r="J137" t="str">
        <f t="shared" ca="1" si="17"/>
        <v/>
      </c>
    </row>
    <row r="138" spans="1:10">
      <c r="B138" s="3">
        <f t="shared" ca="1" si="13"/>
        <v>44128</v>
      </c>
      <c r="C138">
        <f t="shared" ca="1" si="10"/>
        <v>329</v>
      </c>
      <c r="D138">
        <f t="shared" ca="1" si="19"/>
        <v>0</v>
      </c>
      <c r="E138">
        <f t="shared" ca="1" si="15"/>
        <v>0</v>
      </c>
      <c r="G138" s="3">
        <f t="shared" ca="1" si="14"/>
        <v>44104</v>
      </c>
      <c r="H138">
        <f t="shared" ca="1" si="12"/>
        <v>318</v>
      </c>
      <c r="I138">
        <f t="shared" ca="1" si="16"/>
        <v>318</v>
      </c>
      <c r="J138" t="str">
        <f t="shared" ca="1" si="17"/>
        <v/>
      </c>
    </row>
    <row r="139" spans="1:10">
      <c r="B139" s="3">
        <f t="shared" ca="1" si="13"/>
        <v>44127</v>
      </c>
      <c r="C139">
        <f t="shared" ca="1" si="10"/>
        <v>486</v>
      </c>
      <c r="D139">
        <f t="shared" ca="1" si="19"/>
        <v>0</v>
      </c>
      <c r="E139">
        <f t="shared" ca="1" si="15"/>
        <v>0</v>
      </c>
      <c r="G139" s="3">
        <f t="shared" ca="1" si="14"/>
        <v>44105</v>
      </c>
      <c r="H139">
        <f t="shared" ca="1" si="12"/>
        <v>203</v>
      </c>
      <c r="I139" t="str">
        <f t="shared" ca="1" si="16"/>
        <v/>
      </c>
      <c r="J139" t="str">
        <f t="shared" ca="1" si="17"/>
        <v/>
      </c>
    </row>
    <row r="140" spans="1:10">
      <c r="B140" s="3">
        <f t="shared" ca="1" si="13"/>
        <v>44126</v>
      </c>
      <c r="C140">
        <f t="shared" ref="C140" ca="1" si="20">VLOOKUP(B140,data,2,FALSE)</f>
        <v>372</v>
      </c>
      <c r="D140">
        <f t="shared" ref="D140" ca="1" si="21">VLOOKUP(B140,data,3,FALSE)</f>
        <v>0</v>
      </c>
      <c r="E140">
        <f t="shared" ca="1" si="15"/>
        <v>0</v>
      </c>
      <c r="G140" s="3">
        <f t="shared" ca="1" si="14"/>
        <v>44106</v>
      </c>
      <c r="H140">
        <f t="shared" ca="1" si="12"/>
        <v>169</v>
      </c>
      <c r="I140" t="str">
        <f t="shared" ca="1" si="16"/>
        <v/>
      </c>
      <c r="J140">
        <f t="shared" ca="1" si="17"/>
        <v>169</v>
      </c>
    </row>
    <row r="141" spans="1:10">
      <c r="A141">
        <f ca="1">SUM(C141:C147)</f>
        <v>3393</v>
      </c>
      <c r="B141" s="3">
        <f t="shared" ca="1" si="13"/>
        <v>44125</v>
      </c>
      <c r="C141">
        <f t="shared" ref="C141:C143" ca="1" si="22">VLOOKUP(B141,data,2,FALSE)</f>
        <v>446</v>
      </c>
      <c r="D141">
        <f t="shared" ref="D141:D143" ca="1" si="23">VLOOKUP(B141,data,3,FALSE)</f>
        <v>0</v>
      </c>
      <c r="E141">
        <f t="shared" ca="1" si="15"/>
        <v>0</v>
      </c>
      <c r="G141" s="3">
        <f t="shared" ca="1" si="14"/>
        <v>44107</v>
      </c>
      <c r="H141">
        <f t="shared" ca="1" si="12"/>
        <v>463</v>
      </c>
      <c r="I141">
        <f t="shared" ca="1" si="16"/>
        <v>463</v>
      </c>
      <c r="J141" t="str">
        <f t="shared" ca="1" si="17"/>
        <v/>
      </c>
    </row>
    <row r="142" spans="1:10">
      <c r="A142" s="9" t="str">
        <f ca="1">TEXT(A141/A148-1,"0 %")</f>
        <v>-22 %</v>
      </c>
      <c r="B142" s="3">
        <f t="shared" ca="1" si="13"/>
        <v>44124</v>
      </c>
      <c r="C142">
        <f t="shared" ca="1" si="22"/>
        <v>386</v>
      </c>
      <c r="D142">
        <f t="shared" ca="1" si="23"/>
        <v>0</v>
      </c>
      <c r="E142">
        <f t="shared" ca="1" si="15"/>
        <v>0</v>
      </c>
      <c r="G142" s="3">
        <f t="shared" ca="1" si="14"/>
        <v>44108</v>
      </c>
      <c r="H142">
        <f t="shared" ca="1" si="12"/>
        <v>294</v>
      </c>
      <c r="I142" t="str">
        <f t="shared" ca="1" si="16"/>
        <v/>
      </c>
      <c r="J142">
        <f t="shared" ca="1" si="17"/>
        <v>294</v>
      </c>
    </row>
    <row r="143" spans="1:10">
      <c r="B143" s="3">
        <f t="shared" ca="1" si="13"/>
        <v>44123</v>
      </c>
      <c r="C143">
        <f t="shared" ca="1" si="22"/>
        <v>421</v>
      </c>
      <c r="D143">
        <f t="shared" ca="1" si="23"/>
        <v>0</v>
      </c>
      <c r="E143">
        <f t="shared" ca="1" si="15"/>
        <v>0</v>
      </c>
      <c r="G143" s="3">
        <f t="shared" ca="1" si="14"/>
        <v>44109</v>
      </c>
      <c r="H143">
        <f t="shared" ca="1" si="12"/>
        <v>453</v>
      </c>
      <c r="I143" t="str">
        <f t="shared" ca="1" si="16"/>
        <v/>
      </c>
      <c r="J143" t="str">
        <f t="shared" ca="1" si="17"/>
        <v/>
      </c>
    </row>
    <row r="144" spans="1:10">
      <c r="B144" s="3">
        <f t="shared" ca="1" si="13"/>
        <v>44122</v>
      </c>
      <c r="C144">
        <f t="shared" ref="C144:C148" ca="1" si="24">VLOOKUP(B144,data,2,FALSE)</f>
        <v>535</v>
      </c>
      <c r="D144">
        <f t="shared" ref="D144:D152" ca="1" si="25">VLOOKUP(B144,data,3,FALSE)</f>
        <v>0</v>
      </c>
      <c r="E144">
        <f t="shared" ca="1" si="15"/>
        <v>0</v>
      </c>
      <c r="G144" s="3">
        <f t="shared" ca="1" si="14"/>
        <v>44110</v>
      </c>
      <c r="H144">
        <f t="shared" ca="1" si="12"/>
        <v>655</v>
      </c>
      <c r="I144">
        <f t="shared" ca="1" si="16"/>
        <v>655</v>
      </c>
      <c r="J144" t="str">
        <f t="shared" ca="1" si="17"/>
        <v/>
      </c>
    </row>
    <row r="145" spans="1:10">
      <c r="B145" s="3">
        <f t="shared" ca="1" si="13"/>
        <v>44121</v>
      </c>
      <c r="C145">
        <f t="shared" ca="1" si="24"/>
        <v>537</v>
      </c>
      <c r="D145">
        <f t="shared" ca="1" si="25"/>
        <v>0</v>
      </c>
      <c r="E145">
        <f t="shared" ca="1" si="15"/>
        <v>0</v>
      </c>
      <c r="G145" s="3">
        <f t="shared" ca="1" si="14"/>
        <v>44111</v>
      </c>
      <c r="H145">
        <f t="shared" ca="1" si="12"/>
        <v>578</v>
      </c>
      <c r="I145" t="str">
        <f t="shared" ca="1" si="16"/>
        <v/>
      </c>
      <c r="J145" t="str">
        <f t="shared" ca="1" si="17"/>
        <v/>
      </c>
    </row>
    <row r="146" spans="1:10">
      <c r="B146" s="3">
        <f t="shared" ca="1" si="13"/>
        <v>44120</v>
      </c>
      <c r="C146">
        <f t="shared" ca="1" si="24"/>
        <v>639</v>
      </c>
      <c r="D146">
        <f t="shared" ca="1" si="25"/>
        <v>0</v>
      </c>
      <c r="E146">
        <f t="shared" ca="1" si="15"/>
        <v>0</v>
      </c>
      <c r="G146" s="3">
        <f t="shared" ca="1" si="14"/>
        <v>44112</v>
      </c>
      <c r="H146">
        <f t="shared" ca="1" si="12"/>
        <v>445</v>
      </c>
      <c r="I146" t="str">
        <f t="shared" ca="1" si="16"/>
        <v/>
      </c>
      <c r="J146">
        <f t="shared" ca="1" si="17"/>
        <v>445</v>
      </c>
    </row>
    <row r="147" spans="1:10">
      <c r="B147" s="3">
        <f t="shared" ca="1" si="13"/>
        <v>44119</v>
      </c>
      <c r="C147">
        <f t="shared" ca="1" si="24"/>
        <v>429</v>
      </c>
      <c r="D147">
        <f t="shared" ca="1" si="25"/>
        <v>0</v>
      </c>
      <c r="E147">
        <f t="shared" ca="1" si="15"/>
        <v>0</v>
      </c>
      <c r="G147" s="3">
        <f t="shared" ca="1" si="14"/>
        <v>44113</v>
      </c>
      <c r="H147">
        <f t="shared" ca="1" si="12"/>
        <v>640</v>
      </c>
      <c r="I147" t="str">
        <f t="shared" ca="1" si="16"/>
        <v/>
      </c>
      <c r="J147" t="str">
        <f t="shared" ca="1" si="17"/>
        <v/>
      </c>
    </row>
    <row r="148" spans="1:10">
      <c r="A148">
        <f ca="1">SUM(C148:C154)</f>
        <v>4370</v>
      </c>
      <c r="B148" s="3">
        <f t="shared" ca="1" si="13"/>
        <v>44118</v>
      </c>
      <c r="C148">
        <f t="shared" ca="1" si="24"/>
        <v>559</v>
      </c>
      <c r="D148">
        <f t="shared" ca="1" si="25"/>
        <v>0</v>
      </c>
      <c r="E148">
        <f t="shared" ca="1" si="15"/>
        <v>0</v>
      </c>
      <c r="G148" s="3">
        <f t="shared" ca="1" si="14"/>
        <v>44114</v>
      </c>
      <c r="H148">
        <f t="shared" ca="1" si="12"/>
        <v>720</v>
      </c>
      <c r="I148">
        <f t="shared" ca="1" si="16"/>
        <v>720</v>
      </c>
      <c r="J148" t="str">
        <f t="shared" ca="1" si="17"/>
        <v/>
      </c>
    </row>
    <row r="149" spans="1:10">
      <c r="A149" s="9" t="str">
        <f ca="1">TEXT(A148/A155-1,"0 %")</f>
        <v>55 %</v>
      </c>
      <c r="B149" s="3">
        <f t="shared" ca="1" si="13"/>
        <v>44117</v>
      </c>
      <c r="C149">
        <f t="shared" ref="C149:C152" ca="1" si="26">IF(B149&lt;&gt;B148,VLOOKUP(B149,data,2,FALSE),"")</f>
        <v>649</v>
      </c>
      <c r="D149">
        <f t="shared" ca="1" si="25"/>
        <v>0</v>
      </c>
      <c r="E149">
        <f t="shared" ca="1" si="15"/>
        <v>0</v>
      </c>
      <c r="G149" s="3">
        <f t="shared" ca="1" si="14"/>
        <v>44115</v>
      </c>
      <c r="H149">
        <f t="shared" ca="1" si="12"/>
        <v>666</v>
      </c>
      <c r="I149" t="str">
        <f t="shared" ca="1" si="16"/>
        <v/>
      </c>
      <c r="J149">
        <f t="shared" ca="1" si="17"/>
        <v>666</v>
      </c>
    </row>
    <row r="150" spans="1:10">
      <c r="B150" s="3">
        <f t="shared" ca="1" si="13"/>
        <v>44116</v>
      </c>
      <c r="C150">
        <f t="shared" ca="1" si="26"/>
        <v>691</v>
      </c>
      <c r="D150">
        <f t="shared" ca="1" si="25"/>
        <v>0</v>
      </c>
      <c r="E150">
        <f t="shared" ca="1" si="15"/>
        <v>0</v>
      </c>
      <c r="G150" s="3">
        <f t="shared" ca="1" si="14"/>
        <v>44116</v>
      </c>
      <c r="H150">
        <f t="shared" ca="1" si="12"/>
        <v>691</v>
      </c>
      <c r="I150">
        <f t="shared" ca="1" si="16"/>
        <v>691</v>
      </c>
      <c r="J150" t="str">
        <f t="shared" ca="1" si="17"/>
        <v/>
      </c>
    </row>
    <row r="151" spans="1:10">
      <c r="B151" s="3">
        <f t="shared" ca="1" si="13"/>
        <v>44115</v>
      </c>
      <c r="C151">
        <f t="shared" ca="1" si="26"/>
        <v>666</v>
      </c>
      <c r="D151">
        <f t="shared" ca="1" si="25"/>
        <v>0</v>
      </c>
      <c r="E151">
        <f t="shared" ca="1" si="15"/>
        <v>0</v>
      </c>
      <c r="G151" s="3">
        <f t="shared" ca="1" si="14"/>
        <v>44117</v>
      </c>
      <c r="H151">
        <f t="shared" ca="1" si="12"/>
        <v>649</v>
      </c>
      <c r="I151" t="str">
        <f t="shared" ca="1" si="16"/>
        <v/>
      </c>
      <c r="J151" t="str">
        <f t="shared" ca="1" si="17"/>
        <v/>
      </c>
    </row>
    <row r="152" spans="1:10">
      <c r="B152" s="3">
        <f t="shared" ca="1" si="13"/>
        <v>44114</v>
      </c>
      <c r="C152">
        <f t="shared" ca="1" si="26"/>
        <v>720</v>
      </c>
      <c r="D152">
        <f t="shared" ca="1" si="25"/>
        <v>0</v>
      </c>
      <c r="E152">
        <f t="shared" ca="1" si="15"/>
        <v>0</v>
      </c>
      <c r="G152" s="3">
        <f t="shared" ca="1" si="14"/>
        <v>44118</v>
      </c>
      <c r="H152">
        <f t="shared" ca="1" si="12"/>
        <v>559</v>
      </c>
      <c r="I152" t="str">
        <f t="shared" ca="1" si="16"/>
        <v/>
      </c>
      <c r="J152" t="str">
        <f t="shared" ca="1" si="17"/>
        <v/>
      </c>
    </row>
    <row r="153" spans="1:10">
      <c r="B153" s="3">
        <f t="shared" ca="1" si="13"/>
        <v>44113</v>
      </c>
      <c r="C153">
        <f t="shared" ref="C153:C161" ca="1" si="27">IF(B153&lt;&gt;B152,VLOOKUP(B153,data,2,FALSE),"")</f>
        <v>640</v>
      </c>
      <c r="D153">
        <f t="shared" ref="D153:D161" ca="1" si="28">VLOOKUP(B153,data,3,FALSE)</f>
        <v>1</v>
      </c>
      <c r="E153">
        <f t="shared" ref="E153:E161" ca="1" si="29">IF(C153&gt;E152,E152,0)</f>
        <v>0</v>
      </c>
      <c r="G153" s="3">
        <f t="shared" ca="1" si="14"/>
        <v>44119</v>
      </c>
      <c r="H153">
        <f t="shared" ca="1" si="12"/>
        <v>429</v>
      </c>
      <c r="I153" t="str">
        <f t="shared" ca="1" si="16"/>
        <v/>
      </c>
      <c r="J153">
        <f t="shared" ca="1" si="17"/>
        <v>429</v>
      </c>
    </row>
    <row r="154" spans="1:10">
      <c r="B154" s="3">
        <f t="shared" ca="1" si="13"/>
        <v>44112</v>
      </c>
      <c r="C154">
        <f t="shared" ca="1" si="27"/>
        <v>445</v>
      </c>
      <c r="D154">
        <f t="shared" ca="1" si="28"/>
        <v>0</v>
      </c>
      <c r="E154">
        <f t="shared" ca="1" si="29"/>
        <v>0</v>
      </c>
      <c r="G154" s="3">
        <f t="shared" ca="1" si="14"/>
        <v>44120</v>
      </c>
      <c r="H154">
        <f t="shared" ca="1" si="12"/>
        <v>639</v>
      </c>
      <c r="I154">
        <f t="shared" ca="1" si="16"/>
        <v>639</v>
      </c>
      <c r="J154" t="str">
        <f t="shared" ca="1" si="17"/>
        <v/>
      </c>
    </row>
    <row r="155" spans="1:10">
      <c r="A155">
        <f ca="1">SUM(C155:C161)</f>
        <v>2815</v>
      </c>
      <c r="B155" s="3">
        <f t="shared" ca="1" si="13"/>
        <v>44111</v>
      </c>
      <c r="C155">
        <f t="shared" ca="1" si="27"/>
        <v>578</v>
      </c>
      <c r="D155">
        <f t="shared" ca="1" si="28"/>
        <v>0</v>
      </c>
      <c r="E155">
        <f t="shared" ca="1" si="29"/>
        <v>0</v>
      </c>
      <c r="G155" s="3">
        <f t="shared" ca="1" si="14"/>
        <v>44121</v>
      </c>
      <c r="H155">
        <f t="shared" ca="1" si="12"/>
        <v>537</v>
      </c>
      <c r="I155" t="str">
        <f t="shared" ca="1" si="16"/>
        <v/>
      </c>
      <c r="J155" t="str">
        <f t="shared" ca="1" si="17"/>
        <v/>
      </c>
    </row>
    <row r="156" spans="1:10">
      <c r="A156" s="9" t="str">
        <f ca="1">TEXT(A155/A162-1,"0 %")</f>
        <v>80 %</v>
      </c>
      <c r="B156" s="3">
        <f t="shared" ca="1" si="13"/>
        <v>44110</v>
      </c>
      <c r="C156">
        <f t="shared" ca="1" si="27"/>
        <v>655</v>
      </c>
      <c r="D156">
        <f t="shared" ca="1" si="28"/>
        <v>0</v>
      </c>
      <c r="E156">
        <f t="shared" ca="1" si="29"/>
        <v>0</v>
      </c>
      <c r="G156" s="3">
        <f t="shared" ca="1" si="14"/>
        <v>44122</v>
      </c>
      <c r="H156">
        <f t="shared" ca="1" si="12"/>
        <v>535</v>
      </c>
      <c r="I156" t="str">
        <f t="shared" ca="1" si="16"/>
        <v/>
      </c>
      <c r="J156" t="str">
        <f t="shared" ca="1" si="17"/>
        <v/>
      </c>
    </row>
    <row r="157" spans="1:10">
      <c r="B157" s="3">
        <f t="shared" ca="1" si="13"/>
        <v>44109</v>
      </c>
      <c r="C157">
        <f t="shared" ca="1" si="27"/>
        <v>453</v>
      </c>
      <c r="D157">
        <f t="shared" ca="1" si="28"/>
        <v>0</v>
      </c>
      <c r="E157">
        <f t="shared" ca="1" si="29"/>
        <v>0</v>
      </c>
      <c r="G157" s="3">
        <f t="shared" ca="1" si="14"/>
        <v>44123</v>
      </c>
      <c r="H157">
        <f t="shared" ca="1" si="12"/>
        <v>421</v>
      </c>
      <c r="I157" t="str">
        <f t="shared" ca="1" si="16"/>
        <v/>
      </c>
      <c r="J157" t="str">
        <f t="shared" ca="1" si="17"/>
        <v/>
      </c>
    </row>
    <row r="158" spans="1:10">
      <c r="B158" s="3">
        <f t="shared" ca="1" si="13"/>
        <v>44108</v>
      </c>
      <c r="C158">
        <f t="shared" ca="1" si="27"/>
        <v>294</v>
      </c>
      <c r="D158">
        <f t="shared" ca="1" si="28"/>
        <v>0</v>
      </c>
      <c r="E158">
        <f t="shared" ca="1" si="29"/>
        <v>0</v>
      </c>
      <c r="G158" s="3">
        <f t="shared" ca="1" si="14"/>
        <v>44124</v>
      </c>
      <c r="H158">
        <f t="shared" ca="1" si="12"/>
        <v>386</v>
      </c>
      <c r="I158" t="str">
        <f t="shared" ca="1" si="16"/>
        <v/>
      </c>
      <c r="J158">
        <f t="shared" ca="1" si="17"/>
        <v>386</v>
      </c>
    </row>
    <row r="159" spans="1:10">
      <c r="B159" s="3">
        <f t="shared" ca="1" si="13"/>
        <v>44107</v>
      </c>
      <c r="C159">
        <f t="shared" ca="1" si="27"/>
        <v>463</v>
      </c>
      <c r="D159">
        <f t="shared" ca="1" si="28"/>
        <v>1</v>
      </c>
      <c r="E159">
        <f t="shared" ca="1" si="29"/>
        <v>0</v>
      </c>
      <c r="G159" s="3">
        <f t="shared" ca="1" si="14"/>
        <v>44125</v>
      </c>
      <c r="H159">
        <f t="shared" ca="1" si="12"/>
        <v>446</v>
      </c>
      <c r="I159">
        <f t="shared" ca="1" si="16"/>
        <v>446</v>
      </c>
      <c r="J159" t="str">
        <f t="shared" ca="1" si="17"/>
        <v/>
      </c>
    </row>
    <row r="160" spans="1:10">
      <c r="B160" s="3">
        <f t="shared" ca="1" si="13"/>
        <v>44106</v>
      </c>
      <c r="C160">
        <f t="shared" ca="1" si="27"/>
        <v>169</v>
      </c>
      <c r="D160">
        <f t="shared" ca="1" si="28"/>
        <v>0</v>
      </c>
      <c r="E160">
        <f t="shared" ca="1" si="29"/>
        <v>0</v>
      </c>
      <c r="G160" s="3">
        <f t="shared" ca="1" si="14"/>
        <v>44126</v>
      </c>
      <c r="H160">
        <f t="shared" ca="1" si="12"/>
        <v>372</v>
      </c>
      <c r="I160" t="str">
        <f t="shared" ca="1" si="16"/>
        <v/>
      </c>
      <c r="J160">
        <f t="shared" ca="1" si="17"/>
        <v>372</v>
      </c>
    </row>
    <row r="161" spans="1:10">
      <c r="B161" s="3">
        <f t="shared" ca="1" si="13"/>
        <v>44105</v>
      </c>
      <c r="C161">
        <f t="shared" ca="1" si="27"/>
        <v>203</v>
      </c>
      <c r="D161">
        <f t="shared" ca="1" si="28"/>
        <v>0</v>
      </c>
      <c r="E161">
        <f t="shared" ca="1" si="29"/>
        <v>0</v>
      </c>
      <c r="G161" s="3">
        <f t="shared" ca="1" si="14"/>
        <v>44127</v>
      </c>
      <c r="H161">
        <f t="shared" ca="1" si="12"/>
        <v>486</v>
      </c>
      <c r="I161">
        <f t="shared" ca="1" si="16"/>
        <v>486</v>
      </c>
      <c r="J161" t="str">
        <f t="shared" ca="1" si="17"/>
        <v/>
      </c>
    </row>
    <row r="162" spans="1:10">
      <c r="A162">
        <f ca="1">SUM(C162:C168)</f>
        <v>1566</v>
      </c>
      <c r="B162" s="3">
        <f t="shared" ca="1" si="13"/>
        <v>44104</v>
      </c>
      <c r="C162">
        <f t="shared" ref="C162" ca="1" si="30">IF(B162&lt;&gt;B161,VLOOKUP(B162,data,2,FALSE),"")</f>
        <v>318</v>
      </c>
      <c r="D162">
        <f t="shared" ref="D162" ca="1" si="31">VLOOKUP(B162,data,3,FALSE)</f>
        <v>0</v>
      </c>
      <c r="E162">
        <f t="shared" ref="E162" ca="1" si="32">IF(C162&gt;E161,E161,0)</f>
        <v>0</v>
      </c>
      <c r="G162" s="3">
        <f t="shared" ca="1" si="14"/>
        <v>44128</v>
      </c>
      <c r="H162">
        <f t="shared" ca="1" si="12"/>
        <v>329</v>
      </c>
      <c r="I162" t="str">
        <f t="shared" ca="1" si="16"/>
        <v/>
      </c>
      <c r="J162" t="str">
        <f t="shared" ca="1" si="17"/>
        <v/>
      </c>
    </row>
    <row r="163" spans="1:10">
      <c r="A163" s="9" t="str">
        <f ca="1">TEXT(A162/A169-1,"0 %")</f>
        <v>24 %</v>
      </c>
      <c r="B163" s="3">
        <f t="shared" ca="1" si="13"/>
        <v>44103</v>
      </c>
      <c r="C163">
        <f t="shared" ref="C163:C168" ca="1" si="33">IF(B163&lt;&gt;B162,VLOOKUP(B163,data,2,FALSE),"")</f>
        <v>238</v>
      </c>
      <c r="D163">
        <f t="shared" ref="D163:D168" ca="1" si="34">VLOOKUP(B163,data,3,FALSE)</f>
        <v>0</v>
      </c>
      <c r="E163">
        <f t="shared" ref="E163:E168" ca="1" si="35">IF(C163&gt;E162,E162,0)</f>
        <v>0</v>
      </c>
      <c r="G163" s="3">
        <f t="shared" ca="1" si="14"/>
        <v>44129</v>
      </c>
      <c r="H163">
        <f t="shared" ca="1" si="12"/>
        <v>312</v>
      </c>
      <c r="I163" t="str">
        <f t="shared" ca="1" si="16"/>
        <v/>
      </c>
      <c r="J163" t="str">
        <f t="shared" ca="1" si="17"/>
        <v/>
      </c>
    </row>
    <row r="164" spans="1:10">
      <c r="B164" s="3">
        <f t="shared" ca="1" si="13"/>
        <v>44102</v>
      </c>
      <c r="C164">
        <f t="shared" ca="1" si="33"/>
        <v>199</v>
      </c>
      <c r="D164">
        <f t="shared" ca="1" si="34"/>
        <v>0</v>
      </c>
      <c r="E164">
        <f t="shared" ca="1" si="35"/>
        <v>0</v>
      </c>
      <c r="G164" s="3">
        <f t="shared" ca="1" si="14"/>
        <v>44130</v>
      </c>
      <c r="H164">
        <f t="shared" ca="1" si="12"/>
        <v>309</v>
      </c>
      <c r="I164" t="str">
        <f t="shared" ca="1" si="16"/>
        <v/>
      </c>
      <c r="J164" t="str">
        <f t="shared" ca="1" si="17"/>
        <v/>
      </c>
    </row>
    <row r="165" spans="1:10">
      <c r="B165" s="3">
        <f t="shared" ca="1" si="13"/>
        <v>44101</v>
      </c>
      <c r="C165">
        <f t="shared" ca="1" si="33"/>
        <v>141</v>
      </c>
      <c r="D165">
        <f t="shared" ca="1" si="34"/>
        <v>0</v>
      </c>
      <c r="E165">
        <f t="shared" ca="1" si="35"/>
        <v>0</v>
      </c>
      <c r="G165" s="3">
        <f t="shared" ca="1" si="14"/>
        <v>44131</v>
      </c>
      <c r="H165">
        <f t="shared" ca="1" si="12"/>
        <v>260</v>
      </c>
      <c r="I165" t="str">
        <f t="shared" ca="1" si="16"/>
        <v/>
      </c>
      <c r="J165">
        <f t="shared" ca="1" si="17"/>
        <v>260</v>
      </c>
    </row>
    <row r="166" spans="1:10">
      <c r="B166" s="3">
        <f t="shared" ca="1" si="13"/>
        <v>44100</v>
      </c>
      <c r="C166">
        <f t="shared" ca="1" si="33"/>
        <v>242</v>
      </c>
      <c r="D166">
        <f t="shared" ca="1" si="34"/>
        <v>0</v>
      </c>
      <c r="E166">
        <f t="shared" ca="1" si="35"/>
        <v>0</v>
      </c>
      <c r="G166" s="3">
        <f t="shared" ca="1" si="14"/>
        <v>44132</v>
      </c>
      <c r="H166">
        <f t="shared" ca="1" si="12"/>
        <v>367</v>
      </c>
      <c r="I166">
        <f t="shared" ca="1" si="16"/>
        <v>367</v>
      </c>
      <c r="J166" t="str">
        <f t="shared" ca="1" si="17"/>
        <v/>
      </c>
    </row>
    <row r="167" spans="1:10">
      <c r="B167" s="3">
        <f t="shared" ca="1" si="13"/>
        <v>44099</v>
      </c>
      <c r="C167">
        <f t="shared" ca="1" si="33"/>
        <v>217</v>
      </c>
      <c r="D167">
        <f t="shared" ca="1" si="34"/>
        <v>1</v>
      </c>
      <c r="E167">
        <f t="shared" ca="1" si="35"/>
        <v>0</v>
      </c>
      <c r="G167" s="3">
        <f t="shared" ca="1" si="14"/>
        <v>44133</v>
      </c>
      <c r="H167">
        <f t="shared" ca="1" si="12"/>
        <v>353</v>
      </c>
      <c r="I167" t="str">
        <f t="shared" ca="1" si="16"/>
        <v/>
      </c>
      <c r="J167">
        <f t="shared" ca="1" si="17"/>
        <v>353</v>
      </c>
    </row>
    <row r="168" spans="1:10">
      <c r="B168" s="3">
        <f t="shared" ca="1" si="13"/>
        <v>44098</v>
      </c>
      <c r="C168">
        <f t="shared" ca="1" si="33"/>
        <v>211</v>
      </c>
      <c r="D168">
        <f t="shared" ca="1" si="34"/>
        <v>0</v>
      </c>
      <c r="E168">
        <f t="shared" ca="1" si="35"/>
        <v>0</v>
      </c>
      <c r="G168" s="3">
        <f t="shared" ca="1" si="14"/>
        <v>44134</v>
      </c>
      <c r="H168">
        <f t="shared" ca="1" si="12"/>
        <v>367</v>
      </c>
      <c r="I168" t="str">
        <f t="shared" ca="1" si="16"/>
        <v/>
      </c>
      <c r="J168" t="str">
        <f t="shared" ca="1" si="17"/>
        <v/>
      </c>
    </row>
    <row r="169" spans="1:10">
      <c r="A169">
        <f ca="1">SUM(C169:C175)</f>
        <v>1268</v>
      </c>
      <c r="B169" s="3">
        <f t="shared" ca="1" si="13"/>
        <v>44097</v>
      </c>
      <c r="C169">
        <f t="shared" ref="C169:C185" ca="1" si="36">IF(B169&lt;&gt;B168,VLOOKUP(B169,data,2,FALSE),"")</f>
        <v>189</v>
      </c>
      <c r="D169">
        <f t="shared" ref="D169:D185" ca="1" si="37">VLOOKUP(B169,data,3,FALSE)</f>
        <v>0</v>
      </c>
      <c r="E169">
        <f t="shared" ref="E169:E185" ca="1" si="38">IF(C169&gt;E168,E168,0)</f>
        <v>0</v>
      </c>
      <c r="G169" s="3">
        <f t="shared" ca="1" si="14"/>
        <v>44135</v>
      </c>
      <c r="H169">
        <f t="shared" ca="1" si="12"/>
        <v>372</v>
      </c>
      <c r="I169">
        <f t="shared" ca="1" si="16"/>
        <v>372</v>
      </c>
      <c r="J169" t="str">
        <f t="shared" ca="1" si="17"/>
        <v/>
      </c>
    </row>
    <row r="170" spans="1:10">
      <c r="A170" s="9" t="str">
        <f ca="1">TEXT(A169/A176-1,"0 %")</f>
        <v>109 %</v>
      </c>
      <c r="B170" s="3">
        <f t="shared" ca="1" si="13"/>
        <v>44096</v>
      </c>
      <c r="C170">
        <f t="shared" ca="1" si="36"/>
        <v>311</v>
      </c>
      <c r="D170">
        <f t="shared" ca="1" si="37"/>
        <v>0</v>
      </c>
      <c r="E170">
        <f t="shared" ca="1" si="38"/>
        <v>0</v>
      </c>
      <c r="G170" s="3">
        <f t="shared" ca="1" si="14"/>
        <v>44136</v>
      </c>
      <c r="H170">
        <f t="shared" ref="H170:H194" ca="1" si="39">VLOOKUP(G170,data,2,FALSE)</f>
        <v>240</v>
      </c>
      <c r="I170" t="str">
        <f t="shared" ca="1" si="16"/>
        <v/>
      </c>
      <c r="J170">
        <f t="shared" ca="1" si="17"/>
        <v>240</v>
      </c>
    </row>
    <row r="171" spans="1:10">
      <c r="B171" s="3">
        <f t="shared" ref="B171:B194" ca="1" si="40">IF(AND(B170&gt;44077,B170&lt;&gt;""),B170-1,B170)</f>
        <v>44095</v>
      </c>
      <c r="C171">
        <f t="shared" ca="1" si="36"/>
        <v>157</v>
      </c>
      <c r="D171">
        <f t="shared" ca="1" si="37"/>
        <v>0</v>
      </c>
      <c r="E171">
        <f t="shared" ca="1" si="38"/>
        <v>0</v>
      </c>
      <c r="G171" s="3">
        <f t="shared" ref="G171:G193" ca="1" si="41">IF(G172&gt;44077,G172-1,44077)</f>
        <v>44137</v>
      </c>
      <c r="H171">
        <f t="shared" ca="1" si="39"/>
        <v>241</v>
      </c>
      <c r="I171" t="str">
        <f t="shared" ca="1" si="16"/>
        <v/>
      </c>
      <c r="J171" t="str">
        <f t="shared" ca="1" si="17"/>
        <v/>
      </c>
    </row>
    <row r="172" spans="1:10">
      <c r="B172" s="3">
        <f t="shared" ca="1" si="40"/>
        <v>44094</v>
      </c>
      <c r="C172">
        <f t="shared" ca="1" si="36"/>
        <v>202</v>
      </c>
      <c r="D172">
        <f t="shared" ca="1" si="37"/>
        <v>0</v>
      </c>
      <c r="E172">
        <f t="shared" ca="1" si="38"/>
        <v>0</v>
      </c>
      <c r="G172" s="3">
        <f t="shared" ca="1" si="41"/>
        <v>44138</v>
      </c>
      <c r="H172">
        <f t="shared" ca="1" si="39"/>
        <v>252</v>
      </c>
      <c r="I172" t="str">
        <f t="shared" ref="I172:I193" ca="1" si="42">IF(AND(H172&gt;H171,H172&gt;H173),H172,"")</f>
        <v/>
      </c>
      <c r="J172" t="str">
        <f t="shared" ca="1" si="17"/>
        <v/>
      </c>
    </row>
    <row r="173" spans="1:10">
      <c r="B173" s="3">
        <f t="shared" ca="1" si="40"/>
        <v>44093</v>
      </c>
      <c r="C173">
        <f t="shared" ca="1" si="36"/>
        <v>190</v>
      </c>
      <c r="D173">
        <f t="shared" ca="1" si="37"/>
        <v>0</v>
      </c>
      <c r="E173">
        <f t="shared" ca="1" si="38"/>
        <v>0</v>
      </c>
      <c r="G173" s="3">
        <f t="shared" ca="1" si="41"/>
        <v>44139</v>
      </c>
      <c r="H173">
        <f t="shared" ca="1" si="39"/>
        <v>345</v>
      </c>
      <c r="I173">
        <f t="shared" ca="1" si="42"/>
        <v>345</v>
      </c>
      <c r="J173" t="str">
        <f t="shared" ref="J173:J193" ca="1" si="43">IF(AND(H173&lt;H172,H173&lt;H174),H173,"")</f>
        <v/>
      </c>
    </row>
    <row r="174" spans="1:10">
      <c r="B174" s="3">
        <f t="shared" ca="1" si="40"/>
        <v>44092</v>
      </c>
      <c r="C174">
        <f t="shared" ca="1" si="36"/>
        <v>82</v>
      </c>
      <c r="D174">
        <f t="shared" ca="1" si="37"/>
        <v>0</v>
      </c>
      <c r="E174">
        <f t="shared" ca="1" si="38"/>
        <v>0</v>
      </c>
      <c r="G174" s="3">
        <f t="shared" ca="1" si="41"/>
        <v>44140</v>
      </c>
      <c r="H174">
        <f t="shared" ca="1" si="39"/>
        <v>309</v>
      </c>
      <c r="I174" t="str">
        <f t="shared" ca="1" si="42"/>
        <v/>
      </c>
      <c r="J174">
        <f t="shared" ca="1" si="43"/>
        <v>309</v>
      </c>
    </row>
    <row r="175" spans="1:10">
      <c r="B175" s="3">
        <f t="shared" ca="1" si="40"/>
        <v>44091</v>
      </c>
      <c r="C175">
        <f t="shared" ca="1" si="36"/>
        <v>137</v>
      </c>
      <c r="D175">
        <f t="shared" ca="1" si="37"/>
        <v>0</v>
      </c>
      <c r="E175">
        <f t="shared" ca="1" si="38"/>
        <v>0</v>
      </c>
      <c r="G175" s="3">
        <f t="shared" ca="1" si="41"/>
        <v>44141</v>
      </c>
      <c r="H175">
        <f t="shared" ca="1" si="39"/>
        <v>378</v>
      </c>
      <c r="I175">
        <f t="shared" ca="1" si="42"/>
        <v>378</v>
      </c>
      <c r="J175" t="str">
        <f t="shared" ca="1" si="43"/>
        <v/>
      </c>
    </row>
    <row r="176" spans="1:10">
      <c r="A176">
        <f ca="1">SUM(C176:C182)</f>
        <v>606</v>
      </c>
      <c r="B176" s="3">
        <f t="shared" ca="1" si="40"/>
        <v>44090</v>
      </c>
      <c r="C176">
        <f t="shared" ca="1" si="36"/>
        <v>125</v>
      </c>
      <c r="D176">
        <f t="shared" ca="1" si="37"/>
        <v>0</v>
      </c>
      <c r="E176">
        <f t="shared" ca="1" si="38"/>
        <v>0</v>
      </c>
      <c r="G176" s="3">
        <f t="shared" ca="1" si="41"/>
        <v>44142</v>
      </c>
      <c r="H176">
        <f t="shared" ca="1" si="39"/>
        <v>365</v>
      </c>
      <c r="I176" t="str">
        <f t="shared" ca="1" si="42"/>
        <v/>
      </c>
      <c r="J176" t="str">
        <f t="shared" ca="1" si="43"/>
        <v/>
      </c>
    </row>
    <row r="177" spans="1:10">
      <c r="A177" s="9"/>
      <c r="B177" s="3">
        <f t="shared" ca="1" si="40"/>
        <v>44089</v>
      </c>
      <c r="C177">
        <f t="shared" ca="1" si="36"/>
        <v>136</v>
      </c>
      <c r="D177">
        <f t="shared" ca="1" si="37"/>
        <v>0</v>
      </c>
      <c r="E177">
        <f t="shared" ca="1" si="38"/>
        <v>0</v>
      </c>
      <c r="G177" s="3">
        <f t="shared" ca="1" si="41"/>
        <v>44143</v>
      </c>
      <c r="H177">
        <f t="shared" ca="1" si="39"/>
        <v>252</v>
      </c>
      <c r="I177" t="str">
        <f t="shared" ca="1" si="42"/>
        <v/>
      </c>
      <c r="J177" t="str">
        <f t="shared" ca="1" si="43"/>
        <v/>
      </c>
    </row>
    <row r="178" spans="1:10">
      <c r="B178" s="3">
        <f t="shared" ca="1" si="40"/>
        <v>44088</v>
      </c>
      <c r="C178">
        <f t="shared" ca="1" si="36"/>
        <v>67</v>
      </c>
      <c r="D178">
        <f t="shared" ca="1" si="37"/>
        <v>0</v>
      </c>
      <c r="E178">
        <f t="shared" ca="1" si="38"/>
        <v>0</v>
      </c>
      <c r="G178" s="3">
        <f t="shared" ca="1" si="41"/>
        <v>44144</v>
      </c>
      <c r="H178">
        <f t="shared" ca="1" si="39"/>
        <v>171</v>
      </c>
      <c r="I178" t="str">
        <f t="shared" ca="1" si="42"/>
        <v/>
      </c>
      <c r="J178">
        <f t="shared" ca="1" si="43"/>
        <v>171</v>
      </c>
    </row>
    <row r="179" spans="1:10">
      <c r="B179" s="3">
        <f t="shared" ca="1" si="40"/>
        <v>44087</v>
      </c>
      <c r="C179">
        <f t="shared" ca="1" si="36"/>
        <v>87</v>
      </c>
      <c r="D179">
        <f t="shared" ca="1" si="37"/>
        <v>0</v>
      </c>
      <c r="E179">
        <f t="shared" ca="1" si="38"/>
        <v>0</v>
      </c>
      <c r="G179" s="3">
        <f t="shared" ca="1" si="41"/>
        <v>44145</v>
      </c>
      <c r="H179">
        <f t="shared" ca="1" si="39"/>
        <v>202</v>
      </c>
      <c r="I179" t="str">
        <f t="shared" ca="1" si="42"/>
        <v/>
      </c>
      <c r="J179" t="str">
        <f t="shared" ca="1" si="43"/>
        <v/>
      </c>
    </row>
    <row r="180" spans="1:10">
      <c r="B180" s="3">
        <f t="shared" ca="1" si="40"/>
        <v>44086</v>
      </c>
      <c r="C180">
        <f t="shared" ca="1" si="36"/>
        <v>46</v>
      </c>
      <c r="D180">
        <f t="shared" ca="1" si="37"/>
        <v>0</v>
      </c>
      <c r="E180">
        <f t="shared" ca="1" si="38"/>
        <v>0</v>
      </c>
      <c r="G180" s="3">
        <f t="shared" ca="1" si="41"/>
        <v>44146</v>
      </c>
      <c r="H180">
        <f t="shared" ca="1" si="39"/>
        <v>248</v>
      </c>
      <c r="I180" t="str">
        <f t="shared" ca="1" si="42"/>
        <v/>
      </c>
      <c r="J180" t="str">
        <f t="shared" ca="1" si="43"/>
        <v/>
      </c>
    </row>
    <row r="181" spans="1:10">
      <c r="B181" s="3">
        <f t="shared" ca="1" si="40"/>
        <v>44085</v>
      </c>
      <c r="C181">
        <f t="shared" ca="1" si="36"/>
        <v>70</v>
      </c>
      <c r="D181">
        <f t="shared" ca="1" si="37"/>
        <v>0</v>
      </c>
      <c r="E181">
        <f t="shared" ca="1" si="38"/>
        <v>0</v>
      </c>
      <c r="G181" s="3">
        <f t="shared" ca="1" si="41"/>
        <v>44147</v>
      </c>
      <c r="H181">
        <f t="shared" ca="1" si="39"/>
        <v>255</v>
      </c>
      <c r="I181" t="str">
        <f t="shared" ca="1" si="42"/>
        <v/>
      </c>
      <c r="J181" t="str">
        <f t="shared" ca="1" si="43"/>
        <v/>
      </c>
    </row>
    <row r="182" spans="1:10">
      <c r="B182" s="3">
        <f t="shared" ca="1" si="40"/>
        <v>44084</v>
      </c>
      <c r="C182">
        <f t="shared" ca="1" si="36"/>
        <v>75</v>
      </c>
      <c r="D182">
        <f t="shared" ca="1" si="37"/>
        <v>0</v>
      </c>
      <c r="E182">
        <f t="shared" ca="1" si="38"/>
        <v>0</v>
      </c>
      <c r="G182" s="3">
        <f t="shared" ca="1" si="41"/>
        <v>44148</v>
      </c>
      <c r="H182">
        <f t="shared" ca="1" si="39"/>
        <v>280</v>
      </c>
      <c r="I182">
        <f t="shared" ca="1" si="42"/>
        <v>280</v>
      </c>
      <c r="J182" t="str">
        <f t="shared" ca="1" si="43"/>
        <v/>
      </c>
    </row>
    <row r="183" spans="1:10">
      <c r="B183" s="3">
        <f t="shared" ca="1" si="40"/>
        <v>44083</v>
      </c>
      <c r="C183">
        <f t="shared" ca="1" si="36"/>
        <v>101</v>
      </c>
      <c r="D183">
        <f t="shared" ca="1" si="37"/>
        <v>0</v>
      </c>
      <c r="E183">
        <f t="shared" ca="1" si="38"/>
        <v>0</v>
      </c>
      <c r="G183" s="3">
        <f t="shared" ca="1" si="41"/>
        <v>44149</v>
      </c>
      <c r="H183">
        <f t="shared" ca="1" si="39"/>
        <v>279</v>
      </c>
      <c r="I183" t="str">
        <f t="shared" ca="1" si="42"/>
        <v/>
      </c>
      <c r="J183">
        <f t="shared" ca="1" si="43"/>
        <v>279</v>
      </c>
    </row>
    <row r="184" spans="1:10">
      <c r="B184" s="3">
        <f t="shared" ca="1" si="40"/>
        <v>44082</v>
      </c>
      <c r="C184">
        <f t="shared" ca="1" si="36"/>
        <v>56</v>
      </c>
      <c r="D184">
        <f t="shared" ca="1" si="37"/>
        <v>0</v>
      </c>
      <c r="E184">
        <f t="shared" ca="1" si="38"/>
        <v>0</v>
      </c>
      <c r="G184" s="3">
        <f t="shared" ca="1" si="41"/>
        <v>44150</v>
      </c>
      <c r="H184">
        <f t="shared" ca="1" si="39"/>
        <v>321</v>
      </c>
      <c r="I184">
        <f t="shared" ca="1" si="42"/>
        <v>321</v>
      </c>
      <c r="J184" t="str">
        <f t="shared" ca="1" si="43"/>
        <v/>
      </c>
    </row>
    <row r="185" spans="1:10">
      <c r="B185" s="3">
        <f t="shared" ca="1" si="40"/>
        <v>44081</v>
      </c>
      <c r="C185">
        <f t="shared" ca="1" si="36"/>
        <v>46</v>
      </c>
      <c r="D185">
        <f t="shared" ca="1" si="37"/>
        <v>0</v>
      </c>
      <c r="E185">
        <f t="shared" ca="1" si="38"/>
        <v>0</v>
      </c>
      <c r="G185" s="3">
        <f t="shared" ca="1" si="41"/>
        <v>44151</v>
      </c>
      <c r="H185">
        <f t="shared" ca="1" si="39"/>
        <v>301</v>
      </c>
      <c r="I185" t="str">
        <f t="shared" ca="1" si="42"/>
        <v/>
      </c>
      <c r="J185">
        <f t="shared" ca="1" si="43"/>
        <v>301</v>
      </c>
    </row>
    <row r="186" spans="1:10">
      <c r="B186" s="3">
        <f t="shared" ca="1" si="40"/>
        <v>44080</v>
      </c>
      <c r="C186">
        <f t="shared" ref="C186:C194" ca="1" si="44">IF(B186&lt;&gt;B185,VLOOKUP(B186,data,2,FALSE),"")</f>
        <v>10</v>
      </c>
      <c r="D186">
        <f t="shared" ref="D186:D194" ca="1" si="45">VLOOKUP(B186,data,3,FALSE)</f>
        <v>0</v>
      </c>
      <c r="E186">
        <f t="shared" ref="E186:E194" ca="1" si="46">IF(C186&gt;E185,E185,0)</f>
        <v>0</v>
      </c>
      <c r="G186" s="3">
        <f t="shared" ca="1" si="41"/>
        <v>44152</v>
      </c>
      <c r="H186">
        <f t="shared" ca="1" si="39"/>
        <v>389</v>
      </c>
      <c r="I186" t="str">
        <f t="shared" ca="1" si="42"/>
        <v/>
      </c>
      <c r="J186" t="str">
        <f t="shared" ca="1" si="43"/>
        <v/>
      </c>
    </row>
    <row r="187" spans="1:10">
      <c r="B187" s="3">
        <f t="shared" ca="1" si="40"/>
        <v>44079</v>
      </c>
      <c r="C187">
        <f t="shared" ca="1" si="44"/>
        <v>15</v>
      </c>
      <c r="D187">
        <f t="shared" ca="1" si="45"/>
        <v>0</v>
      </c>
      <c r="E187">
        <f t="shared" ca="1" si="46"/>
        <v>0</v>
      </c>
      <c r="G187" s="3">
        <f t="shared" ca="1" si="41"/>
        <v>44153</v>
      </c>
      <c r="H187">
        <f t="shared" ca="1" si="39"/>
        <v>458</v>
      </c>
      <c r="I187" t="str">
        <f t="shared" ca="1" si="42"/>
        <v/>
      </c>
      <c r="J187" t="str">
        <f t="shared" ca="1" si="43"/>
        <v/>
      </c>
    </row>
    <row r="188" spans="1:10">
      <c r="A188" s="14"/>
      <c r="B188" s="3">
        <f t="shared" ca="1" si="40"/>
        <v>44078</v>
      </c>
      <c r="C188">
        <f t="shared" ca="1" si="44"/>
        <v>19</v>
      </c>
      <c r="D188">
        <f t="shared" ca="1" si="45"/>
        <v>0</v>
      </c>
      <c r="E188">
        <f t="shared" ca="1" si="46"/>
        <v>0</v>
      </c>
      <c r="G188" s="3">
        <f t="shared" ca="1" si="41"/>
        <v>44154</v>
      </c>
      <c r="H188">
        <f t="shared" ca="1" si="39"/>
        <v>537</v>
      </c>
      <c r="I188">
        <f t="shared" ca="1" si="42"/>
        <v>537</v>
      </c>
      <c r="J188" t="str">
        <f t="shared" ca="1" si="43"/>
        <v/>
      </c>
    </row>
    <row r="189" spans="1:10">
      <c r="B189" s="3">
        <f t="shared" ca="1" si="40"/>
        <v>44077</v>
      </c>
      <c r="C189">
        <f t="shared" ca="1" si="44"/>
        <v>6</v>
      </c>
      <c r="D189">
        <f t="shared" ca="1" si="45"/>
        <v>0</v>
      </c>
      <c r="E189">
        <f t="shared" ca="1" si="46"/>
        <v>0</v>
      </c>
      <c r="G189" s="3">
        <f t="shared" ca="1" si="41"/>
        <v>44155</v>
      </c>
      <c r="H189">
        <f t="shared" ca="1" si="39"/>
        <v>518</v>
      </c>
      <c r="I189" t="str">
        <f t="shared" ca="1" si="42"/>
        <v/>
      </c>
      <c r="J189">
        <f t="shared" ca="1" si="43"/>
        <v>518</v>
      </c>
    </row>
    <row r="190" spans="1:10">
      <c r="B190" s="3">
        <f t="shared" ca="1" si="40"/>
        <v>44077</v>
      </c>
      <c r="C190" t="str">
        <f t="shared" ca="1" si="44"/>
        <v/>
      </c>
      <c r="D190">
        <f t="shared" ca="1" si="45"/>
        <v>0</v>
      </c>
      <c r="E190">
        <f t="shared" ca="1" si="46"/>
        <v>0</v>
      </c>
      <c r="G190" s="3">
        <f t="shared" ca="1" si="41"/>
        <v>44156</v>
      </c>
      <c r="H190">
        <f t="shared" ca="1" si="39"/>
        <v>626</v>
      </c>
      <c r="I190">
        <f t="shared" ca="1" si="42"/>
        <v>626</v>
      </c>
      <c r="J190" t="str">
        <f t="shared" ca="1" si="43"/>
        <v/>
      </c>
    </row>
    <row r="191" spans="1:10">
      <c r="B191" s="3">
        <f t="shared" ca="1" si="40"/>
        <v>44077</v>
      </c>
      <c r="C191" t="str">
        <f t="shared" ca="1" si="44"/>
        <v/>
      </c>
      <c r="D191">
        <f t="shared" ca="1" si="45"/>
        <v>0</v>
      </c>
      <c r="E191">
        <f t="shared" ca="1" si="46"/>
        <v>0</v>
      </c>
      <c r="G191" s="3">
        <f t="shared" ca="1" si="41"/>
        <v>44157</v>
      </c>
      <c r="H191">
        <f t="shared" ca="1" si="39"/>
        <v>485</v>
      </c>
      <c r="I191" t="str">
        <f t="shared" ca="1" si="42"/>
        <v/>
      </c>
      <c r="J191" t="str">
        <f t="shared" ca="1" si="43"/>
        <v/>
      </c>
    </row>
    <row r="192" spans="1:10">
      <c r="B192" s="3">
        <f t="shared" ca="1" si="40"/>
        <v>44077</v>
      </c>
      <c r="C192" t="str">
        <f t="shared" ca="1" si="44"/>
        <v/>
      </c>
      <c r="D192">
        <f t="shared" ca="1" si="45"/>
        <v>0</v>
      </c>
      <c r="E192">
        <f t="shared" ca="1" si="46"/>
        <v>0</v>
      </c>
      <c r="G192" s="3">
        <f t="shared" ca="1" si="41"/>
        <v>44158</v>
      </c>
      <c r="H192">
        <f t="shared" ca="1" si="39"/>
        <v>383</v>
      </c>
      <c r="I192" t="str">
        <f t="shared" ca="1" si="42"/>
        <v/>
      </c>
      <c r="J192">
        <f t="shared" ca="1" si="43"/>
        <v>383</v>
      </c>
    </row>
    <row r="193" spans="2:13">
      <c r="B193" s="3">
        <f t="shared" ca="1" si="40"/>
        <v>44077</v>
      </c>
      <c r="C193" t="str">
        <f t="shared" ca="1" si="44"/>
        <v/>
      </c>
      <c r="D193">
        <f t="shared" ca="1" si="45"/>
        <v>0</v>
      </c>
      <c r="E193">
        <f t="shared" ca="1" si="46"/>
        <v>0</v>
      </c>
      <c r="G193" s="3">
        <f t="shared" ca="1" si="41"/>
        <v>44159</v>
      </c>
      <c r="H193">
        <f t="shared" ca="1" si="39"/>
        <v>874</v>
      </c>
      <c r="I193" t="str">
        <f t="shared" ca="1" si="42"/>
        <v/>
      </c>
      <c r="J193" t="str">
        <f t="shared" ca="1" si="43"/>
        <v/>
      </c>
    </row>
    <row r="194" spans="2:13">
      <c r="B194" s="3">
        <f t="shared" ca="1" si="40"/>
        <v>44077</v>
      </c>
      <c r="C194" t="str">
        <f t="shared" ca="1" si="44"/>
        <v/>
      </c>
      <c r="D194">
        <f t="shared" ca="1" si="45"/>
        <v>0</v>
      </c>
      <c r="E194">
        <f t="shared" ca="1" si="46"/>
        <v>0</v>
      </c>
      <c r="G194" s="3">
        <f ca="1">B106</f>
        <v>44160</v>
      </c>
      <c r="H194">
        <f t="shared" ca="1" si="39"/>
        <v>1098</v>
      </c>
      <c r="I194">
        <f ca="1">IF(AND(H194&gt;H193,H194&gt;H195),H194,IF(AND(H195="",H194/H193&gt;1.1),H194,""))</f>
        <v>1098</v>
      </c>
      <c r="J194" t="str">
        <f ca="1">IF(AND(H194&lt;H193,H194&lt;H195),H194,IF(AND(H195="",H194/H193&lt;0.9),H194,""))</f>
        <v/>
      </c>
      <c r="M194" t="s">
        <v>81</v>
      </c>
    </row>
    <row r="195" spans="2:13">
      <c r="B195" s="3"/>
      <c r="C195"/>
    </row>
    <row r="196" spans="2:13">
      <c r="B196" s="3"/>
      <c r="C196"/>
    </row>
  </sheetData>
  <sortState xmlns:xlrd2="http://schemas.microsoft.com/office/spreadsheetml/2017/richdata2" ref="C80:D92">
    <sortCondition descending="1" ref="C80:C92"/>
  </sortState>
  <hyperlinks>
    <hyperlink ref="A33" r:id="rId1" location="Koronavilkkua" display="https://thl.fi/fi/web/hyvinvoinnin-ja-terveyden-edistamisen-johtaminen/ajankohtaista/koronan-vaikutukset-yhteiskuntaan-ja-palveluihin - Koronavilkkua" xr:uid="{F06E6CD0-5429-431D-B74B-547C41718C4B}"/>
    <hyperlink ref="A96" r:id="rId2" xr:uid="{517C9E3A-E5DB-4E26-91C6-74B95F09EC29}"/>
    <hyperlink ref="A39" r:id="rId3" xr:uid="{3C2C00FB-7ED4-4D75-B3CB-111EF0AE4BA3}"/>
  </hyperlinks>
  <pageMargins left="0.7" right="0.7" top="0.75" bottom="0.75" header="0.3" footer="0.3"/>
  <pageSetup paperSize="9" orientation="portrait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B3C6-AB8C-4AE0-99A6-DAA8CF7B3349}">
  <dimension ref="A1:D60"/>
  <sheetViews>
    <sheetView workbookViewId="0">
      <selection activeCell="R17" sqref="R17"/>
    </sheetView>
  </sheetViews>
  <sheetFormatPr defaultRowHeight="14.6"/>
  <cols>
    <col min="1" max="1" width="9.921875" style="11" bestFit="1" customWidth="1"/>
    <col min="4" max="4" width="22.84375" bestFit="1" customWidth="1"/>
  </cols>
  <sheetData>
    <row r="1" spans="1:4">
      <c r="B1" t="s">
        <v>74</v>
      </c>
      <c r="C1" t="s">
        <v>75</v>
      </c>
    </row>
    <row r="2" spans="1:4">
      <c r="A2" s="11">
        <v>44135</v>
      </c>
      <c r="D2" t="s">
        <v>73</v>
      </c>
    </row>
    <row r="3" spans="1:4">
      <c r="A3" s="11">
        <v>44134</v>
      </c>
      <c r="D3" t="s">
        <v>72</v>
      </c>
    </row>
    <row r="4" spans="1:4">
      <c r="A4" s="11">
        <v>44133</v>
      </c>
      <c r="D4" t="s">
        <v>71</v>
      </c>
    </row>
    <row r="5" spans="1:4">
      <c r="A5" s="11">
        <v>44132</v>
      </c>
      <c r="B5">
        <v>367</v>
      </c>
      <c r="C5">
        <v>222</v>
      </c>
      <c r="D5" t="s">
        <v>70</v>
      </c>
    </row>
    <row r="6" spans="1:4">
      <c r="A6" s="11">
        <v>44131</v>
      </c>
      <c r="B6">
        <v>260</v>
      </c>
      <c r="C6">
        <v>226</v>
      </c>
      <c r="D6" t="s">
        <v>69</v>
      </c>
    </row>
    <row r="7" spans="1:4">
      <c r="A7" s="11">
        <v>44130</v>
      </c>
      <c r="B7">
        <v>309</v>
      </c>
      <c r="C7">
        <v>254</v>
      </c>
      <c r="D7" t="s">
        <v>68</v>
      </c>
    </row>
    <row r="8" spans="1:4">
      <c r="A8" s="11">
        <v>44129</v>
      </c>
      <c r="B8">
        <v>312</v>
      </c>
      <c r="C8">
        <v>123</v>
      </c>
      <c r="D8" t="s">
        <v>67</v>
      </c>
    </row>
    <row r="9" spans="1:4">
      <c r="A9" s="11">
        <v>44128</v>
      </c>
      <c r="B9">
        <v>329</v>
      </c>
      <c r="C9">
        <v>107</v>
      </c>
      <c r="D9" t="s">
        <v>66</v>
      </c>
    </row>
    <row r="10" spans="1:4">
      <c r="A10" s="11">
        <v>44127</v>
      </c>
      <c r="B10">
        <v>486</v>
      </c>
      <c r="C10">
        <v>192</v>
      </c>
      <c r="D10" t="s">
        <v>65</v>
      </c>
    </row>
    <row r="11" spans="1:4">
      <c r="A11" s="11">
        <v>44126</v>
      </c>
      <c r="B11">
        <v>372</v>
      </c>
      <c r="C11">
        <v>212</v>
      </c>
      <c r="D11" t="s">
        <v>64</v>
      </c>
    </row>
    <row r="12" spans="1:4">
      <c r="A12" s="11">
        <v>44125</v>
      </c>
      <c r="B12">
        <v>446</v>
      </c>
      <c r="C12">
        <v>189</v>
      </c>
      <c r="D12" t="s">
        <v>63</v>
      </c>
    </row>
    <row r="13" spans="1:4">
      <c r="A13" s="11">
        <v>44124</v>
      </c>
      <c r="B13">
        <v>386</v>
      </c>
      <c r="C13">
        <v>162</v>
      </c>
      <c r="D13" t="s">
        <v>62</v>
      </c>
    </row>
    <row r="14" spans="1:4">
      <c r="A14" s="11">
        <v>44123</v>
      </c>
      <c r="B14">
        <v>421</v>
      </c>
      <c r="C14">
        <v>244</v>
      </c>
      <c r="D14" t="s">
        <v>61</v>
      </c>
    </row>
    <row r="15" spans="1:4">
      <c r="A15" s="11">
        <v>44122</v>
      </c>
      <c r="B15">
        <v>535</v>
      </c>
      <c r="C15">
        <v>127</v>
      </c>
      <c r="D15" t="s">
        <v>60</v>
      </c>
    </row>
    <row r="16" spans="1:4">
      <c r="A16" s="11">
        <v>44121</v>
      </c>
      <c r="B16">
        <v>537</v>
      </c>
      <c r="C16">
        <v>100</v>
      </c>
      <c r="D16" t="s">
        <v>59</v>
      </c>
    </row>
    <row r="17" spans="1:4">
      <c r="A17" s="11">
        <v>44120</v>
      </c>
      <c r="B17">
        <v>639</v>
      </c>
      <c r="C17">
        <v>192</v>
      </c>
      <c r="D17" t="s">
        <v>58</v>
      </c>
    </row>
    <row r="18" spans="1:4">
      <c r="A18" s="11">
        <v>44119</v>
      </c>
      <c r="B18">
        <v>429</v>
      </c>
      <c r="C18">
        <v>190</v>
      </c>
      <c r="D18" t="s">
        <v>57</v>
      </c>
    </row>
    <row r="19" spans="1:4">
      <c r="A19" s="11">
        <v>44118</v>
      </c>
      <c r="B19">
        <v>559</v>
      </c>
      <c r="C19">
        <v>200</v>
      </c>
      <c r="D19" t="s">
        <v>56</v>
      </c>
    </row>
    <row r="20" spans="1:4">
      <c r="A20" s="11">
        <v>44117</v>
      </c>
      <c r="B20">
        <v>649</v>
      </c>
      <c r="C20">
        <v>197</v>
      </c>
      <c r="D20" t="s">
        <v>55</v>
      </c>
    </row>
    <row r="21" spans="1:4">
      <c r="A21" s="11">
        <v>44116</v>
      </c>
      <c r="B21">
        <v>691</v>
      </c>
      <c r="C21">
        <v>254</v>
      </c>
      <c r="D21" t="s">
        <v>54</v>
      </c>
    </row>
    <row r="22" spans="1:4">
      <c r="A22" s="11">
        <v>44115</v>
      </c>
      <c r="B22">
        <v>666</v>
      </c>
      <c r="C22">
        <v>130</v>
      </c>
      <c r="D22" t="s">
        <v>53</v>
      </c>
    </row>
    <row r="23" spans="1:4">
      <c r="A23" s="11">
        <v>44114</v>
      </c>
      <c r="B23">
        <v>720</v>
      </c>
      <c r="C23">
        <v>109</v>
      </c>
      <c r="D23" t="s">
        <v>52</v>
      </c>
    </row>
    <row r="24" spans="1:4">
      <c r="A24" s="11">
        <v>44113</v>
      </c>
      <c r="B24">
        <v>640</v>
      </c>
      <c r="C24">
        <v>226</v>
      </c>
      <c r="D24" t="s">
        <v>51</v>
      </c>
    </row>
    <row r="25" spans="1:4">
      <c r="A25" s="11">
        <v>44112</v>
      </c>
      <c r="B25">
        <v>445</v>
      </c>
      <c r="C25">
        <v>260</v>
      </c>
      <c r="D25" t="s">
        <v>50</v>
      </c>
    </row>
    <row r="26" spans="1:4">
      <c r="A26" s="11">
        <v>44111</v>
      </c>
      <c r="B26">
        <v>578</v>
      </c>
      <c r="C26">
        <v>306</v>
      </c>
      <c r="D26" t="s">
        <v>49</v>
      </c>
    </row>
    <row r="27" spans="1:4">
      <c r="A27" s="11">
        <v>44110</v>
      </c>
      <c r="B27">
        <v>655</v>
      </c>
      <c r="C27">
        <v>301</v>
      </c>
      <c r="D27" t="s">
        <v>48</v>
      </c>
    </row>
    <row r="28" spans="1:4">
      <c r="A28" s="11">
        <v>44109</v>
      </c>
      <c r="B28">
        <v>453</v>
      </c>
      <c r="C28">
        <v>290</v>
      </c>
      <c r="D28" t="s">
        <v>47</v>
      </c>
    </row>
    <row r="29" spans="1:4">
      <c r="A29" s="11">
        <v>44108</v>
      </c>
      <c r="B29">
        <v>294</v>
      </c>
      <c r="C29">
        <v>147</v>
      </c>
      <c r="D29" t="s">
        <v>46</v>
      </c>
    </row>
    <row r="30" spans="1:4">
      <c r="A30" s="11">
        <v>44107</v>
      </c>
      <c r="B30">
        <v>463</v>
      </c>
      <c r="C30">
        <v>170</v>
      </c>
      <c r="D30" t="s">
        <v>45</v>
      </c>
    </row>
    <row r="31" spans="1:4">
      <c r="A31" s="11">
        <v>44106</v>
      </c>
      <c r="B31">
        <v>169</v>
      </c>
      <c r="C31">
        <v>189</v>
      </c>
      <c r="D31" t="s">
        <v>44</v>
      </c>
    </row>
    <row r="32" spans="1:4">
      <c r="A32" s="11">
        <v>44105</v>
      </c>
      <c r="B32">
        <v>203</v>
      </c>
      <c r="C32">
        <v>188</v>
      </c>
      <c r="D32" t="s">
        <v>43</v>
      </c>
    </row>
    <row r="33" spans="1:4">
      <c r="A33" s="11">
        <v>44104</v>
      </c>
      <c r="B33">
        <v>318</v>
      </c>
      <c r="C33">
        <v>165</v>
      </c>
      <c r="D33" t="s">
        <v>42</v>
      </c>
    </row>
    <row r="34" spans="1:4">
      <c r="A34" s="11">
        <v>44103</v>
      </c>
      <c r="B34">
        <v>238</v>
      </c>
      <c r="C34">
        <v>135</v>
      </c>
      <c r="D34" t="s">
        <v>41</v>
      </c>
    </row>
    <row r="35" spans="1:4">
      <c r="A35" s="11">
        <v>44102</v>
      </c>
      <c r="B35">
        <v>199</v>
      </c>
      <c r="C35">
        <v>122</v>
      </c>
      <c r="D35" t="s">
        <v>40</v>
      </c>
    </row>
    <row r="36" spans="1:4">
      <c r="A36" s="11">
        <v>44101</v>
      </c>
      <c r="B36">
        <v>141</v>
      </c>
      <c r="C36">
        <v>71</v>
      </c>
      <c r="D36" t="s">
        <v>39</v>
      </c>
    </row>
    <row r="37" spans="1:4">
      <c r="A37" s="11">
        <v>44100</v>
      </c>
      <c r="B37">
        <v>242</v>
      </c>
      <c r="C37">
        <v>74</v>
      </c>
      <c r="D37" t="s">
        <v>38</v>
      </c>
    </row>
    <row r="38" spans="1:4">
      <c r="A38" s="11">
        <v>44099</v>
      </c>
      <c r="B38">
        <v>217</v>
      </c>
      <c r="C38">
        <v>127</v>
      </c>
      <c r="D38" t="s">
        <v>37</v>
      </c>
    </row>
    <row r="39" spans="1:4">
      <c r="A39" s="11">
        <v>44098</v>
      </c>
      <c r="B39">
        <v>211</v>
      </c>
      <c r="C39">
        <v>97</v>
      </c>
      <c r="D39" t="s">
        <v>36</v>
      </c>
    </row>
    <row r="40" spans="1:4">
      <c r="A40" s="11">
        <v>44097</v>
      </c>
      <c r="B40">
        <v>189</v>
      </c>
      <c r="C40">
        <v>117</v>
      </c>
      <c r="D40" t="s">
        <v>35</v>
      </c>
    </row>
    <row r="41" spans="1:4">
      <c r="A41" s="11">
        <v>44096</v>
      </c>
      <c r="B41">
        <v>311</v>
      </c>
      <c r="C41">
        <v>106</v>
      </c>
      <c r="D41" t="s">
        <v>34</v>
      </c>
    </row>
    <row r="42" spans="1:4">
      <c r="A42" s="11">
        <v>44095</v>
      </c>
      <c r="B42">
        <v>157</v>
      </c>
      <c r="C42">
        <v>120</v>
      </c>
      <c r="D42" t="s">
        <v>33</v>
      </c>
    </row>
    <row r="43" spans="1:4">
      <c r="A43" s="11">
        <v>44094</v>
      </c>
      <c r="B43">
        <v>202</v>
      </c>
      <c r="C43">
        <v>74</v>
      </c>
      <c r="D43" t="s">
        <v>32</v>
      </c>
    </row>
    <row r="44" spans="1:4">
      <c r="A44" s="11">
        <v>44093</v>
      </c>
      <c r="B44">
        <v>190</v>
      </c>
      <c r="C44">
        <v>61</v>
      </c>
      <c r="D44" t="s">
        <v>31</v>
      </c>
    </row>
    <row r="45" spans="1:4">
      <c r="A45" s="11">
        <v>44092</v>
      </c>
      <c r="B45">
        <v>82</v>
      </c>
      <c r="C45">
        <v>77</v>
      </c>
      <c r="D45" t="s">
        <v>30</v>
      </c>
    </row>
    <row r="46" spans="1:4">
      <c r="A46" s="11">
        <v>44091</v>
      </c>
      <c r="B46">
        <v>137</v>
      </c>
      <c r="C46">
        <v>85</v>
      </c>
      <c r="D46" t="s">
        <v>29</v>
      </c>
    </row>
    <row r="47" spans="1:4">
      <c r="A47" s="11">
        <v>44090</v>
      </c>
      <c r="B47">
        <v>125</v>
      </c>
      <c r="C47">
        <v>57</v>
      </c>
      <c r="D47" t="s">
        <v>28</v>
      </c>
    </row>
    <row r="48" spans="1:4">
      <c r="A48" s="11">
        <v>44089</v>
      </c>
      <c r="B48">
        <v>136</v>
      </c>
      <c r="C48">
        <v>53</v>
      </c>
      <c r="D48" t="s">
        <v>27</v>
      </c>
    </row>
    <row r="49" spans="1:4">
      <c r="A49" s="11">
        <v>44088</v>
      </c>
      <c r="B49">
        <v>67</v>
      </c>
      <c r="C49">
        <v>59</v>
      </c>
      <c r="D49" t="s">
        <v>26</v>
      </c>
    </row>
    <row r="50" spans="1:4">
      <c r="A50" s="11">
        <v>44087</v>
      </c>
      <c r="B50">
        <v>87</v>
      </c>
      <c r="C50">
        <v>46</v>
      </c>
      <c r="D50" t="s">
        <v>25</v>
      </c>
    </row>
    <row r="51" spans="1:4">
      <c r="A51" s="11">
        <v>44086</v>
      </c>
      <c r="B51">
        <v>46</v>
      </c>
      <c r="C51">
        <v>41</v>
      </c>
      <c r="D51" t="s">
        <v>24</v>
      </c>
    </row>
    <row r="52" spans="1:4">
      <c r="A52" s="11">
        <v>44085</v>
      </c>
      <c r="B52">
        <v>70</v>
      </c>
      <c r="C52">
        <v>57</v>
      </c>
      <c r="D52" t="s">
        <v>23</v>
      </c>
    </row>
    <row r="53" spans="1:4">
      <c r="A53" s="11">
        <v>44084</v>
      </c>
      <c r="B53">
        <v>75</v>
      </c>
      <c r="C53">
        <v>52</v>
      </c>
      <c r="D53" t="s">
        <v>22</v>
      </c>
    </row>
    <row r="54" spans="1:4">
      <c r="A54" s="11">
        <v>44083</v>
      </c>
      <c r="B54">
        <v>101</v>
      </c>
      <c r="C54">
        <v>55</v>
      </c>
      <c r="D54" t="s">
        <v>21</v>
      </c>
    </row>
    <row r="55" spans="1:4">
      <c r="A55" s="11">
        <v>44082</v>
      </c>
      <c r="B55">
        <v>56</v>
      </c>
      <c r="C55">
        <v>57</v>
      </c>
      <c r="D55" t="s">
        <v>20</v>
      </c>
    </row>
    <row r="56" spans="1:4">
      <c r="A56" s="11">
        <v>44081</v>
      </c>
      <c r="B56">
        <v>46</v>
      </c>
      <c r="C56">
        <v>45</v>
      </c>
      <c r="D56" t="s">
        <v>19</v>
      </c>
    </row>
    <row r="57" spans="1:4">
      <c r="A57" s="11">
        <v>44080</v>
      </c>
      <c r="B57">
        <v>10</v>
      </c>
      <c r="C57">
        <v>33</v>
      </c>
      <c r="D57" t="s">
        <v>18</v>
      </c>
    </row>
    <row r="58" spans="1:4">
      <c r="A58" s="11">
        <v>44079</v>
      </c>
      <c r="B58">
        <v>15</v>
      </c>
      <c r="C58">
        <v>22</v>
      </c>
      <c r="D58" t="s">
        <v>17</v>
      </c>
    </row>
    <row r="59" spans="1:4">
      <c r="A59" s="11">
        <v>44078</v>
      </c>
      <c r="B59">
        <v>19</v>
      </c>
      <c r="C59">
        <v>42</v>
      </c>
      <c r="D59" t="s">
        <v>16</v>
      </c>
    </row>
    <row r="60" spans="1:4">
      <c r="A60" s="11">
        <v>44077</v>
      </c>
      <c r="B60">
        <v>6</v>
      </c>
      <c r="C60">
        <v>35</v>
      </c>
      <c r="D60" t="s">
        <v>15</v>
      </c>
    </row>
  </sheetData>
  <sortState xmlns:xlrd2="http://schemas.microsoft.com/office/spreadsheetml/2017/richdata2" ref="C2:D60">
    <sortCondition descending="1" ref="D2:D6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Android</vt:lpstr>
      <vt:lpstr>Compare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2020-11-25T05:21:19Z</dcterms:modified>
</cp:coreProperties>
</file>