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FD57090B-973F-46EA-9F96-5A6F83822497}" xr6:coauthVersionLast="45" xr6:coauthVersionMax="45" xr10:uidLastSave="{00000000-0000-0000-0000-000000000000}"/>
  <bookViews>
    <workbookView xWindow="831" yWindow="-103" windowWidth="21215" windowHeight="12549" xr2:uid="{C8451757-F61A-4204-92A2-683EE66AFF0A}"/>
  </bookViews>
  <sheets>
    <sheet name="Android" sheetId="1" r:id="rId1"/>
  </sheets>
  <definedNames>
    <definedName name="AllKeys">Android!$C$127:$C$235</definedName>
    <definedName name="data">Android!$C$9:$E$118</definedName>
    <definedName name="Json">Android!$A$4</definedName>
    <definedName name="time">Android!$C$9:$C$118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H9" i="1" s="1"/>
  <c r="I9" i="1" l="1"/>
  <c r="J9" i="1" s="1"/>
  <c r="K9" i="1" s="1"/>
  <c r="L9" i="1" l="1"/>
  <c r="G10" i="1" s="1"/>
  <c r="H10" i="1" s="1"/>
  <c r="G11" i="1" l="1"/>
  <c r="H11" i="1" s="1"/>
  <c r="I10" i="1"/>
  <c r="J10" i="1" l="1"/>
  <c r="K10" i="1" s="1"/>
  <c r="I11" i="1" l="1"/>
  <c r="G12" i="1"/>
  <c r="H12" i="1" s="1"/>
  <c r="L10" i="1"/>
  <c r="J11" i="1" l="1"/>
  <c r="K11" i="1" s="1"/>
  <c r="L11" i="1" l="1"/>
  <c r="G13" i="1"/>
  <c r="H13" i="1" s="1"/>
  <c r="I12" i="1"/>
  <c r="J12" i="1" l="1"/>
  <c r="K12" i="1" s="1"/>
  <c r="L12" i="1" l="1"/>
  <c r="G14" i="1"/>
  <c r="H14" i="1" s="1"/>
  <c r="I13" i="1"/>
  <c r="J13" i="1" l="1"/>
  <c r="K13" i="1" s="1"/>
  <c r="L13" i="1" l="1"/>
  <c r="G15" i="1"/>
  <c r="H15" i="1" s="1"/>
  <c r="I14" i="1"/>
  <c r="B15" i="1" l="1"/>
  <c r="C15" i="1" s="1"/>
  <c r="J14" i="1"/>
  <c r="K14" i="1" s="1"/>
  <c r="L14" i="1" l="1"/>
  <c r="G16" i="1"/>
  <c r="H16" i="1" s="1"/>
  <c r="I15" i="1"/>
  <c r="J15" i="1" l="1"/>
  <c r="K15" i="1" s="1"/>
  <c r="D15" i="1" l="1"/>
  <c r="B14" i="1"/>
  <c r="C14" i="1" s="1"/>
  <c r="L15" i="1"/>
  <c r="E15" i="1" s="1"/>
  <c r="G17" i="1"/>
  <c r="H17" i="1" s="1"/>
  <c r="I16" i="1"/>
  <c r="B17" i="1" l="1"/>
  <c r="C17" i="1" s="1"/>
  <c r="J16" i="1"/>
  <c r="K16" i="1" s="1"/>
  <c r="D14" i="1" l="1"/>
  <c r="G18" i="1"/>
  <c r="H18" i="1" s="1"/>
  <c r="I17" i="1"/>
  <c r="L16" i="1"/>
  <c r="B18" i="1" l="1"/>
  <c r="C18" i="1" s="1"/>
  <c r="E14" i="1"/>
  <c r="J17" i="1"/>
  <c r="K17" i="1" s="1"/>
  <c r="D17" i="1" l="1"/>
  <c r="B12" i="1"/>
  <c r="C12" i="1" s="1"/>
  <c r="L17" i="1"/>
  <c r="G19" i="1"/>
  <c r="H19" i="1" s="1"/>
  <c r="I18" i="1"/>
  <c r="B19" i="1" l="1"/>
  <c r="C19" i="1" s="1"/>
  <c r="E17" i="1"/>
  <c r="B13" i="1"/>
  <c r="C13" i="1" s="1"/>
  <c r="J18" i="1"/>
  <c r="K18" i="1" s="1"/>
  <c r="D18" i="1" l="1"/>
  <c r="D12" i="1"/>
  <c r="L18" i="1"/>
  <c r="E18" i="1" s="1"/>
  <c r="G20" i="1"/>
  <c r="H20" i="1" s="1"/>
  <c r="I19" i="1"/>
  <c r="E12" i="1" l="1"/>
  <c r="B16" i="1"/>
  <c r="C16" i="1" s="1"/>
  <c r="J19" i="1"/>
  <c r="K19" i="1" s="1"/>
  <c r="D19" i="1" l="1"/>
  <c r="B10" i="1"/>
  <c r="C10" i="1" s="1"/>
  <c r="L19" i="1"/>
  <c r="E13" i="1" s="1"/>
  <c r="D13" i="1"/>
  <c r="G21" i="1"/>
  <c r="H21" i="1" s="1"/>
  <c r="I20" i="1"/>
  <c r="G22" i="1" l="1"/>
  <c r="H22" i="1" s="1"/>
  <c r="E19" i="1"/>
  <c r="B20" i="1"/>
  <c r="C20" i="1" s="1"/>
  <c r="J20" i="1"/>
  <c r="K20" i="1" s="1"/>
  <c r="B21" i="1" l="1"/>
  <c r="C21" i="1" s="1"/>
  <c r="B22" i="1"/>
  <c r="C22" i="1" s="1"/>
  <c r="D10" i="1"/>
  <c r="B9" i="1"/>
  <c r="C9" i="1" s="1"/>
  <c r="L20" i="1"/>
  <c r="E16" i="1" s="1"/>
  <c r="D16" i="1"/>
  <c r="I21" i="1"/>
  <c r="E10" i="1" l="1"/>
  <c r="B11" i="1"/>
  <c r="C11" i="1" s="1"/>
  <c r="B126" i="1" s="1"/>
  <c r="B127" i="1" s="1"/>
  <c r="J21" i="1"/>
  <c r="K21" i="1" s="1"/>
  <c r="K127" i="1" l="1"/>
  <c r="B128" i="1"/>
  <c r="K128" i="1" s="1"/>
  <c r="G235" i="1"/>
  <c r="G234" i="1" s="1"/>
  <c r="D21" i="1"/>
  <c r="D9" i="1"/>
  <c r="I22" i="1"/>
  <c r="L21" i="1"/>
  <c r="E20" i="1" s="1"/>
  <c r="D20" i="1"/>
  <c r="G233" i="1" l="1"/>
  <c r="H234" i="1"/>
  <c r="H235" i="1"/>
  <c r="J235" i="1" s="1"/>
  <c r="B129" i="1"/>
  <c r="K129" i="1" s="1"/>
  <c r="C128" i="1"/>
  <c r="E21" i="1"/>
  <c r="E9" i="1"/>
  <c r="J22" i="1"/>
  <c r="K22" i="1" s="1"/>
  <c r="D11" i="1"/>
  <c r="H233" i="1" l="1"/>
  <c r="G232" i="1"/>
  <c r="I235" i="1"/>
  <c r="B130" i="1"/>
  <c r="K130" i="1" s="1"/>
  <c r="D128" i="1"/>
  <c r="C129" i="1"/>
  <c r="L22" i="1"/>
  <c r="E11" i="1" s="1"/>
  <c r="D129" i="1" s="1"/>
  <c r="D22" i="1"/>
  <c r="H232" i="1" l="1"/>
  <c r="G231" i="1"/>
  <c r="I234" i="1"/>
  <c r="J234" i="1"/>
  <c r="B131" i="1"/>
  <c r="K131" i="1" s="1"/>
  <c r="C127" i="1"/>
  <c r="C130" i="1"/>
  <c r="D130" i="1"/>
  <c r="E22" i="1"/>
  <c r="E2" i="1" s="1"/>
  <c r="J233" i="1" l="1"/>
  <c r="H231" i="1"/>
  <c r="G230" i="1"/>
  <c r="I233" i="1"/>
  <c r="E127" i="1"/>
  <c r="E128" i="1" s="1"/>
  <c r="E129" i="1" s="1"/>
  <c r="E130" i="1" s="1"/>
  <c r="A122" i="1"/>
  <c r="B132" i="1"/>
  <c r="K132" i="1" s="1"/>
  <c r="D127" i="1"/>
  <c r="D131" i="1"/>
  <c r="C131" i="1"/>
  <c r="I232" i="1" l="1"/>
  <c r="H230" i="1"/>
  <c r="G229" i="1"/>
  <c r="J232" i="1"/>
  <c r="B133" i="1"/>
  <c r="K133" i="1" s="1"/>
  <c r="E131" i="1"/>
  <c r="D132" i="1"/>
  <c r="C132" i="1"/>
  <c r="H229" i="1" l="1"/>
  <c r="G228" i="1"/>
  <c r="J231" i="1"/>
  <c r="I230" i="1"/>
  <c r="J230" i="1"/>
  <c r="I231" i="1"/>
  <c r="B134" i="1"/>
  <c r="K134" i="1" s="1"/>
  <c r="E132" i="1"/>
  <c r="D133" i="1"/>
  <c r="C133" i="1"/>
  <c r="H228" i="1" l="1"/>
  <c r="I229" i="1" s="1"/>
  <c r="G227" i="1"/>
  <c r="B135" i="1"/>
  <c r="K135" i="1" s="1"/>
  <c r="A127" i="1"/>
  <c r="E133" i="1"/>
  <c r="C134" i="1"/>
  <c r="D134" i="1"/>
  <c r="J229" i="1" l="1"/>
  <c r="H227" i="1"/>
  <c r="J228" i="1" s="1"/>
  <c r="G226" i="1"/>
  <c r="I228" i="1"/>
  <c r="B136" i="1"/>
  <c r="K136" i="1" s="1"/>
  <c r="E134" i="1"/>
  <c r="D135" i="1"/>
  <c r="C135" i="1"/>
  <c r="H226" i="1" l="1"/>
  <c r="I227" i="1" s="1"/>
  <c r="G225" i="1"/>
  <c r="B137" i="1"/>
  <c r="K137" i="1" s="1"/>
  <c r="E135" i="1"/>
  <c r="D136" i="1"/>
  <c r="C136" i="1"/>
  <c r="J227" i="1" l="1"/>
  <c r="H225" i="1"/>
  <c r="J226" i="1" s="1"/>
  <c r="G224" i="1"/>
  <c r="B138" i="1"/>
  <c r="K138" i="1" s="1"/>
  <c r="E136" i="1"/>
  <c r="D137" i="1"/>
  <c r="C137" i="1"/>
  <c r="I226" i="1" l="1"/>
  <c r="H224" i="1"/>
  <c r="J225" i="1" s="1"/>
  <c r="G223" i="1"/>
  <c r="B139" i="1"/>
  <c r="K139" i="1" s="1"/>
  <c r="E137" i="1"/>
  <c r="C138" i="1"/>
  <c r="D138" i="1"/>
  <c r="I225" i="1" l="1"/>
  <c r="H223" i="1"/>
  <c r="I224" i="1" s="1"/>
  <c r="G222" i="1"/>
  <c r="B140" i="1"/>
  <c r="K140" i="1" s="1"/>
  <c r="E138" i="1"/>
  <c r="C139" i="1"/>
  <c r="D139" i="1"/>
  <c r="J224" i="1" l="1"/>
  <c r="H222" i="1"/>
  <c r="I223" i="1" s="1"/>
  <c r="G221" i="1"/>
  <c r="B141" i="1"/>
  <c r="K141" i="1" s="1"/>
  <c r="C140" i="1"/>
  <c r="A134" i="1" s="1"/>
  <c r="A128" i="1" s="1"/>
  <c r="D140" i="1"/>
  <c r="E139" i="1"/>
  <c r="J223" i="1" l="1"/>
  <c r="H221" i="1"/>
  <c r="J222" i="1" s="1"/>
  <c r="G220" i="1"/>
  <c r="E140" i="1"/>
  <c r="B142" i="1"/>
  <c r="K142" i="1" s="1"/>
  <c r="C141" i="1"/>
  <c r="D141" i="1"/>
  <c r="I222" i="1" l="1"/>
  <c r="H220" i="1"/>
  <c r="I221" i="1" s="1"/>
  <c r="G219" i="1"/>
  <c r="E141" i="1"/>
  <c r="B143" i="1"/>
  <c r="K143" i="1" s="1"/>
  <c r="D142" i="1"/>
  <c r="C142" i="1"/>
  <c r="J221" i="1" l="1"/>
  <c r="H219" i="1"/>
  <c r="J220" i="1" s="1"/>
  <c r="G218" i="1"/>
  <c r="B144" i="1"/>
  <c r="K144" i="1" s="1"/>
  <c r="C143" i="1"/>
  <c r="D143" i="1"/>
  <c r="E142" i="1"/>
  <c r="I220" i="1" l="1"/>
  <c r="G217" i="1"/>
  <c r="H218" i="1"/>
  <c r="J219" i="1" s="1"/>
  <c r="E143" i="1"/>
  <c r="B145" i="1"/>
  <c r="K145" i="1" s="1"/>
  <c r="D144" i="1"/>
  <c r="C144" i="1"/>
  <c r="I219" i="1" l="1"/>
  <c r="H217" i="1"/>
  <c r="G216" i="1"/>
  <c r="E144" i="1"/>
  <c r="B146" i="1"/>
  <c r="K146" i="1" s="1"/>
  <c r="C145" i="1"/>
  <c r="D145" i="1"/>
  <c r="I218" i="1" l="1"/>
  <c r="H216" i="1"/>
  <c r="G215" i="1"/>
  <c r="J218" i="1"/>
  <c r="B147" i="1"/>
  <c r="K147" i="1" s="1"/>
  <c r="C146" i="1"/>
  <c r="D146" i="1"/>
  <c r="E145" i="1"/>
  <c r="I217" i="1" l="1"/>
  <c r="J217" i="1"/>
  <c r="H215" i="1"/>
  <c r="G214" i="1"/>
  <c r="E146" i="1"/>
  <c r="B148" i="1"/>
  <c r="K148" i="1" s="1"/>
  <c r="D147" i="1"/>
  <c r="C147" i="1"/>
  <c r="A141" i="1" s="1"/>
  <c r="A135" i="1" s="1"/>
  <c r="I216" i="1" l="1"/>
  <c r="J216" i="1"/>
  <c r="H214" i="1"/>
  <c r="J215" i="1" s="1"/>
  <c r="G213" i="1"/>
  <c r="E147" i="1"/>
  <c r="B149" i="1"/>
  <c r="K149" i="1" s="1"/>
  <c r="D148" i="1"/>
  <c r="C148" i="1"/>
  <c r="I215" i="1" l="1"/>
  <c r="H213" i="1"/>
  <c r="J214" i="1" s="1"/>
  <c r="G212" i="1"/>
  <c r="B150" i="1"/>
  <c r="K150" i="1" s="1"/>
  <c r="C149" i="1"/>
  <c r="D149" i="1"/>
  <c r="E148" i="1"/>
  <c r="I214" i="1" l="1"/>
  <c r="G211" i="1"/>
  <c r="H212" i="1"/>
  <c r="J213" i="1" s="1"/>
  <c r="E149" i="1"/>
  <c r="B151" i="1"/>
  <c r="K151" i="1" s="1"/>
  <c r="D150" i="1"/>
  <c r="C150" i="1"/>
  <c r="I213" i="1" l="1"/>
  <c r="G210" i="1"/>
  <c r="H211" i="1"/>
  <c r="E150" i="1"/>
  <c r="B152" i="1"/>
  <c r="K152" i="1" s="1"/>
  <c r="D151" i="1"/>
  <c r="C151" i="1"/>
  <c r="G209" i="1" l="1"/>
  <c r="H210" i="1"/>
  <c r="I211" i="1" s="1"/>
  <c r="I212" i="1"/>
  <c r="J212" i="1"/>
  <c r="E151" i="1"/>
  <c r="B153" i="1"/>
  <c r="K153" i="1" s="1"/>
  <c r="D152" i="1"/>
  <c r="C152" i="1"/>
  <c r="J211" i="1" l="1"/>
  <c r="G208" i="1"/>
  <c r="H209" i="1"/>
  <c r="I210" i="1" s="1"/>
  <c r="E152" i="1"/>
  <c r="B154" i="1"/>
  <c r="K154" i="1" s="1"/>
  <c r="D153" i="1"/>
  <c r="C153" i="1"/>
  <c r="G207" i="1" l="1"/>
  <c r="H208" i="1"/>
  <c r="I209" i="1" s="1"/>
  <c r="J210" i="1"/>
  <c r="E153" i="1"/>
  <c r="B155" i="1"/>
  <c r="K155" i="1" s="1"/>
  <c r="D154" i="1"/>
  <c r="C154" i="1"/>
  <c r="A148" i="1" s="1"/>
  <c r="A142" i="1" s="1"/>
  <c r="J209" i="1" l="1"/>
  <c r="G206" i="1"/>
  <c r="H207" i="1"/>
  <c r="B156" i="1"/>
  <c r="K156" i="1" s="1"/>
  <c r="D155" i="1"/>
  <c r="C155" i="1"/>
  <c r="E154" i="1"/>
  <c r="J208" i="1" l="1"/>
  <c r="G205" i="1"/>
  <c r="H206" i="1"/>
  <c r="J207" i="1" s="1"/>
  <c r="I208" i="1"/>
  <c r="E155" i="1"/>
  <c r="B157" i="1"/>
  <c r="K157" i="1" s="1"/>
  <c r="D156" i="1"/>
  <c r="C156" i="1"/>
  <c r="H205" i="1" l="1"/>
  <c r="J206" i="1" s="1"/>
  <c r="G204" i="1"/>
  <c r="I207" i="1"/>
  <c r="E156" i="1"/>
  <c r="B158" i="1"/>
  <c r="K158" i="1" s="1"/>
  <c r="C157" i="1"/>
  <c r="D157" i="1"/>
  <c r="G203" i="1" l="1"/>
  <c r="H204" i="1"/>
  <c r="I205" i="1" s="1"/>
  <c r="I206" i="1"/>
  <c r="B159" i="1"/>
  <c r="K159" i="1" s="1"/>
  <c r="C158" i="1"/>
  <c r="D158" i="1"/>
  <c r="E157" i="1"/>
  <c r="J205" i="1" l="1"/>
  <c r="G202" i="1"/>
  <c r="H203" i="1"/>
  <c r="E158" i="1"/>
  <c r="B160" i="1"/>
  <c r="K160" i="1" s="1"/>
  <c r="C159" i="1"/>
  <c r="D159" i="1"/>
  <c r="E159" i="1" l="1"/>
  <c r="G201" i="1"/>
  <c r="H202" i="1"/>
  <c r="J203" i="1" s="1"/>
  <c r="I204" i="1"/>
  <c r="J204" i="1"/>
  <c r="B161" i="1"/>
  <c r="K161" i="1" s="1"/>
  <c r="C160" i="1"/>
  <c r="E160" i="1" s="1"/>
  <c r="D160" i="1"/>
  <c r="G200" i="1" l="1"/>
  <c r="H201" i="1"/>
  <c r="J202" i="1" s="1"/>
  <c r="I203" i="1"/>
  <c r="B162" i="1"/>
  <c r="K162" i="1" s="1"/>
  <c r="D161" i="1"/>
  <c r="C161" i="1"/>
  <c r="H200" i="1" l="1"/>
  <c r="I201" i="1" s="1"/>
  <c r="G199" i="1"/>
  <c r="I202" i="1"/>
  <c r="E161" i="1"/>
  <c r="A155" i="1"/>
  <c r="B163" i="1"/>
  <c r="K163" i="1" s="1"/>
  <c r="D162" i="1"/>
  <c r="C162" i="1"/>
  <c r="J201" i="1" l="1"/>
  <c r="H199" i="1"/>
  <c r="J200" i="1" s="1"/>
  <c r="G198" i="1"/>
  <c r="B164" i="1"/>
  <c r="K164" i="1" s="1"/>
  <c r="D163" i="1"/>
  <c r="C163" i="1"/>
  <c r="A149" i="1"/>
  <c r="E162" i="1"/>
  <c r="G197" i="1" l="1"/>
  <c r="H198" i="1"/>
  <c r="I199" i="1" s="1"/>
  <c r="I200" i="1"/>
  <c r="E163" i="1"/>
  <c r="B165" i="1"/>
  <c r="K165" i="1" s="1"/>
  <c r="C164" i="1"/>
  <c r="D164" i="1"/>
  <c r="J199" i="1" l="1"/>
  <c r="H197" i="1"/>
  <c r="I198" i="1" s="1"/>
  <c r="G196" i="1"/>
  <c r="E164" i="1"/>
  <c r="B166" i="1"/>
  <c r="K166" i="1" s="1"/>
  <c r="C165" i="1"/>
  <c r="D165" i="1"/>
  <c r="E165" i="1" l="1"/>
  <c r="J198" i="1"/>
  <c r="G195" i="1"/>
  <c r="H196" i="1"/>
  <c r="B167" i="1"/>
  <c r="K167" i="1" s="1"/>
  <c r="D166" i="1"/>
  <c r="C166" i="1"/>
  <c r="E166" i="1" s="1"/>
  <c r="I197" i="1" l="1"/>
  <c r="G194" i="1"/>
  <c r="H195" i="1"/>
  <c r="J196" i="1" s="1"/>
  <c r="J197" i="1"/>
  <c r="B168" i="1"/>
  <c r="K168" i="1" s="1"/>
  <c r="C167" i="1"/>
  <c r="E167" i="1" s="1"/>
  <c r="D167" i="1"/>
  <c r="I196" i="1" l="1"/>
  <c r="G193" i="1"/>
  <c r="H194" i="1"/>
  <c r="B169" i="1"/>
  <c r="K169" i="1" s="1"/>
  <c r="D168" i="1"/>
  <c r="C168" i="1"/>
  <c r="J195" i="1" l="1"/>
  <c r="G192" i="1"/>
  <c r="H193" i="1"/>
  <c r="I195" i="1"/>
  <c r="A162" i="1"/>
  <c r="E168" i="1"/>
  <c r="B170" i="1"/>
  <c r="K170" i="1" s="1"/>
  <c r="C169" i="1"/>
  <c r="D169" i="1"/>
  <c r="I194" i="1" l="1"/>
  <c r="G191" i="1"/>
  <c r="H192" i="1"/>
  <c r="J194" i="1"/>
  <c r="E169" i="1"/>
  <c r="B171" i="1"/>
  <c r="K171" i="1" s="1"/>
  <c r="C170" i="1"/>
  <c r="D170" i="1"/>
  <c r="A156" i="1"/>
  <c r="I193" i="1" l="1"/>
  <c r="G190" i="1"/>
  <c r="H191" i="1"/>
  <c r="I192" i="1" s="1"/>
  <c r="J193" i="1"/>
  <c r="B172" i="1"/>
  <c r="K172" i="1" s="1"/>
  <c r="C171" i="1"/>
  <c r="D171" i="1"/>
  <c r="E170" i="1"/>
  <c r="H190" i="1" l="1"/>
  <c r="G189" i="1"/>
  <c r="J192" i="1"/>
  <c r="E171" i="1"/>
  <c r="B173" i="1"/>
  <c r="K173" i="1" s="1"/>
  <c r="C172" i="1"/>
  <c r="D172" i="1"/>
  <c r="J191" i="1" l="1"/>
  <c r="I191" i="1"/>
  <c r="H189" i="1"/>
  <c r="J190" i="1" s="1"/>
  <c r="G188" i="1"/>
  <c r="E172" i="1"/>
  <c r="B174" i="1"/>
  <c r="K174" i="1" s="1"/>
  <c r="C173" i="1"/>
  <c r="D173" i="1"/>
  <c r="G187" i="1" l="1"/>
  <c r="H188" i="1"/>
  <c r="I189" i="1" s="1"/>
  <c r="I190" i="1"/>
  <c r="B175" i="1"/>
  <c r="K175" i="1" s="1"/>
  <c r="D174" i="1"/>
  <c r="C174" i="1"/>
  <c r="E173" i="1"/>
  <c r="J189" i="1" l="1"/>
  <c r="G186" i="1"/>
  <c r="H187" i="1"/>
  <c r="J188" i="1" s="1"/>
  <c r="E174" i="1"/>
  <c r="B176" i="1"/>
  <c r="K176" i="1" s="1"/>
  <c r="D175" i="1"/>
  <c r="C175" i="1"/>
  <c r="I188" i="1" l="1"/>
  <c r="G185" i="1"/>
  <c r="H186" i="1"/>
  <c r="I187" i="1" s="1"/>
  <c r="B177" i="1"/>
  <c r="K177" i="1" s="1"/>
  <c r="D176" i="1"/>
  <c r="C176" i="1"/>
  <c r="E175" i="1"/>
  <c r="A169" i="1"/>
  <c r="J187" i="1" l="1"/>
  <c r="G184" i="1"/>
  <c r="H185" i="1"/>
  <c r="J186" i="1" s="1"/>
  <c r="E176" i="1"/>
  <c r="A163" i="1"/>
  <c r="B178" i="1"/>
  <c r="K178" i="1" s="1"/>
  <c r="D177" i="1"/>
  <c r="C177" i="1"/>
  <c r="I186" i="1" l="1"/>
  <c r="G183" i="1"/>
  <c r="H184" i="1"/>
  <c r="J185" i="1" s="1"/>
  <c r="E177" i="1"/>
  <c r="B179" i="1"/>
  <c r="K179" i="1" s="1"/>
  <c r="D178" i="1"/>
  <c r="C178" i="1"/>
  <c r="E178" i="1" s="1"/>
  <c r="I185" i="1" l="1"/>
  <c r="H183" i="1"/>
  <c r="I184" i="1" s="1"/>
  <c r="G182" i="1"/>
  <c r="B180" i="1"/>
  <c r="K180" i="1" s="1"/>
  <c r="D179" i="1"/>
  <c r="C179" i="1"/>
  <c r="E179" i="1" s="1"/>
  <c r="H182" i="1" l="1"/>
  <c r="G181" i="1"/>
  <c r="J184" i="1"/>
  <c r="B181" i="1"/>
  <c r="K181" i="1" s="1"/>
  <c r="C180" i="1"/>
  <c r="E180" i="1" s="1"/>
  <c r="D180" i="1"/>
  <c r="G180" i="1" l="1"/>
  <c r="H181" i="1"/>
  <c r="I182" i="1" s="1"/>
  <c r="I183" i="1"/>
  <c r="J183" i="1"/>
  <c r="B182" i="1"/>
  <c r="K182" i="1" s="1"/>
  <c r="C181" i="1"/>
  <c r="E181" i="1" s="1"/>
  <c r="D181" i="1"/>
  <c r="J182" i="1" l="1"/>
  <c r="H180" i="1"/>
  <c r="J181" i="1" s="1"/>
  <c r="G179" i="1"/>
  <c r="B183" i="1"/>
  <c r="K183" i="1" s="1"/>
  <c r="D182" i="1"/>
  <c r="C182" i="1"/>
  <c r="G178" i="1" l="1"/>
  <c r="H179" i="1"/>
  <c r="J180" i="1" s="1"/>
  <c r="I181" i="1"/>
  <c r="A176" i="1"/>
  <c r="E182" i="1"/>
  <c r="B184" i="1"/>
  <c r="K184" i="1" s="1"/>
  <c r="C183" i="1"/>
  <c r="D183" i="1"/>
  <c r="I180" i="1" l="1"/>
  <c r="H178" i="1"/>
  <c r="G177" i="1"/>
  <c r="B185" i="1"/>
  <c r="K185" i="1" s="1"/>
  <c r="C184" i="1"/>
  <c r="D184" i="1"/>
  <c r="E183" i="1"/>
  <c r="A170" i="1"/>
  <c r="H177" i="1" l="1"/>
  <c r="I178" i="1" s="1"/>
  <c r="G176" i="1"/>
  <c r="J179" i="1"/>
  <c r="I179" i="1"/>
  <c r="E184" i="1"/>
  <c r="B186" i="1"/>
  <c r="K186" i="1" s="1"/>
  <c r="D185" i="1"/>
  <c r="C185" i="1"/>
  <c r="G175" i="1" l="1"/>
  <c r="H176" i="1"/>
  <c r="J178" i="1"/>
  <c r="E185" i="1"/>
  <c r="B187" i="1"/>
  <c r="K187" i="1" s="1"/>
  <c r="C186" i="1"/>
  <c r="D186" i="1"/>
  <c r="I177" i="1" l="1"/>
  <c r="G174" i="1"/>
  <c r="H175" i="1"/>
  <c r="I176" i="1" s="1"/>
  <c r="E186" i="1"/>
  <c r="J177" i="1"/>
  <c r="B188" i="1"/>
  <c r="K188" i="1" s="1"/>
  <c r="D187" i="1"/>
  <c r="C187" i="1"/>
  <c r="E187" i="1" s="1"/>
  <c r="H174" i="1" l="1"/>
  <c r="G173" i="1"/>
  <c r="J176" i="1"/>
  <c r="B189" i="1"/>
  <c r="K189" i="1" s="1"/>
  <c r="C188" i="1"/>
  <c r="E188" i="1" s="1"/>
  <c r="D188" i="1"/>
  <c r="J175" i="1" l="1"/>
  <c r="G172" i="1"/>
  <c r="H173" i="1"/>
  <c r="I175" i="1"/>
  <c r="B190" i="1"/>
  <c r="K190" i="1" s="1"/>
  <c r="C189" i="1"/>
  <c r="D189" i="1"/>
  <c r="J174" i="1" l="1"/>
  <c r="G171" i="1"/>
  <c r="H172" i="1"/>
  <c r="I174" i="1"/>
  <c r="B191" i="1"/>
  <c r="K191" i="1" s="1"/>
  <c r="C190" i="1"/>
  <c r="D190" i="1"/>
  <c r="A183" i="1"/>
  <c r="E189" i="1"/>
  <c r="I173" i="1" l="1"/>
  <c r="H171" i="1"/>
  <c r="J172" i="1" s="1"/>
  <c r="G170" i="1"/>
  <c r="J173" i="1"/>
  <c r="E190" i="1"/>
  <c r="A177" i="1"/>
  <c r="B192" i="1"/>
  <c r="K192" i="1" s="1"/>
  <c r="C191" i="1"/>
  <c r="D191" i="1"/>
  <c r="G169" i="1" l="1"/>
  <c r="H170" i="1"/>
  <c r="J171" i="1" s="1"/>
  <c r="I172" i="1"/>
  <c r="E191" i="1"/>
  <c r="B193" i="1"/>
  <c r="K193" i="1" s="1"/>
  <c r="C192" i="1"/>
  <c r="D192" i="1"/>
  <c r="I171" i="1" l="1"/>
  <c r="E192" i="1"/>
  <c r="G168" i="1"/>
  <c r="H169" i="1"/>
  <c r="B194" i="1"/>
  <c r="K194" i="1" s="1"/>
  <c r="C193" i="1"/>
  <c r="E193" i="1" s="1"/>
  <c r="D193" i="1"/>
  <c r="J170" i="1" l="1"/>
  <c r="G167" i="1"/>
  <c r="H168" i="1"/>
  <c r="I169" i="1" s="1"/>
  <c r="I170" i="1"/>
  <c r="B195" i="1"/>
  <c r="K195" i="1" s="1"/>
  <c r="C194" i="1"/>
  <c r="E194" i="1" s="1"/>
  <c r="D194" i="1"/>
  <c r="G166" i="1" l="1"/>
  <c r="H167" i="1"/>
  <c r="J168" i="1" s="1"/>
  <c r="J169" i="1"/>
  <c r="B196" i="1"/>
  <c r="K196" i="1" s="1"/>
  <c r="C195" i="1"/>
  <c r="E195" i="1" s="1"/>
  <c r="D195" i="1"/>
  <c r="I168" i="1" l="1"/>
  <c r="H166" i="1"/>
  <c r="J167" i="1" s="1"/>
  <c r="G165" i="1"/>
  <c r="B197" i="1"/>
  <c r="K197" i="1" s="1"/>
  <c r="C196" i="1"/>
  <c r="D196" i="1"/>
  <c r="I167" i="1" l="1"/>
  <c r="G164" i="1"/>
  <c r="H165" i="1"/>
  <c r="I166" i="1" s="1"/>
  <c r="A190" i="1"/>
  <c r="E196" i="1"/>
  <c r="B198" i="1"/>
  <c r="K198" i="1" s="1"/>
  <c r="D197" i="1"/>
  <c r="C197" i="1"/>
  <c r="J166" i="1" l="1"/>
  <c r="G163" i="1"/>
  <c r="H164" i="1"/>
  <c r="I165" i="1" s="1"/>
  <c r="E197" i="1"/>
  <c r="B199" i="1"/>
  <c r="K199" i="1" s="1"/>
  <c r="C198" i="1"/>
  <c r="D198" i="1"/>
  <c r="A184" i="1"/>
  <c r="G162" i="1" l="1"/>
  <c r="H163" i="1"/>
  <c r="J164" i="1" s="1"/>
  <c r="J165" i="1"/>
  <c r="E198" i="1"/>
  <c r="B200" i="1"/>
  <c r="K200" i="1" s="1"/>
  <c r="D199" i="1"/>
  <c r="C199" i="1"/>
  <c r="I164" i="1" l="1"/>
  <c r="G161" i="1"/>
  <c r="H162" i="1"/>
  <c r="I163" i="1" s="1"/>
  <c r="E199" i="1"/>
  <c r="B201" i="1"/>
  <c r="K201" i="1" s="1"/>
  <c r="D200" i="1"/>
  <c r="C200" i="1"/>
  <c r="G160" i="1" l="1"/>
  <c r="H161" i="1"/>
  <c r="J162" i="1" s="1"/>
  <c r="J163" i="1"/>
  <c r="B202" i="1"/>
  <c r="K202" i="1" s="1"/>
  <c r="C201" i="1"/>
  <c r="D201" i="1"/>
  <c r="E200" i="1"/>
  <c r="I162" i="1" l="1"/>
  <c r="H160" i="1"/>
  <c r="G159" i="1"/>
  <c r="B203" i="1"/>
  <c r="K203" i="1" s="1"/>
  <c r="D202" i="1"/>
  <c r="C202" i="1"/>
  <c r="E201" i="1"/>
  <c r="I161" i="1" l="1"/>
  <c r="J161" i="1"/>
  <c r="G158" i="1"/>
  <c r="H159" i="1"/>
  <c r="E202" i="1"/>
  <c r="B204" i="1"/>
  <c r="K204" i="1" s="1"/>
  <c r="C203" i="1"/>
  <c r="D203" i="1"/>
  <c r="J160" i="1" l="1"/>
  <c r="H158" i="1"/>
  <c r="G157" i="1"/>
  <c r="I160" i="1"/>
  <c r="E203" i="1"/>
  <c r="A197" i="1"/>
  <c r="A191" i="1" s="1"/>
  <c r="B205" i="1"/>
  <c r="K205" i="1" s="1"/>
  <c r="C204" i="1"/>
  <c r="D204" i="1"/>
  <c r="H157" i="1" l="1"/>
  <c r="I158" i="1" s="1"/>
  <c r="G156" i="1"/>
  <c r="J159" i="1"/>
  <c r="I159" i="1"/>
  <c r="E204" i="1"/>
  <c r="B206" i="1"/>
  <c r="K206" i="1" s="1"/>
  <c r="D205" i="1"/>
  <c r="C205" i="1"/>
  <c r="J158" i="1" l="1"/>
  <c r="H156" i="1"/>
  <c r="I157" i="1" s="1"/>
  <c r="G155" i="1"/>
  <c r="E205" i="1"/>
  <c r="B207" i="1"/>
  <c r="K207" i="1" s="1"/>
  <c r="C206" i="1"/>
  <c r="D206" i="1"/>
  <c r="J157" i="1" l="1"/>
  <c r="G154" i="1"/>
  <c r="H155" i="1"/>
  <c r="J156" i="1" s="1"/>
  <c r="E206" i="1"/>
  <c r="B208" i="1"/>
  <c r="K208" i="1" s="1"/>
  <c r="C207" i="1"/>
  <c r="D207" i="1"/>
  <c r="E207" i="1" l="1"/>
  <c r="G153" i="1"/>
  <c r="H154" i="1"/>
  <c r="I156" i="1"/>
  <c r="B209" i="1"/>
  <c r="K209" i="1" s="1"/>
  <c r="D208" i="1"/>
  <c r="C208" i="1"/>
  <c r="E208" i="1" s="1"/>
  <c r="J155" i="1" l="1"/>
  <c r="H153" i="1"/>
  <c r="I154" i="1" s="1"/>
  <c r="G152" i="1"/>
  <c r="I155" i="1"/>
  <c r="D209" i="1"/>
  <c r="B210" i="1"/>
  <c r="K210" i="1" s="1"/>
  <c r="C209" i="1"/>
  <c r="E209" i="1" s="1"/>
  <c r="H152" i="1" l="1"/>
  <c r="I153" i="1" s="1"/>
  <c r="G151" i="1"/>
  <c r="J154" i="1"/>
  <c r="B211" i="1"/>
  <c r="K211" i="1" s="1"/>
  <c r="C210" i="1"/>
  <c r="E210" i="1" s="1"/>
  <c r="D210" i="1"/>
  <c r="J153" i="1" l="1"/>
  <c r="G150" i="1"/>
  <c r="H151" i="1"/>
  <c r="I152" i="1" s="1"/>
  <c r="B212" i="1"/>
  <c r="K212" i="1" s="1"/>
  <c r="C211" i="1"/>
  <c r="E211" i="1" s="1"/>
  <c r="D211" i="1"/>
  <c r="G149" i="1" l="1"/>
  <c r="H150" i="1"/>
  <c r="J152" i="1"/>
  <c r="B213" i="1"/>
  <c r="K213" i="1" s="1"/>
  <c r="C212" i="1"/>
  <c r="E212" i="1" s="1"/>
  <c r="D212" i="1"/>
  <c r="G148" i="1" l="1"/>
  <c r="H149" i="1"/>
  <c r="I150" i="1" s="1"/>
  <c r="I151" i="1"/>
  <c r="J151" i="1"/>
  <c r="B214" i="1"/>
  <c r="K214" i="1" s="1"/>
  <c r="C213" i="1"/>
  <c r="E213" i="1" s="1"/>
  <c r="D213" i="1"/>
  <c r="J150" i="1" l="1"/>
  <c r="G147" i="1"/>
  <c r="H148" i="1"/>
  <c r="J149" i="1" s="1"/>
  <c r="C214" i="1"/>
  <c r="E214" i="1" s="1"/>
  <c r="B215" i="1"/>
  <c r="K215" i="1" s="1"/>
  <c r="D214" i="1"/>
  <c r="I149" i="1" l="1"/>
  <c r="H147" i="1"/>
  <c r="I148" i="1" s="1"/>
  <c r="G146" i="1"/>
  <c r="C215" i="1"/>
  <c r="E215" i="1" s="1"/>
  <c r="B216" i="1"/>
  <c r="K216" i="1" s="1"/>
  <c r="D215" i="1"/>
  <c r="J148" i="1" l="1"/>
  <c r="G145" i="1"/>
  <c r="H146" i="1"/>
  <c r="I147" i="1" s="1"/>
  <c r="D216" i="1"/>
  <c r="C216" i="1"/>
  <c r="E216" i="1" s="1"/>
  <c r="B217" i="1"/>
  <c r="K217" i="1" s="1"/>
  <c r="H145" i="1" l="1"/>
  <c r="G144" i="1"/>
  <c r="J147" i="1"/>
  <c r="C217" i="1"/>
  <c r="E217" i="1" s="1"/>
  <c r="B218" i="1"/>
  <c r="K218" i="1" s="1"/>
  <c r="D217" i="1"/>
  <c r="I146" i="1" l="1"/>
  <c r="J146" i="1"/>
  <c r="G143" i="1"/>
  <c r="H144" i="1"/>
  <c r="J145" i="1" s="1"/>
  <c r="C218" i="1"/>
  <c r="E218" i="1" s="1"/>
  <c r="D218" i="1"/>
  <c r="B219" i="1"/>
  <c r="K219" i="1" s="1"/>
  <c r="H143" i="1" l="1"/>
  <c r="I144" i="1" s="1"/>
  <c r="G142" i="1"/>
  <c r="I145" i="1"/>
  <c r="D219" i="1"/>
  <c r="C219" i="1"/>
  <c r="E219" i="1" s="1"/>
  <c r="B220" i="1"/>
  <c r="J144" i="1" l="1"/>
  <c r="H142" i="1"/>
  <c r="I143" i="1" s="1"/>
  <c r="G141" i="1"/>
  <c r="B221" i="1"/>
  <c r="K220" i="1"/>
  <c r="D220" i="1"/>
  <c r="C220" i="1"/>
  <c r="E220" i="1" s="1"/>
  <c r="H141" i="1" l="1"/>
  <c r="I142" i="1" s="1"/>
  <c r="G140" i="1"/>
  <c r="J143" i="1"/>
  <c r="C221" i="1"/>
  <c r="E221" i="1" s="1"/>
  <c r="K221" i="1"/>
  <c r="B222" i="1"/>
  <c r="D221" i="1"/>
  <c r="J142" i="1" l="1"/>
  <c r="H140" i="1"/>
  <c r="I141" i="1" s="1"/>
  <c r="G139" i="1"/>
  <c r="K222" i="1"/>
  <c r="C222" i="1"/>
  <c r="E222" i="1" s="1"/>
  <c r="B223" i="1"/>
  <c r="D222" i="1"/>
  <c r="J141" i="1" l="1"/>
  <c r="G138" i="1"/>
  <c r="H139" i="1"/>
  <c r="I140" i="1" s="1"/>
  <c r="K223" i="1"/>
  <c r="B224" i="1"/>
  <c r="C223" i="1"/>
  <c r="E223" i="1" s="1"/>
  <c r="D223" i="1"/>
  <c r="J140" i="1" l="1"/>
  <c r="H138" i="1"/>
  <c r="G137" i="1"/>
  <c r="K224" i="1"/>
  <c r="C224" i="1"/>
  <c r="B225" i="1"/>
  <c r="D224" i="1"/>
  <c r="G136" i="1" l="1"/>
  <c r="H137" i="1"/>
  <c r="J138" i="1" s="1"/>
  <c r="I139" i="1"/>
  <c r="J139" i="1"/>
  <c r="K225" i="1"/>
  <c r="C225" i="1"/>
  <c r="D225" i="1"/>
  <c r="B226" i="1"/>
  <c r="B227" i="1" s="1"/>
  <c r="E224" i="1"/>
  <c r="C227" i="1" l="1"/>
  <c r="D227" i="1"/>
  <c r="B228" i="1"/>
  <c r="I138" i="1"/>
  <c r="G135" i="1"/>
  <c r="H136" i="1"/>
  <c r="E225" i="1"/>
  <c r="K226" i="1"/>
  <c r="D226" i="1"/>
  <c r="C226" i="1"/>
  <c r="I137" i="1" l="1"/>
  <c r="G134" i="1"/>
  <c r="H135" i="1"/>
  <c r="J136" i="1" s="1"/>
  <c r="C228" i="1"/>
  <c r="E228" i="1" s="1"/>
  <c r="B229" i="1"/>
  <c r="D228" i="1"/>
  <c r="J137" i="1"/>
  <c r="E227" i="1"/>
  <c r="E226" i="1"/>
  <c r="H134" i="1" l="1"/>
  <c r="I135" i="1" s="1"/>
  <c r="G133" i="1"/>
  <c r="C229" i="1"/>
  <c r="E229" i="1" s="1"/>
  <c r="D229" i="1"/>
  <c r="B230" i="1"/>
  <c r="I136" i="1"/>
  <c r="J135" i="1" l="1"/>
  <c r="G132" i="1"/>
  <c r="H133" i="1"/>
  <c r="I134" i="1" s="1"/>
  <c r="C230" i="1"/>
  <c r="E230" i="1" s="1"/>
  <c r="B231" i="1"/>
  <c r="D230" i="1"/>
  <c r="J134" i="1" l="1"/>
  <c r="H132" i="1"/>
  <c r="G131" i="1"/>
  <c r="C231" i="1"/>
  <c r="D231" i="1"/>
  <c r="B232" i="1"/>
  <c r="G130" i="1" l="1"/>
  <c r="H131" i="1"/>
  <c r="J132" i="1" s="1"/>
  <c r="C232" i="1"/>
  <c r="B233" i="1"/>
  <c r="D232" i="1"/>
  <c r="J133" i="1"/>
  <c r="E231" i="1"/>
  <c r="I133" i="1"/>
  <c r="I132" i="1" l="1"/>
  <c r="E232" i="1"/>
  <c r="B234" i="1"/>
  <c r="C233" i="1"/>
  <c r="D233" i="1"/>
  <c r="G129" i="1"/>
  <c r="H130" i="1"/>
  <c r="E233" i="1" l="1"/>
  <c r="G128" i="1"/>
  <c r="H129" i="1"/>
  <c r="J130" i="1" s="1"/>
  <c r="J131" i="1"/>
  <c r="C234" i="1"/>
  <c r="E234" i="1" s="1"/>
  <c r="D234" i="1"/>
  <c r="B235" i="1"/>
  <c r="K234" i="1"/>
  <c r="I131" i="1"/>
  <c r="C235" i="1" l="1"/>
  <c r="E235" i="1" s="1"/>
  <c r="D235" i="1"/>
  <c r="K235" i="1"/>
  <c r="G127" i="1"/>
  <c r="H127" i="1" s="1"/>
  <c r="H128" i="1"/>
  <c r="G2" i="1"/>
  <c r="I130" i="1"/>
  <c r="F127" i="1"/>
  <c r="E122" i="1" l="1"/>
  <c r="I128" i="1"/>
  <c r="J128" i="1"/>
  <c r="I129" i="1"/>
  <c r="H2" i="1"/>
  <c r="A120" i="1"/>
  <c r="J1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Jussi Virkkala</author>
  </authors>
  <commentList>
    <comment ref="A122" authorId="0" shapeId="0" xr:uid="{E152A7C8-C563-43DE-9263-520AEEF41093}">
      <text>
        <r>
          <rPr>
            <b/>
            <sz val="9"/>
            <color indexed="81"/>
            <rFont val="Tahoma"/>
            <family val="2"/>
          </rPr>
          <t>Jussi Virkkala: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<sst xmlns="http://schemas.openxmlformats.org/spreadsheetml/2006/main" count="31" uniqueCount="30">
  <si>
    <t>timestamp</t>
  </si>
  <si>
    <t>keycount</t>
  </si>
  <si>
    <t>matchesCount</t>
  </si>
  <si>
    <t>time</t>
  </si>
  <si>
    <t>Sorted entries if time correct</t>
  </si>
  <si>
    <t>https://thl.fi/fi/web/hyvinvoinnin-ja-terveyden-edistamisen-johtaminen/ajankohtaista/koronan-vaikutukset-yhteiskuntaan-ja-palveluihin#Koronavilkkua</t>
  </si>
  <si>
    <t>Time column is currently supported for ENG (FIN/UK), SWE (FIN) and FIN until end of 2020</t>
  </si>
  <si>
    <t>https://twitter.com/msrjksk/status/1310587581105659905</t>
  </si>
  <si>
    <t>Parsing A4 based on timestamp, text 2020, keyCount, matchesCount</t>
  </si>
  <si>
    <t>Tweet template:</t>
  </si>
  <si>
    <t>Matches</t>
  </si>
  <si>
    <t>Paste Android all-exposure-checks.json into A4</t>
  </si>
  <si>
    <t>https://twitter.com/spheroid/status/1317109409869406209</t>
  </si>
  <si>
    <t>Avauskoodin arvioinnista, oireista -2 päivää eteenpäin jaetaan käyttäjille:</t>
  </si>
  <si>
    <t>Keys, /5</t>
  </si>
  <si>
    <t>Vanhimmat luvut</t>
  </si>
  <si>
    <t>Koronavilkku</t>
  </si>
  <si>
    <t>LocalMax</t>
  </si>
  <si>
    <t>LocalMin</t>
  </si>
  <si>
    <t>LowestIn</t>
  </si>
  <si>
    <t>2020-11-24 Replaced MAXIF function. Now works with older Excel versions.</t>
  </si>
  <si>
    <t>Labels</t>
  </si>
  <si>
    <t>Copy B.E down after adding new rows above last row</t>
  </si>
  <si>
    <t>Copy G:J commands up</t>
  </si>
  <si>
    <t>Koronavilkku history data, copy each week</t>
  </si>
  <si>
    <t>Uusin lisäys</t>
  </si>
  <si>
    <t>Vanhimmat</t>
  </si>
  <si>
    <t>Uusia ilmoitettuja COVID-19 tapauksia</t>
  </si>
  <si>
    <t>Koronavilkku päiväavaimia</t>
  </si>
  <si>
    <t>[{"timestamp":"13. joulukuuta 2020 klo 9.06","keyCount":598,"matchesCount":0,"appName":"Koronavilkku","hash":"5w3eCs6Xn+NgRNZEwRfHKDRyN+dTz6CQvQuFWVrt0cs="},{"timestamp":"12. joulukuuta 2020 klo 8.49","keyCount":588,"matchesCount":0,"appName":"Koronavilkku","hash":"lL05mDJV9VI1LSRdVC1LI\/ISMRpJQ2EFalDg0xheyW4="},{"timestamp":"11. joulukuuta 2020 klo 8.10","keyCount":897,"matchesCount":0,"appName":"Koronavilkku","hash":"OAOJ921T2J34LlK87JDiWrNamZQUphSO1DgSGpcqVm0="},{"timestamp":"10. joulukuuta 2020 klo 8.10","keyCount":710,"matchesCount":0,"appName":"Koronavilkku","hash":"WwtJmIyZecst5BgP+y3fJScIpQYdl+5kv3AY4oMjy3E="},{"timestamp":"9. joulukuuta 2020 klo 8.04","keyCount":817,"matchesCount":0,"appName":"Koronavilkku","hash":"V+WxTDpb158RfFHGm+Wsn0yJOxXhwohdQqx\/WJ\/vZtw="},{"timestamp":"8. joulukuuta 2020 klo 6.04","keyCount":695,"matchesCount":0,"appName":"Koronavilkku","hash":"CIZmlKRM\/Zj2g8PdRXn\/rqlmlujOWrURFjzlq5rIROk="},{"timestamp":"7. joulukuuta 2020 klo 10.03","keyCount":531,"matchesCount":0,"appName":"Koronavilkku","hash":"2x4qJU6Xkfe58VuAxMUyG8yYePHTglNZUFCUzLC6mDY="},{"timestamp":"6. joulukuuta 2020 klo 9.59","keyCount":865,"matchesCount":0,"appName":"Koronavilkku","hash":"YoJlgdswWMXa\/rSq4fMOYSPsbaBI6pFT42bZvN5dDYg="},{"timestamp":"5. joulukuuta 2020 klo 9.57","keyCount":845,"matchesCount":0,"appName":"Koronavilkku","hash":"C7dimM+AwiwT8J5zXC6sbLBTcmgRjrTdiKCoEgRoZHs="},{"timestamp":"4. joulukuuta 2020 klo 8.26","keyCount":748,"matchesCount":0,"appName":"Koronavilkku","hash":"K\/i3rEMWsYnNZXEatQDsqP78KyDvky4JjFhEOwckIcg="},{"timestamp":"3. joulukuuta 2020 klo 8.26","keyCount":714,"matchesCount":0,"appName":"Koronavilkku","hash":"d1z8TVoCNKgpeelhvxmfyDl4\/3evx6Jk9DaOq2hQSco="},{"timestamp":"2. joulukuuta 2020 klo 8.24","keyCount":995,"matchesCount":0,"appName":"Koronavilkku","hash":"9CPDneyXS\/GGiQ9bshh\/+b4XxQjGjWUYk8ILRSwPGDU="},{"timestamp":"1. joulukuuta 2020 klo 8.23","keyCount":722,"matchesCount":0,"appName":"Koronavilkku","hash":"xlCoVKNbGjdo8Hn88eS\/VLvLcFB84Q5knXqQiDIvMNQ="},{"timestamp":"30. marraskuuta 2020 klo 8.21","keyCount":725,"matchesCount":0,"appName":"Koronavilkku","hash":"zmEQGOF\/7pdnANnV80C5+9C5htKhH7O1gzQUBqDGeFw="},{"timestamp":"29. marraskuuta 2020 klo 8.19","keyCount":753,"matchesCount":0,"appName":"Koronavilkku","hash":"\/\/Aftoy35UC62AHtsL7+l8nHcQ3eUx2zq5HN7HmE2qc="},{"timestamp":"28. marraskuuta 2020 klo 8.04","keyCount":1025,"matchesCount":0,"appName":"Koronavilkku","hash":"C9+FnM93YfuTPrJMCli0apXXGDwji+NadjmGVd7ajik="}]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</si>
</sst>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  <xf numFmtId="164" fontId="0" fillId="0" borderId="0" xfId="0" applyNumberFormat="1"/>
    <xf numFmtId="0" fontId="0" fillId="3" borderId="0" xfId="0" applyFill="1"/>
    <xf numFmtId="14" fontId="0" fillId="3" borderId="0" xfId="0" applyNumberFormat="1" applyFill="1"/>
    <xf numFmtId="2" fontId="0" fillId="0" borderId="0" xfId="0" applyNumberFormat="1"/>
    <xf numFmtId="0" fontId="0" fillId="4" borderId="0" xfId="0" applyFill="1"/>
    <xf numFmtId="14" fontId="0" fillId="4" borderId="0" xfId="0" applyNumberFormat="1" applyFill="1"/>
    <xf numFmtId="165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layout>
        <c:manualLayout>
          <c:xMode val="edge"/>
          <c:yMode val="edge"/>
          <c:x val="0.32647585353511738"/>
          <c:y val="2.0289855586997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1981368937759"/>
          <c:y val="0.12388474580964778"/>
          <c:w val="0.84256843114483493"/>
          <c:h val="0.8761152541903521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13. joulukuuta</c:v>
                </c:pt>
                <c:pt idx="1">
                  <c:v>12. joulukuuta</c:v>
                </c:pt>
                <c:pt idx="2">
                  <c:v>11. joulukuuta</c:v>
                </c:pt>
                <c:pt idx="3">
                  <c:v>10. joulukuuta</c:v>
                </c:pt>
                <c:pt idx="4">
                  <c:v>9. joulukuuta</c:v>
                </c:pt>
                <c:pt idx="5">
                  <c:v>8. joulukuuta</c:v>
                </c:pt>
                <c:pt idx="6">
                  <c:v>7. joulukuuta</c:v>
                </c:pt>
                <c:pt idx="7">
                  <c:v>6. joulukuuta</c:v>
                </c:pt>
                <c:pt idx="8">
                  <c:v>5. joulukuuta</c:v>
                </c:pt>
                <c:pt idx="9">
                  <c:v>4. joulukuuta</c:v>
                </c:pt>
                <c:pt idx="10">
                  <c:v>3. joulukuuta</c:v>
                </c:pt>
                <c:pt idx="11">
                  <c:v>2. joulukuuta</c:v>
                </c:pt>
                <c:pt idx="12">
                  <c:v>1. joulukuuta</c:v>
                </c:pt>
                <c:pt idx="13">
                  <c:v>30. marraskuuta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598</c:v>
                </c:pt>
                <c:pt idx="1">
                  <c:v>588</c:v>
                </c:pt>
                <c:pt idx="2">
                  <c:v>897</c:v>
                </c:pt>
                <c:pt idx="3">
                  <c:v>710</c:v>
                </c:pt>
                <c:pt idx="4">
                  <c:v>817</c:v>
                </c:pt>
                <c:pt idx="5">
                  <c:v>695</c:v>
                </c:pt>
                <c:pt idx="6">
                  <c:v>531</c:v>
                </c:pt>
                <c:pt idx="7">
                  <c:v>865</c:v>
                </c:pt>
                <c:pt idx="8">
                  <c:v>845</c:v>
                </c:pt>
                <c:pt idx="9">
                  <c:v>748</c:v>
                </c:pt>
                <c:pt idx="10">
                  <c:v>714</c:v>
                </c:pt>
                <c:pt idx="11">
                  <c:v>995</c:v>
                </c:pt>
                <c:pt idx="12">
                  <c:v>722</c:v>
                </c:pt>
                <c:pt idx="13">
                  <c:v>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Android!$A$122</c:f>
          <c:strCache>
            <c:ptCount val="1"/>
            <c:pt idx="0">
              <c:v>13.12.2020 uusia Koronavilkku päiväavaimia n=598.</c:v>
            </c:pt>
          </c:strCache>
        </c:strRef>
      </c:tx>
      <c:layout>
        <c:manualLayout>
          <c:xMode val="edge"/>
          <c:yMode val="edge"/>
          <c:x val="5.3443771934114585E-2"/>
          <c:y val="3.74278495896884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87830940441796E-2"/>
          <c:y val="1.7370173452000266E-2"/>
          <c:w val="0.94696457028094916"/>
          <c:h val="0.836487667088532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851CF39-9565-4C7B-9612-722107BDA9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722-4F14-9152-20D3A51EF4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F7CB814-92E5-4D94-85DF-4A647C5988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722-4F14-9152-20D3A51EF4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DEB1F23-63D3-4DA5-A9B6-CE26015FC4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722-4F14-9152-20D3A51EF4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F070DB8-8C55-44B6-B83F-65D8336B24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722-4F14-9152-20D3A51EF4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30CBD1B-595E-490B-AAB3-14B51D3FB1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722-4F14-9152-20D3A51EF4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A1C2E4C-3906-4E08-A29B-782D424D44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722-4F14-9152-20D3A51EF4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77FBEE0-4890-4F62-8D11-C1D559EEEC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722-4F14-9152-20D3A51EF4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4C96077-DEA6-42E8-8711-C91374E36C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722-4F14-9152-20D3A51EF4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1F66EF1-0E79-44E0-B7CA-A79848E90E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722-4F14-9152-20D3A51EF4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736C6CC-E37B-44BD-9019-EE7BB9E96B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722-4F14-9152-20D3A51EF43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D72C2A2-A9CF-41FE-ACBE-15FCB5DCBE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722-4F14-9152-20D3A51EF43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D9C786A-8193-4492-85D3-C7FAFB1B91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722-4F14-9152-20D3A51EF43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8B8E35A-3D1A-4939-A9FD-FC277C540E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722-4F14-9152-20D3A51EF43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2AF969F-00A7-4430-85DE-2981E05599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722-4F14-9152-20D3A51EF4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651F684-45B4-41E7-AC32-90A66FCF6F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722-4F14-9152-20D3A51EF43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3A2BDC3-D400-4981-AD4F-C5F76D4D86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722-4F14-9152-20D3A51EF4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48B15A7-B4A7-4546-8F71-702978CF00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722-4F14-9152-20D3A51EF43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46C6050-35A0-4E1C-9986-B66C1B1B96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722-4F14-9152-20D3A51EF43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F6EBD8E-413D-4C72-BF0E-72561FD50C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722-4F14-9152-20D3A51EF43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F1AEC992-DEE2-4CFB-BB93-443F8FA2FE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722-4F14-9152-20D3A51EF43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139F643-F80D-4D1A-A7F4-4F4C7D5982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722-4F14-9152-20D3A51EF43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32082F5-7D00-4711-9D9F-9DCF710E82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722-4F14-9152-20D3A51EF43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186915C6-34D6-4A47-A5AA-66E16365FD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722-4F14-9152-20D3A51EF43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48B41E9B-F241-4D1F-B190-765C8F57AC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722-4F14-9152-20D3A51EF43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E82DD541-52BA-40AD-95AA-5364C747C5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722-4F14-9152-20D3A51EF43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0A572D82-EF32-4C7B-AD4C-25791D4B14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722-4F14-9152-20D3A51EF43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2F2FA43F-8F9A-42F4-98E3-3DF42B0212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7722-4F14-9152-20D3A51EF43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7421AA32-4991-4068-84EE-AA21D7D209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722-4F14-9152-20D3A51EF43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D55AD4B6-63BA-4BE2-B842-B97805EE78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722-4F14-9152-20D3A51EF43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E1F3FA65-CD36-4E73-977E-42CF57EB55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7722-4F14-9152-20D3A51EF43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A99042DB-7F4D-4C1C-84FC-FCEFEC97C4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722-4F14-9152-20D3A51EF43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618A608F-3513-47CD-A5F5-CD8E8D0C2C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7722-4F14-9152-20D3A51EF4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5B7D6223-E2E9-4321-98E2-24D6D0BF5C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7722-4F14-9152-20D3A51EF43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E0A64E39-179D-4A3E-A5A7-C27848AA5A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7722-4F14-9152-20D3A51EF43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91E97289-0632-4849-9BF2-4AAC677263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7722-4F14-9152-20D3A51EF43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19BCFC14-7316-417F-BD0E-C6F2A37683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7722-4F14-9152-20D3A51EF43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9EF0C62F-4252-41BA-8CAE-7B6D7087FB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7722-4F14-9152-20D3A51EF43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F03D2FF5-9DF4-4A73-BABC-F0639C0061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7722-4F14-9152-20D3A51EF43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FFBCD3DD-05DA-4BAA-AC8F-D7582317D0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7722-4F14-9152-20D3A51EF43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73D6541F-1485-47EB-BADB-9D4D895D04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7722-4F14-9152-20D3A51EF43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D71295D9-4ACB-4E89-AEB5-BFDFE87045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7722-4F14-9152-20D3A51EF43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2CB0F839-9C17-469C-914B-CFB703EDDD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7722-4F14-9152-20D3A51EF43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0E24452A-2C6B-4A8D-8900-5B1D1E015B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7722-4F14-9152-20D3A51EF43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3A4F825E-FA4E-4437-9845-8404F7D61A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7722-4F14-9152-20D3A51EF43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98F64F8D-3F95-41E0-9150-C1607C35B4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7722-4F14-9152-20D3A51EF43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EBBFA416-F3D7-450D-9FA4-2DDF022443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7722-4F14-9152-20D3A51EF43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90715EDF-337B-490D-96BE-E5C2A06D0F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7722-4F14-9152-20D3A51EF43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8A3D4D45-6334-4DF9-A2AD-10877BDA7B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7722-4F14-9152-20D3A51EF43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4AD3EFB1-F61F-4C29-AF54-DCFBD6F013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7722-4F14-9152-20D3A51EF43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B398A6B3-6919-4825-8888-7F47B9626F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7722-4F14-9152-20D3A51EF43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093B29CC-8555-4B18-BA1A-3DA19474E4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7722-4F14-9152-20D3A51EF43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F5580F32-8795-4A39-83D0-380C02561B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7722-4F14-9152-20D3A51EF43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597FD015-93FE-42FD-9753-5CCA2AA91E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7722-4F14-9152-20D3A51EF43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3229030E-734C-417C-9F00-F4231ADA1D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7722-4F14-9152-20D3A51EF43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3E8811CC-BD17-4A47-86DD-3646526730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7722-4F14-9152-20D3A51EF43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150B8CEF-B57D-4C70-B04E-F214822199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7722-4F14-9152-20D3A51EF43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CF45B54D-1FB1-47CA-9445-6DF4043713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7722-4F14-9152-20D3A51EF43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28A8D8CA-9722-47B9-927A-4D6E7C53F1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7722-4F14-9152-20D3A51EF43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E9F5A27C-455D-49A5-830C-A58BC64B9C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7722-4F14-9152-20D3A51EF43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1131BB00-7DED-41E2-80F0-2D0BD0BB14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7722-4F14-9152-20D3A51EF43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C3521DC2-8025-41F5-8E8E-D6CEEB3B75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7722-4F14-9152-20D3A51EF43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169A7A6C-3EC1-4FA6-9865-87F91B3EF4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7722-4F14-9152-20D3A51EF43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34377075-52B9-4EAE-834D-8C5DC13606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722-4F14-9152-20D3A51EF43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508512DC-255F-4EDC-804B-AB026BF9DE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122-4399-BD62-9EBC7E39157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0DF78EE6-7278-4F1E-8E3B-6988CE6E62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722-4F14-9152-20D3A51EF43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1EECBC99-03A3-4CF9-80E3-B4CF0BC1C8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722-4F14-9152-20D3A51EF43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211580F2-27DD-414D-91C2-EC957E5055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7722-4F14-9152-20D3A51EF43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B9281A11-BB71-4A4C-A783-570E02CDF5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7722-4F14-9152-20D3A51EF43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81C9D22E-D50F-455F-8504-8AF671DD07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7722-4F14-9152-20D3A51EF43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343A119D-59F5-43CA-88E5-D8B3D0190F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7722-4F14-9152-20D3A51EF43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60AF03C5-88A3-44A8-8B0A-F1AB93E50C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DD5-4B95-9BAC-7980F04D1E1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DF55EE32-A42D-4D02-B0E0-E667B03A41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7722-4F14-9152-20D3A51EF43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5820A5CE-D0AD-413C-8BE6-100AC8C769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7722-4F14-9152-20D3A51EF431}"/>
                </c:ext>
              </c:extLst>
            </c:dLbl>
            <c:dLbl>
              <c:idx val="73"/>
              <c:layout>
                <c:manualLayout>
                  <c:x val="-1.1305842063452717E-2"/>
                  <c:y val="-5.8706455722876548E-2"/>
                </c:manualLayout>
              </c:layout>
              <c:tx>
                <c:rich>
                  <a:bodyPr/>
                  <a:lstStyle/>
                  <a:p>
                    <a:fld id="{671BCE17-3A1C-4E11-8A79-29C537D6F1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7722-4F14-9152-20D3A51EF43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470D1EAF-18D9-49C3-887C-2BB7E5D05E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7722-4F14-9152-20D3A51EF43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E42F8BBF-5F2B-4623-A387-7426435FFC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122-4399-BD62-9EBC7E39157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C29FD50D-193D-44C0-BCAD-61E581714B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122-4399-BD62-9EBC7E39157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FA6E3B8B-D0CB-4BED-87DA-2FE3336B5A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122-4399-BD62-9EBC7E39157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53EF585F-04F1-4C21-B763-ABC67E015A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7722-4F14-9152-20D3A51EF43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B64F18F3-9993-470B-ABE5-BC9C4B5472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122-4399-BD62-9EBC7E39157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977A4D3A-0451-4D22-98BC-893FDFBF75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122-4399-BD62-9EBC7E39157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78F57A45-9E4F-4083-9796-71E010851E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122-4399-BD62-9EBC7E39157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11679E56-A2BC-4AAD-8945-550C8AD502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722-4F14-9152-20D3A51EF43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0AE95E7D-C14C-40A6-85D5-563E5457F9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722-4F14-9152-20D3A51EF43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D1A0E6AF-750F-4836-96FF-6BE2D4B7EF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722-4F14-9152-20D3A51EF43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5D8195EF-FD1F-498A-A0EC-E924128FDF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722-4F14-9152-20D3A51EF43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FFB1F4E4-314D-4E7B-80CC-E588701F65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722-4F14-9152-20D3A51EF43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500677A1-411D-46F1-A54B-5A806E7935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722-4F14-9152-20D3A51EF43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9A814453-55C0-43F5-8B75-ABEFDBD1E6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722-4F14-9152-20D3A51EF431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1A69CED7-2753-47AC-BBB8-CD0AD1C892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24A-406D-AFD1-0EF1255AA3A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CBE27386-0588-4970-82AF-B228772682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24A-406D-AFD1-0EF1255AA3A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5D7D3461-52E3-4C4F-8989-AB9E4878D1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24A-406D-AFD1-0EF1255AA3A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B1E0580F-7D7C-45D2-A75E-104018EF77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24A-406D-AFD1-0EF1255AA3A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AA6002D1-B51F-48B6-945A-CA136FFE80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24A-406D-AFD1-0EF1255AA3A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7C02DB3D-26AA-468E-94C7-F6F225AA5D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24A-406D-AFD1-0EF1255AA3AC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EFB11F0C-4A3A-4E3B-900D-87D0FA5B89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2D4-43BF-B10D-03476A552DB2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465E87F3-4087-4C61-8DED-7925DF03CE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056-424A-B952-882C32191493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261936ED-A0E4-4665-8429-EB794D1ECB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056-424A-B952-882C32191493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3DB9FA42-F9AF-44AE-B792-D6ABA6344B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056-424A-B952-882C32191493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76381AE2-6921-4966-96C5-0525C1A520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056-424A-B952-882C32191493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C98E59B0-4744-4276-90C2-1949E7D178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056-424A-B952-882C32191493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72703566-46A9-4332-85F6-62105033C1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EE0-44E4-BE37-C374CF4B2E3A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68C147C1-51F8-4CB3-8353-629AD3E8B3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63D-460A-B922-F5D30B99A840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0096878C-9696-4C12-A08A-70C0EA085C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63D-460A-B922-F5D30B99A840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10ED71D3-A0D0-46A1-8023-81A55F1577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63D-460A-B922-F5D30B99A840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56C75FCC-4EB3-48B0-8103-49684559BE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63D-460A-B922-F5D30B99A840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89A7DAAE-5BE6-404D-81F4-D3EC99F70B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63D-460A-B922-F5D30B99A840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F8F1B346-BD29-4D6E-B27B-DBDA259EC7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63D-460A-B922-F5D30B99A840}"/>
                </c:ext>
              </c:extLst>
            </c:dLbl>
            <c:dLbl>
              <c:idx val="108"/>
              <c:layout>
                <c:manualLayout>
                  <c:x val="-1.60361457054283E-16"/>
                  <c:y val="-4.957944179492814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9F8B4DB-CD64-4609-8B3A-D4F1DBA579CB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400215146969302E-2"/>
                      <c:h val="6.027001145107720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BD0-4045-9B8A-BDA23E6BDC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Android!$B$127:$B$235</c:f>
              <c:numCache>
                <c:formatCode>d/m</c:formatCode>
                <c:ptCount val="109"/>
                <c:pt idx="0">
                  <c:v>44178</c:v>
                </c:pt>
                <c:pt idx="1">
                  <c:v>44177</c:v>
                </c:pt>
                <c:pt idx="2">
                  <c:v>44176</c:v>
                </c:pt>
                <c:pt idx="3">
                  <c:v>44175</c:v>
                </c:pt>
                <c:pt idx="4">
                  <c:v>44174</c:v>
                </c:pt>
                <c:pt idx="5">
                  <c:v>44173</c:v>
                </c:pt>
                <c:pt idx="6">
                  <c:v>44172</c:v>
                </c:pt>
                <c:pt idx="7">
                  <c:v>44171</c:v>
                </c:pt>
                <c:pt idx="8">
                  <c:v>44170</c:v>
                </c:pt>
                <c:pt idx="9">
                  <c:v>44169</c:v>
                </c:pt>
                <c:pt idx="10">
                  <c:v>44168</c:v>
                </c:pt>
                <c:pt idx="11">
                  <c:v>44167</c:v>
                </c:pt>
                <c:pt idx="12">
                  <c:v>44166</c:v>
                </c:pt>
                <c:pt idx="13">
                  <c:v>44165</c:v>
                </c:pt>
                <c:pt idx="14">
                  <c:v>44164</c:v>
                </c:pt>
                <c:pt idx="15">
                  <c:v>44163</c:v>
                </c:pt>
                <c:pt idx="16">
                  <c:v>44162</c:v>
                </c:pt>
                <c:pt idx="17">
                  <c:v>44161</c:v>
                </c:pt>
                <c:pt idx="18">
                  <c:v>44160</c:v>
                </c:pt>
                <c:pt idx="19">
                  <c:v>44159</c:v>
                </c:pt>
                <c:pt idx="20">
                  <c:v>44158</c:v>
                </c:pt>
                <c:pt idx="21">
                  <c:v>44157</c:v>
                </c:pt>
                <c:pt idx="22">
                  <c:v>44156</c:v>
                </c:pt>
                <c:pt idx="23">
                  <c:v>44155</c:v>
                </c:pt>
                <c:pt idx="24">
                  <c:v>44154</c:v>
                </c:pt>
                <c:pt idx="25">
                  <c:v>44153</c:v>
                </c:pt>
                <c:pt idx="26">
                  <c:v>44152</c:v>
                </c:pt>
                <c:pt idx="27">
                  <c:v>44151</c:v>
                </c:pt>
                <c:pt idx="28">
                  <c:v>44150</c:v>
                </c:pt>
                <c:pt idx="29">
                  <c:v>44149</c:v>
                </c:pt>
                <c:pt idx="30">
                  <c:v>44148</c:v>
                </c:pt>
                <c:pt idx="31">
                  <c:v>44147</c:v>
                </c:pt>
                <c:pt idx="32">
                  <c:v>44146</c:v>
                </c:pt>
                <c:pt idx="33">
                  <c:v>44145</c:v>
                </c:pt>
                <c:pt idx="34">
                  <c:v>44144</c:v>
                </c:pt>
                <c:pt idx="35">
                  <c:v>44143</c:v>
                </c:pt>
                <c:pt idx="36">
                  <c:v>44142</c:v>
                </c:pt>
                <c:pt idx="37">
                  <c:v>44141</c:v>
                </c:pt>
                <c:pt idx="38">
                  <c:v>44140</c:v>
                </c:pt>
                <c:pt idx="39">
                  <c:v>44139</c:v>
                </c:pt>
                <c:pt idx="40">
                  <c:v>44138</c:v>
                </c:pt>
                <c:pt idx="41">
                  <c:v>44137</c:v>
                </c:pt>
                <c:pt idx="42">
                  <c:v>44136</c:v>
                </c:pt>
                <c:pt idx="43">
                  <c:v>44135</c:v>
                </c:pt>
                <c:pt idx="44">
                  <c:v>44134</c:v>
                </c:pt>
                <c:pt idx="45">
                  <c:v>44133</c:v>
                </c:pt>
                <c:pt idx="46">
                  <c:v>44132</c:v>
                </c:pt>
                <c:pt idx="47">
                  <c:v>44131</c:v>
                </c:pt>
                <c:pt idx="48">
                  <c:v>44130</c:v>
                </c:pt>
                <c:pt idx="49">
                  <c:v>44129</c:v>
                </c:pt>
                <c:pt idx="50">
                  <c:v>44128</c:v>
                </c:pt>
                <c:pt idx="51">
                  <c:v>44127</c:v>
                </c:pt>
                <c:pt idx="52">
                  <c:v>44126</c:v>
                </c:pt>
                <c:pt idx="53">
                  <c:v>44125</c:v>
                </c:pt>
                <c:pt idx="54">
                  <c:v>44124</c:v>
                </c:pt>
                <c:pt idx="55">
                  <c:v>44123</c:v>
                </c:pt>
                <c:pt idx="56">
                  <c:v>44122</c:v>
                </c:pt>
                <c:pt idx="57">
                  <c:v>44121</c:v>
                </c:pt>
                <c:pt idx="58">
                  <c:v>44120</c:v>
                </c:pt>
                <c:pt idx="59">
                  <c:v>44119</c:v>
                </c:pt>
                <c:pt idx="60">
                  <c:v>44118</c:v>
                </c:pt>
                <c:pt idx="61">
                  <c:v>44117</c:v>
                </c:pt>
                <c:pt idx="62">
                  <c:v>44116</c:v>
                </c:pt>
                <c:pt idx="63">
                  <c:v>44115</c:v>
                </c:pt>
                <c:pt idx="64">
                  <c:v>44114</c:v>
                </c:pt>
                <c:pt idx="65">
                  <c:v>44113</c:v>
                </c:pt>
                <c:pt idx="66">
                  <c:v>44112</c:v>
                </c:pt>
                <c:pt idx="67">
                  <c:v>44111</c:v>
                </c:pt>
                <c:pt idx="68">
                  <c:v>44110</c:v>
                </c:pt>
                <c:pt idx="69">
                  <c:v>44109</c:v>
                </c:pt>
                <c:pt idx="70">
                  <c:v>44108</c:v>
                </c:pt>
                <c:pt idx="71">
                  <c:v>44107</c:v>
                </c:pt>
                <c:pt idx="72">
                  <c:v>44106</c:v>
                </c:pt>
                <c:pt idx="73">
                  <c:v>44105</c:v>
                </c:pt>
                <c:pt idx="74">
                  <c:v>44104</c:v>
                </c:pt>
                <c:pt idx="75">
                  <c:v>44103</c:v>
                </c:pt>
                <c:pt idx="76">
                  <c:v>44102</c:v>
                </c:pt>
                <c:pt idx="77">
                  <c:v>44101</c:v>
                </c:pt>
                <c:pt idx="78">
                  <c:v>44100</c:v>
                </c:pt>
                <c:pt idx="79">
                  <c:v>44099</c:v>
                </c:pt>
                <c:pt idx="80">
                  <c:v>44098</c:v>
                </c:pt>
                <c:pt idx="81">
                  <c:v>44097</c:v>
                </c:pt>
                <c:pt idx="82">
                  <c:v>44096</c:v>
                </c:pt>
                <c:pt idx="83">
                  <c:v>44095</c:v>
                </c:pt>
                <c:pt idx="84">
                  <c:v>44094</c:v>
                </c:pt>
                <c:pt idx="85">
                  <c:v>44093</c:v>
                </c:pt>
                <c:pt idx="86">
                  <c:v>44092</c:v>
                </c:pt>
                <c:pt idx="87">
                  <c:v>44091</c:v>
                </c:pt>
                <c:pt idx="88">
                  <c:v>44090</c:v>
                </c:pt>
                <c:pt idx="89">
                  <c:v>44089</c:v>
                </c:pt>
                <c:pt idx="90">
                  <c:v>44088</c:v>
                </c:pt>
                <c:pt idx="91">
                  <c:v>44087</c:v>
                </c:pt>
                <c:pt idx="92">
                  <c:v>44086</c:v>
                </c:pt>
                <c:pt idx="93">
                  <c:v>44085</c:v>
                </c:pt>
                <c:pt idx="94">
                  <c:v>44084</c:v>
                </c:pt>
                <c:pt idx="95">
                  <c:v>44083</c:v>
                </c:pt>
                <c:pt idx="96">
                  <c:v>44082</c:v>
                </c:pt>
                <c:pt idx="97">
                  <c:v>44081</c:v>
                </c:pt>
                <c:pt idx="98">
                  <c:v>44080</c:v>
                </c:pt>
                <c:pt idx="99">
                  <c:v>44079</c:v>
                </c:pt>
                <c:pt idx="100">
                  <c:v>44078</c:v>
                </c:pt>
                <c:pt idx="101">
                  <c:v>44077</c:v>
                </c:pt>
                <c:pt idx="102">
                  <c:v>44077</c:v>
                </c:pt>
                <c:pt idx="103">
                  <c:v>44077</c:v>
                </c:pt>
                <c:pt idx="104">
                  <c:v>44077</c:v>
                </c:pt>
                <c:pt idx="105">
                  <c:v>44077</c:v>
                </c:pt>
                <c:pt idx="106">
                  <c:v>44077</c:v>
                </c:pt>
                <c:pt idx="107">
                  <c:v>44077</c:v>
                </c:pt>
                <c:pt idx="108">
                  <c:v>44077</c:v>
                </c:pt>
              </c:numCache>
            </c:numRef>
          </c:cat>
          <c:val>
            <c:numRef>
              <c:f>Android!$C$127:$C$235</c:f>
              <c:numCache>
                <c:formatCode>General</c:formatCode>
                <c:ptCount val="109"/>
                <c:pt idx="0">
                  <c:v>598</c:v>
                </c:pt>
                <c:pt idx="1">
                  <c:v>588</c:v>
                </c:pt>
                <c:pt idx="2">
                  <c:v>897</c:v>
                </c:pt>
                <c:pt idx="3">
                  <c:v>710</c:v>
                </c:pt>
                <c:pt idx="4">
                  <c:v>817</c:v>
                </c:pt>
                <c:pt idx="5">
                  <c:v>695</c:v>
                </c:pt>
                <c:pt idx="6">
                  <c:v>531</c:v>
                </c:pt>
                <c:pt idx="7">
                  <c:v>865</c:v>
                </c:pt>
                <c:pt idx="8">
                  <c:v>845</c:v>
                </c:pt>
                <c:pt idx="9">
                  <c:v>748</c:v>
                </c:pt>
                <c:pt idx="10">
                  <c:v>714</c:v>
                </c:pt>
                <c:pt idx="11">
                  <c:v>995</c:v>
                </c:pt>
                <c:pt idx="12">
                  <c:v>722</c:v>
                </c:pt>
                <c:pt idx="13">
                  <c:v>725</c:v>
                </c:pt>
                <c:pt idx="14">
                  <c:v>753</c:v>
                </c:pt>
                <c:pt idx="15">
                  <c:v>1025</c:v>
                </c:pt>
                <c:pt idx="16">
                  <c:v>838</c:v>
                </c:pt>
                <c:pt idx="17">
                  <c:v>923</c:v>
                </c:pt>
                <c:pt idx="18">
                  <c:v>1098</c:v>
                </c:pt>
                <c:pt idx="19">
                  <c:v>874</c:v>
                </c:pt>
                <c:pt idx="20">
                  <c:v>383</c:v>
                </c:pt>
                <c:pt idx="21">
                  <c:v>485</c:v>
                </c:pt>
                <c:pt idx="22">
                  <c:v>626</c:v>
                </c:pt>
                <c:pt idx="23">
                  <c:v>518</c:v>
                </c:pt>
                <c:pt idx="24">
                  <c:v>537</c:v>
                </c:pt>
                <c:pt idx="25">
                  <c:v>458</c:v>
                </c:pt>
                <c:pt idx="26">
                  <c:v>389</c:v>
                </c:pt>
                <c:pt idx="27">
                  <c:v>301</c:v>
                </c:pt>
                <c:pt idx="28">
                  <c:v>321</c:v>
                </c:pt>
                <c:pt idx="29">
                  <c:v>279</c:v>
                </c:pt>
                <c:pt idx="30">
                  <c:v>280</c:v>
                </c:pt>
                <c:pt idx="31">
                  <c:v>255</c:v>
                </c:pt>
                <c:pt idx="32">
                  <c:v>248</c:v>
                </c:pt>
                <c:pt idx="33">
                  <c:v>202</c:v>
                </c:pt>
                <c:pt idx="34">
                  <c:v>171</c:v>
                </c:pt>
                <c:pt idx="35">
                  <c:v>252</c:v>
                </c:pt>
                <c:pt idx="36">
                  <c:v>365</c:v>
                </c:pt>
                <c:pt idx="37">
                  <c:v>378</c:v>
                </c:pt>
                <c:pt idx="38">
                  <c:v>309</c:v>
                </c:pt>
                <c:pt idx="39">
                  <c:v>345</c:v>
                </c:pt>
                <c:pt idx="40">
                  <c:v>252</c:v>
                </c:pt>
                <c:pt idx="41">
                  <c:v>241</c:v>
                </c:pt>
                <c:pt idx="42">
                  <c:v>240</c:v>
                </c:pt>
                <c:pt idx="43">
                  <c:v>372</c:v>
                </c:pt>
                <c:pt idx="44">
                  <c:v>367</c:v>
                </c:pt>
                <c:pt idx="45">
                  <c:v>353</c:v>
                </c:pt>
                <c:pt idx="46">
                  <c:v>367</c:v>
                </c:pt>
                <c:pt idx="47">
                  <c:v>260</c:v>
                </c:pt>
                <c:pt idx="48">
                  <c:v>309</c:v>
                </c:pt>
                <c:pt idx="49">
                  <c:v>312</c:v>
                </c:pt>
                <c:pt idx="50">
                  <c:v>329</c:v>
                </c:pt>
                <c:pt idx="51">
                  <c:v>486</c:v>
                </c:pt>
                <c:pt idx="52">
                  <c:v>372</c:v>
                </c:pt>
                <c:pt idx="53">
                  <c:v>446</c:v>
                </c:pt>
                <c:pt idx="54">
                  <c:v>386</c:v>
                </c:pt>
                <c:pt idx="55">
                  <c:v>421</c:v>
                </c:pt>
                <c:pt idx="56">
                  <c:v>535</c:v>
                </c:pt>
                <c:pt idx="57">
                  <c:v>537</c:v>
                </c:pt>
                <c:pt idx="58">
                  <c:v>639</c:v>
                </c:pt>
                <c:pt idx="59">
                  <c:v>429</c:v>
                </c:pt>
                <c:pt idx="60">
                  <c:v>559</c:v>
                </c:pt>
                <c:pt idx="61">
                  <c:v>649</c:v>
                </c:pt>
                <c:pt idx="62">
                  <c:v>691</c:v>
                </c:pt>
                <c:pt idx="63">
                  <c:v>666</c:v>
                </c:pt>
                <c:pt idx="64">
                  <c:v>720</c:v>
                </c:pt>
                <c:pt idx="65">
                  <c:v>640</c:v>
                </c:pt>
                <c:pt idx="66">
                  <c:v>445</c:v>
                </c:pt>
                <c:pt idx="67">
                  <c:v>578</c:v>
                </c:pt>
                <c:pt idx="68">
                  <c:v>655</c:v>
                </c:pt>
                <c:pt idx="69">
                  <c:v>453</c:v>
                </c:pt>
                <c:pt idx="70">
                  <c:v>294</c:v>
                </c:pt>
                <c:pt idx="71">
                  <c:v>463</c:v>
                </c:pt>
                <c:pt idx="72">
                  <c:v>169</c:v>
                </c:pt>
                <c:pt idx="73">
                  <c:v>203</c:v>
                </c:pt>
                <c:pt idx="74">
                  <c:v>318</c:v>
                </c:pt>
                <c:pt idx="75">
                  <c:v>238</c:v>
                </c:pt>
                <c:pt idx="76">
                  <c:v>199</c:v>
                </c:pt>
                <c:pt idx="77">
                  <c:v>141</c:v>
                </c:pt>
                <c:pt idx="78">
                  <c:v>242</c:v>
                </c:pt>
                <c:pt idx="79">
                  <c:v>217</c:v>
                </c:pt>
                <c:pt idx="80">
                  <c:v>211</c:v>
                </c:pt>
                <c:pt idx="81">
                  <c:v>189</c:v>
                </c:pt>
                <c:pt idx="82">
                  <c:v>311</c:v>
                </c:pt>
                <c:pt idx="83">
                  <c:v>157</c:v>
                </c:pt>
                <c:pt idx="84">
                  <c:v>202</c:v>
                </c:pt>
                <c:pt idx="85">
                  <c:v>190</c:v>
                </c:pt>
                <c:pt idx="86">
                  <c:v>82</c:v>
                </c:pt>
                <c:pt idx="87">
                  <c:v>137</c:v>
                </c:pt>
                <c:pt idx="88">
                  <c:v>125</c:v>
                </c:pt>
                <c:pt idx="89">
                  <c:v>136</c:v>
                </c:pt>
                <c:pt idx="90">
                  <c:v>67</c:v>
                </c:pt>
                <c:pt idx="91">
                  <c:v>87</c:v>
                </c:pt>
                <c:pt idx="92">
                  <c:v>46</c:v>
                </c:pt>
                <c:pt idx="93">
                  <c:v>70</c:v>
                </c:pt>
                <c:pt idx="94">
                  <c:v>75</c:v>
                </c:pt>
                <c:pt idx="95">
                  <c:v>101</c:v>
                </c:pt>
                <c:pt idx="96">
                  <c:v>56</c:v>
                </c:pt>
                <c:pt idx="97">
                  <c:v>46</c:v>
                </c:pt>
                <c:pt idx="98">
                  <c:v>10</c:v>
                </c:pt>
                <c:pt idx="99">
                  <c:v>15</c:v>
                </c:pt>
                <c:pt idx="100">
                  <c:v>19</c:v>
                </c:pt>
                <c:pt idx="101">
                  <c:v>6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Android!$I$127:$I$235</c15:f>
                <c15:dlblRangeCache>
                  <c:ptCount val="109"/>
                  <c:pt idx="8">
                    <c:v>19</c:v>
                  </c:pt>
                  <c:pt idx="13">
                    <c:v>101</c:v>
                  </c:pt>
                  <c:pt idx="17">
                    <c:v>87</c:v>
                  </c:pt>
                  <c:pt idx="19">
                    <c:v>136</c:v>
                  </c:pt>
                  <c:pt idx="21">
                    <c:v>137</c:v>
                  </c:pt>
                  <c:pt idx="24">
                    <c:v>202</c:v>
                  </c:pt>
                  <c:pt idx="26">
                    <c:v>311</c:v>
                  </c:pt>
                  <c:pt idx="30">
                    <c:v>242</c:v>
                  </c:pt>
                  <c:pt idx="34">
                    <c:v>318</c:v>
                  </c:pt>
                  <c:pt idx="37">
                    <c:v>463</c:v>
                  </c:pt>
                  <c:pt idx="40">
                    <c:v>655</c:v>
                  </c:pt>
                  <c:pt idx="44">
                    <c:v>720</c:v>
                  </c:pt>
                  <c:pt idx="46">
                    <c:v>691</c:v>
                  </c:pt>
                  <c:pt idx="50">
                    <c:v>639</c:v>
                  </c:pt>
                  <c:pt idx="55">
                    <c:v>446</c:v>
                  </c:pt>
                  <c:pt idx="57">
                    <c:v>486</c:v>
                  </c:pt>
                  <c:pt idx="62">
                    <c:v>367</c:v>
                  </c:pt>
                  <c:pt idx="65">
                    <c:v>372</c:v>
                  </c:pt>
                  <c:pt idx="69">
                    <c:v>345</c:v>
                  </c:pt>
                  <c:pt idx="71">
                    <c:v>378</c:v>
                  </c:pt>
                  <c:pt idx="78">
                    <c:v>280</c:v>
                  </c:pt>
                  <c:pt idx="80">
                    <c:v>321</c:v>
                  </c:pt>
                  <c:pt idx="84">
                    <c:v>537</c:v>
                  </c:pt>
                  <c:pt idx="86">
                    <c:v>626</c:v>
                  </c:pt>
                  <c:pt idx="90">
                    <c:v>1098</c:v>
                  </c:pt>
                  <c:pt idx="93">
                    <c:v>1025</c:v>
                  </c:pt>
                  <c:pt idx="97">
                    <c:v>995</c:v>
                  </c:pt>
                  <c:pt idx="101">
                    <c:v>865</c:v>
                  </c:pt>
                  <c:pt idx="104">
                    <c:v>817</c:v>
                  </c:pt>
                  <c:pt idx="106">
                    <c:v>897</c:v>
                  </c:pt>
                  <c:pt idx="108">
                    <c:v>598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7721B46-D75B-4CFC-8543-9A846C8080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7722-4F14-9152-20D3A51EF4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EE5D995-2F06-4CB9-B7F8-348973DBCA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7722-4F14-9152-20D3A51EF4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2785516-D0D8-4308-BB6A-E03253BC6D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7722-4F14-9152-20D3A51EF4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DBBA683-302C-464D-8FC5-C47B6C538B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7722-4F14-9152-20D3A51EF4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ED1A41C-E165-41A1-BFE6-FE3C540E5F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7722-4F14-9152-20D3A51EF4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F63AD58-48B6-4D8D-9767-33AF709621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7722-4F14-9152-20D3A51EF4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2045F7D-3117-4D89-B28C-A445998557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7722-4F14-9152-20D3A51EF4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25962BF-A978-4ABF-92D6-C742AF9402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7722-4F14-9152-20D3A51EF4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6820D46-C6C1-4103-8A6A-5D8B617C9F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7722-4F14-9152-20D3A51EF4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6636926-D664-4E77-ABA9-47A3549CAE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7722-4F14-9152-20D3A51EF43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C2C017B-CB2B-4D8C-9379-2C8D603FD0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7722-4F14-9152-20D3A51EF43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9DCE261-C9CC-479B-A22B-B046ACB9A3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7722-4F14-9152-20D3A51EF43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580B63F-95BB-4F4D-B34A-28F028DF76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7722-4F14-9152-20D3A51EF43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A903BD0-9D57-4C0C-A3C1-1543951311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7722-4F14-9152-20D3A51EF4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B297168-7D67-49FE-A6A7-70EF04C79E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7722-4F14-9152-20D3A51EF43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D860D05-B5D7-4F77-B2B5-C4CAFD8DA7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7722-4F14-9152-20D3A51EF4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BDD16DE-34BC-4C26-A801-9421B107FA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7722-4F14-9152-20D3A51EF43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9F09D2E-082A-4681-B3B0-550C00F56F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7722-4F14-9152-20D3A51EF43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3D6B6F5-1660-4CA7-851F-C89B71E5A5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7722-4F14-9152-20D3A51EF43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396CFAA-54A4-49C8-8E5C-6687E2D60B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7722-4F14-9152-20D3A51EF43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34BACBF-D743-46DB-9BCE-46A481DF3A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7722-4F14-9152-20D3A51EF43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5C06D80-5748-4DBB-A868-B4BF940757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7722-4F14-9152-20D3A51EF43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9FC63528-BFA9-4F79-8498-D13518657D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7722-4F14-9152-20D3A51EF43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7DAD72BA-7111-4AA1-93AF-BF74115E5E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7722-4F14-9152-20D3A51EF43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28A5CB7-1488-45AA-B3B5-26862F0092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7722-4F14-9152-20D3A51EF43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2DEBE6C-5B0C-4D95-A580-7156C22449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7722-4F14-9152-20D3A51EF43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5B1F591-22D2-43A6-B58C-7E011418A3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7722-4F14-9152-20D3A51EF43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281E1997-FF8D-46D6-B9BA-B3541609B7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7722-4F14-9152-20D3A51EF43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FD331DCD-5685-49D7-8DDE-52B2BA9702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7722-4F14-9152-20D3A51EF43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F816C9CF-D8D6-4ADC-9BC1-DEAF96341B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7722-4F14-9152-20D3A51EF43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DCB8D4F6-2F5D-4CD2-AF2A-A9F5EC0F39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7722-4F14-9152-20D3A51EF431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7-7722-4F14-9152-20D3A51EF4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CD5B4E84-21E4-439A-AF60-32CA606BCC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7722-4F14-9152-20D3A51EF43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20047AD5-A729-4EB2-860C-8DC43DEDB5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7722-4F14-9152-20D3A51EF43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25167394-DA16-4292-9186-9ACB44C93B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7722-4F14-9152-20D3A51EF43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628BCD39-EA0E-4E21-87C3-5B9B4E648A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7722-4F14-9152-20D3A51EF43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AC97EFB7-4F95-4387-AB45-91B7AF61C7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7722-4F14-9152-20D3A51EF431}"/>
                </c:ext>
              </c:extLst>
            </c:dLbl>
            <c:dLbl>
              <c:idx val="37"/>
              <c:layout>
                <c:manualLayout>
                  <c:x val="-2.5788245187612378E-2"/>
                  <c:y val="2.3785794615018969E-2"/>
                </c:manualLayout>
              </c:layout>
              <c:tx>
                <c:rich>
                  <a:bodyPr/>
                  <a:lstStyle/>
                  <a:p>
                    <a:fld id="{CA4EF554-4E49-477E-B6B4-22E7055173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7722-4F14-9152-20D3A51EF43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853A6803-0A43-4406-A5E8-3EEA212E46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7722-4F14-9152-20D3A51EF43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33F73CB0-928B-4FA3-B3AB-9850A87947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7722-4F14-9152-20D3A51EF43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3F4E16E8-148F-4D1F-A90A-EF9492C2E6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7722-4F14-9152-20D3A51EF43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AE64F614-BF25-42CE-A1A8-06F9D321AB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7722-4F14-9152-20D3A51EF43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17BE5D90-08CE-43BB-A5B0-5187EEA360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7722-4F14-9152-20D3A51EF43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91F16AA6-FFA9-4B64-AABE-7A641C8C75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7722-4F14-9152-20D3A51EF43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BFA53537-B141-4710-BB6D-C508E928F8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7722-4F14-9152-20D3A51EF43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6D2C9285-ED04-4A01-B063-9FCD9F3639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7722-4F14-9152-20D3A51EF43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11EA7F9B-8517-4C38-A185-5F7BB90120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7722-4F14-9152-20D3A51EF43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D80F70A3-5CF0-42CA-BF4A-23BBA70347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7722-4F14-9152-20D3A51EF43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2A27A44C-EC93-4DF6-AE49-67161D71B0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7722-4F14-9152-20D3A51EF43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5A5CA50B-04BF-49CE-BEDB-6122F76004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7722-4F14-9152-20D3A51EF43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C48D02F3-0812-435E-A601-288C693D11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7722-4F14-9152-20D3A51EF43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524078DB-CF10-40D6-AE09-97F03F1D8B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7722-4F14-9152-20D3A51EF43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F1492ECB-6152-4AB7-A2E5-D0D2E4FF30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7722-4F14-9152-20D3A51EF43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93258949-EFE2-4A6A-ACA6-E2291D38A4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7722-4F14-9152-20D3A51EF43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8FD4BBBF-8796-412F-B6BD-9F25D8F3DB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7722-4F14-9152-20D3A51EF43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14896AC1-9F0A-427C-8544-7A6AE844C0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7722-4F14-9152-20D3A51EF43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EB7DE77F-1B1B-44E8-848F-323E23EF19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7722-4F14-9152-20D3A51EF43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3FA40E8D-1365-4C81-A228-1322427DC2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7722-4F14-9152-20D3A51EF43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BE2FACFD-A0A0-4018-B365-C721C750BB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7722-4F14-9152-20D3A51EF43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25505F5D-458A-4B35-BDE3-32A3EA3DCA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7722-4F14-9152-20D3A51EF43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6FFF707F-BAC3-4865-9B7C-346966D4F2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7722-4F14-9152-20D3A51EF43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67BFA338-01CF-4CA3-911B-D0B6DD9E95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7722-4F14-9152-20D3A51EF43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9167738B-EB1C-41D3-9464-9082DB6D3C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7722-4F14-9152-20D3A51EF43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1FC8B2FC-F583-48FD-9ABD-3B8742553B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7722-4F14-9152-20D3A51EF43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25DDA9D3-9D47-4798-AA24-3CC9DD5CF0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7722-4F14-9152-20D3A51EF43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516AB922-3DBB-4392-A211-5CAB819F81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7722-4F14-9152-20D3A51EF43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435F05C7-EACF-4944-949A-DD9462828B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7722-4F14-9152-20D3A51EF43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08957CF2-355D-4262-8A78-7F09C7AEA8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7722-4F14-9152-20D3A51EF43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751F6C7C-3344-4A33-97EA-9943433C84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7722-4F14-9152-20D3A51EF43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B1E4AB44-75DF-487C-B95E-789FF82CB1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7722-4F14-9152-20D3A51EF43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18005986-DD0C-43E4-8290-890E44638D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7722-4F14-9152-20D3A51EF43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D4062CEC-B8E2-4D62-85FF-992BDE5E60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7722-4F14-9152-20D3A51EF43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3ACD3406-01A2-4DF3-A2C4-F2CB620641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7722-4F14-9152-20D3A51EF43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A8DF1293-8ADB-4C9D-A5DE-3049BCF058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7722-4F14-9152-20D3A51EF43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3CA0A3A6-697E-4F77-A03D-2523C6DAF2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7722-4F14-9152-20D3A51EF43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A0D420D8-4564-474B-A677-F6960053D5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7722-4F14-9152-20D3A51EF43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DD32E174-885D-4198-A84B-2CE7616572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7722-4F14-9152-20D3A51EF43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F5E02B7D-1F77-4499-B6DE-F8830B29F7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7722-4F14-9152-20D3A51EF43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1675CA69-B3E5-49EB-BA98-1FB20E0101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7722-4F14-9152-20D3A51EF43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CB73EE6D-04BF-4D7A-B5D8-27542907B2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7722-4F14-9152-20D3A51EF43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A1696B5C-FD7E-4903-9B82-4788AC442D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7722-4F14-9152-20D3A51EF43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C2BA7CDE-39B5-4FED-AB2A-C450B09D72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7722-4F14-9152-20D3A51EF43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3D89DCA9-5034-4312-966D-F70F62CA9C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7722-4F14-9152-20D3A51EF43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09B6AA45-1464-4CFC-BC3A-8189A377F4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7722-4F14-9152-20D3A51EF43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66F0562B-7471-44C4-BF51-076965E551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7722-4F14-9152-20D3A51EF43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93C63902-EEEE-4F0E-8DAE-01947BF05F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7722-4F14-9152-20D3A51EF43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B9479E86-5807-433E-ABEF-BC456D738F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7722-4F14-9152-20D3A51EF43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CAE84586-B6B1-4C1C-A699-7F93F4E872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7722-4F14-9152-20D3A51EF43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210C5895-53D8-4461-95B9-AA0EDE71FA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7722-4F14-9152-20D3A51EF431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C0359F6F-5819-4D23-B4EE-269FFB4F2A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24A-406D-AFD1-0EF1255AA3A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5A536C07-CD34-4AA2-BDB5-61D6F0A8A1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24A-406D-AFD1-0EF1255AA3A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44A59102-1375-4052-9D19-FC4ACA8254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24A-406D-AFD1-0EF1255AA3A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6ED1AFF0-6FC3-4E75-AA3B-10E0D855C3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24A-406D-AFD1-0EF1255AA3A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74CA90C3-ADBF-439C-8130-8434DC7260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24A-406D-AFD1-0EF1255AA3A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BE1D456B-8D75-42D5-A15C-FD283C5D5A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24A-406D-AFD1-0EF1255AA3AC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F167232C-48E8-494D-B7BB-4E99DBA047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24A-406D-AFD1-0EF1255AA3AC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67E1102A-71D5-4959-8B5C-DCF5449AC9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056-424A-B952-882C32191493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4B09221D-EA99-4736-BF8E-8746F3A114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056-424A-B952-882C32191493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7452D43A-741B-4105-B95B-DB21B02050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056-424A-B952-882C32191493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55AD2D84-2049-4C28-B7E4-9BE281FB9A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056-424A-B952-882C32191493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E6300483-9D95-4D7B-B2D4-183E7D1619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056-424A-B952-882C32191493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494FCD97-5C65-4D33-AA1A-8BC4FCE427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056-424A-B952-882C32191493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3D040EAC-AEBA-4F78-A358-B75206D0D4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63D-460A-B922-F5D30B99A840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1B56250E-6912-4498-B965-32598F6C2B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63D-460A-B922-F5D30B99A840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E2BE339F-1493-4EAC-8622-61E567D83F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63D-460A-B922-F5D30B99A840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030F5E05-FEC5-4DAC-AE47-64ECFF1E6F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63D-460A-B922-F5D30B99A840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20320131-10F9-4B6A-B174-3D1BA70BDB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63D-460A-B922-F5D30B99A840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95AC925B-2DCA-433C-80C5-ABDD9FF803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63D-460A-B922-F5D30B99A840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FDBF2DD6-A96D-47A9-B10A-552B23CD99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63D-460A-B922-F5D30B99A8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Android!$C$127:$C$235</c:f>
              <c:numCache>
                <c:formatCode>General</c:formatCode>
                <c:ptCount val="109"/>
                <c:pt idx="0">
                  <c:v>598</c:v>
                </c:pt>
                <c:pt idx="1">
                  <c:v>588</c:v>
                </c:pt>
                <c:pt idx="2">
                  <c:v>897</c:v>
                </c:pt>
                <c:pt idx="3">
                  <c:v>710</c:v>
                </c:pt>
                <c:pt idx="4">
                  <c:v>817</c:v>
                </c:pt>
                <c:pt idx="5">
                  <c:v>695</c:v>
                </c:pt>
                <c:pt idx="6">
                  <c:v>531</c:v>
                </c:pt>
                <c:pt idx="7">
                  <c:v>865</c:v>
                </c:pt>
                <c:pt idx="8">
                  <c:v>845</c:v>
                </c:pt>
                <c:pt idx="9">
                  <c:v>748</c:v>
                </c:pt>
                <c:pt idx="10">
                  <c:v>714</c:v>
                </c:pt>
                <c:pt idx="11">
                  <c:v>995</c:v>
                </c:pt>
                <c:pt idx="12">
                  <c:v>722</c:v>
                </c:pt>
                <c:pt idx="13">
                  <c:v>725</c:v>
                </c:pt>
                <c:pt idx="14">
                  <c:v>753</c:v>
                </c:pt>
                <c:pt idx="15">
                  <c:v>1025</c:v>
                </c:pt>
                <c:pt idx="16">
                  <c:v>838</c:v>
                </c:pt>
                <c:pt idx="17">
                  <c:v>923</c:v>
                </c:pt>
                <c:pt idx="18">
                  <c:v>1098</c:v>
                </c:pt>
                <c:pt idx="19">
                  <c:v>874</c:v>
                </c:pt>
                <c:pt idx="20">
                  <c:v>383</c:v>
                </c:pt>
                <c:pt idx="21">
                  <c:v>485</c:v>
                </c:pt>
                <c:pt idx="22">
                  <c:v>626</c:v>
                </c:pt>
                <c:pt idx="23">
                  <c:v>518</c:v>
                </c:pt>
                <c:pt idx="24">
                  <c:v>537</c:v>
                </c:pt>
                <c:pt idx="25">
                  <c:v>458</c:v>
                </c:pt>
                <c:pt idx="26">
                  <c:v>389</c:v>
                </c:pt>
                <c:pt idx="27">
                  <c:v>301</c:v>
                </c:pt>
                <c:pt idx="28">
                  <c:v>321</c:v>
                </c:pt>
                <c:pt idx="29">
                  <c:v>279</c:v>
                </c:pt>
                <c:pt idx="30">
                  <c:v>280</c:v>
                </c:pt>
                <c:pt idx="31">
                  <c:v>255</c:v>
                </c:pt>
                <c:pt idx="32">
                  <c:v>248</c:v>
                </c:pt>
                <c:pt idx="33">
                  <c:v>202</c:v>
                </c:pt>
                <c:pt idx="34">
                  <c:v>171</c:v>
                </c:pt>
                <c:pt idx="35">
                  <c:v>252</c:v>
                </c:pt>
                <c:pt idx="36">
                  <c:v>365</c:v>
                </c:pt>
                <c:pt idx="37">
                  <c:v>378</c:v>
                </c:pt>
                <c:pt idx="38">
                  <c:v>309</c:v>
                </c:pt>
                <c:pt idx="39">
                  <c:v>345</c:v>
                </c:pt>
                <c:pt idx="40">
                  <c:v>252</c:v>
                </c:pt>
                <c:pt idx="41">
                  <c:v>241</c:v>
                </c:pt>
                <c:pt idx="42">
                  <c:v>240</c:v>
                </c:pt>
                <c:pt idx="43">
                  <c:v>372</c:v>
                </c:pt>
                <c:pt idx="44">
                  <c:v>367</c:v>
                </c:pt>
                <c:pt idx="45">
                  <c:v>353</c:v>
                </c:pt>
                <c:pt idx="46">
                  <c:v>367</c:v>
                </c:pt>
                <c:pt idx="47">
                  <c:v>260</c:v>
                </c:pt>
                <c:pt idx="48">
                  <c:v>309</c:v>
                </c:pt>
                <c:pt idx="49">
                  <c:v>312</c:v>
                </c:pt>
                <c:pt idx="50">
                  <c:v>329</c:v>
                </c:pt>
                <c:pt idx="51">
                  <c:v>486</c:v>
                </c:pt>
                <c:pt idx="52">
                  <c:v>372</c:v>
                </c:pt>
                <c:pt idx="53">
                  <c:v>446</c:v>
                </c:pt>
                <c:pt idx="54">
                  <c:v>386</c:v>
                </c:pt>
                <c:pt idx="55">
                  <c:v>421</c:v>
                </c:pt>
                <c:pt idx="56">
                  <c:v>535</c:v>
                </c:pt>
                <c:pt idx="57">
                  <c:v>537</c:v>
                </c:pt>
                <c:pt idx="58">
                  <c:v>639</c:v>
                </c:pt>
                <c:pt idx="59">
                  <c:v>429</c:v>
                </c:pt>
                <c:pt idx="60">
                  <c:v>559</c:v>
                </c:pt>
                <c:pt idx="61">
                  <c:v>649</c:v>
                </c:pt>
                <c:pt idx="62">
                  <c:v>691</c:v>
                </c:pt>
                <c:pt idx="63">
                  <c:v>666</c:v>
                </c:pt>
                <c:pt idx="64">
                  <c:v>720</c:v>
                </c:pt>
                <c:pt idx="65">
                  <c:v>640</c:v>
                </c:pt>
                <c:pt idx="66">
                  <c:v>445</c:v>
                </c:pt>
                <c:pt idx="67">
                  <c:v>578</c:v>
                </c:pt>
                <c:pt idx="68">
                  <c:v>655</c:v>
                </c:pt>
                <c:pt idx="69">
                  <c:v>453</c:v>
                </c:pt>
                <c:pt idx="70">
                  <c:v>294</c:v>
                </c:pt>
                <c:pt idx="71">
                  <c:v>463</c:v>
                </c:pt>
                <c:pt idx="72">
                  <c:v>169</c:v>
                </c:pt>
                <c:pt idx="73">
                  <c:v>203</c:v>
                </c:pt>
                <c:pt idx="74">
                  <c:v>318</c:v>
                </c:pt>
                <c:pt idx="75">
                  <c:v>238</c:v>
                </c:pt>
                <c:pt idx="76">
                  <c:v>199</c:v>
                </c:pt>
                <c:pt idx="77">
                  <c:v>141</c:v>
                </c:pt>
                <c:pt idx="78">
                  <c:v>242</c:v>
                </c:pt>
                <c:pt idx="79">
                  <c:v>217</c:v>
                </c:pt>
                <c:pt idx="80">
                  <c:v>211</c:v>
                </c:pt>
                <c:pt idx="81">
                  <c:v>189</c:v>
                </c:pt>
                <c:pt idx="82">
                  <c:v>311</c:v>
                </c:pt>
                <c:pt idx="83">
                  <c:v>157</c:v>
                </c:pt>
                <c:pt idx="84">
                  <c:v>202</c:v>
                </c:pt>
                <c:pt idx="85">
                  <c:v>190</c:v>
                </c:pt>
                <c:pt idx="86">
                  <c:v>82</c:v>
                </c:pt>
                <c:pt idx="87">
                  <c:v>137</c:v>
                </c:pt>
                <c:pt idx="88">
                  <c:v>125</c:v>
                </c:pt>
                <c:pt idx="89">
                  <c:v>136</c:v>
                </c:pt>
                <c:pt idx="90">
                  <c:v>67</c:v>
                </c:pt>
                <c:pt idx="91">
                  <c:v>87</c:v>
                </c:pt>
                <c:pt idx="92">
                  <c:v>46</c:v>
                </c:pt>
                <c:pt idx="93">
                  <c:v>70</c:v>
                </c:pt>
                <c:pt idx="94">
                  <c:v>75</c:v>
                </c:pt>
                <c:pt idx="95">
                  <c:v>101</c:v>
                </c:pt>
                <c:pt idx="96">
                  <c:v>56</c:v>
                </c:pt>
                <c:pt idx="97">
                  <c:v>46</c:v>
                </c:pt>
                <c:pt idx="98">
                  <c:v>10</c:v>
                </c:pt>
                <c:pt idx="99">
                  <c:v>15</c:v>
                </c:pt>
                <c:pt idx="100">
                  <c:v>19</c:v>
                </c:pt>
                <c:pt idx="101">
                  <c:v>6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Android!$J$127:$J$235</c15:f>
                <c15:dlblRangeCache>
                  <c:ptCount val="109"/>
                  <c:pt idx="10">
                    <c:v>10</c:v>
                  </c:pt>
                  <c:pt idx="16">
                    <c:v>46</c:v>
                  </c:pt>
                  <c:pt idx="18">
                    <c:v>67</c:v>
                  </c:pt>
                  <c:pt idx="20">
                    <c:v>125</c:v>
                  </c:pt>
                  <c:pt idx="22">
                    <c:v>82</c:v>
                  </c:pt>
                  <c:pt idx="25">
                    <c:v>157</c:v>
                  </c:pt>
                  <c:pt idx="27">
                    <c:v>189</c:v>
                  </c:pt>
                  <c:pt idx="31">
                    <c:v>141</c:v>
                  </c:pt>
                  <c:pt idx="36">
                    <c:v>169</c:v>
                  </c:pt>
                  <c:pt idx="38">
                    <c:v>294</c:v>
                  </c:pt>
                  <c:pt idx="42">
                    <c:v>445</c:v>
                  </c:pt>
                  <c:pt idx="45">
                    <c:v>666</c:v>
                  </c:pt>
                  <c:pt idx="49">
                    <c:v>429</c:v>
                  </c:pt>
                  <c:pt idx="54">
                    <c:v>386</c:v>
                  </c:pt>
                  <c:pt idx="56">
                    <c:v>372</c:v>
                  </c:pt>
                  <c:pt idx="61">
                    <c:v>260</c:v>
                  </c:pt>
                  <c:pt idx="63">
                    <c:v>353</c:v>
                  </c:pt>
                  <c:pt idx="66">
                    <c:v>240</c:v>
                  </c:pt>
                  <c:pt idx="70">
                    <c:v>309</c:v>
                  </c:pt>
                  <c:pt idx="74">
                    <c:v>171</c:v>
                  </c:pt>
                  <c:pt idx="79">
                    <c:v>279</c:v>
                  </c:pt>
                  <c:pt idx="81">
                    <c:v>301</c:v>
                  </c:pt>
                  <c:pt idx="85">
                    <c:v>518</c:v>
                  </c:pt>
                  <c:pt idx="88">
                    <c:v>383</c:v>
                  </c:pt>
                  <c:pt idx="92">
                    <c:v>838</c:v>
                  </c:pt>
                  <c:pt idx="96">
                    <c:v>722</c:v>
                  </c:pt>
                  <c:pt idx="98">
                    <c:v>714</c:v>
                  </c:pt>
                  <c:pt idx="102">
                    <c:v>531</c:v>
                  </c:pt>
                  <c:pt idx="105">
                    <c:v>710</c:v>
                  </c:pt>
                  <c:pt idx="107">
                    <c:v>588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3-7722-4F14-9152-20D3A51EF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\ 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Android!$C$126</c:f>
              <c:strCache>
                <c:ptCount val="1"/>
                <c:pt idx="0">
                  <c:v>Koronavilkku päiväavaimia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Android!$B$127:$B$178</c:f>
              <c:numCache>
                <c:formatCode>d/m</c:formatCode>
                <c:ptCount val="52"/>
                <c:pt idx="0">
                  <c:v>44178</c:v>
                </c:pt>
                <c:pt idx="1">
                  <c:v>44177</c:v>
                </c:pt>
                <c:pt idx="2">
                  <c:v>44176</c:v>
                </c:pt>
                <c:pt idx="3">
                  <c:v>44175</c:v>
                </c:pt>
                <c:pt idx="4">
                  <c:v>44174</c:v>
                </c:pt>
                <c:pt idx="5">
                  <c:v>44173</c:v>
                </c:pt>
                <c:pt idx="6">
                  <c:v>44172</c:v>
                </c:pt>
                <c:pt idx="7">
                  <c:v>44171</c:v>
                </c:pt>
                <c:pt idx="8">
                  <c:v>44170</c:v>
                </c:pt>
                <c:pt idx="9">
                  <c:v>44169</c:v>
                </c:pt>
                <c:pt idx="10">
                  <c:v>44168</c:v>
                </c:pt>
                <c:pt idx="11">
                  <c:v>44167</c:v>
                </c:pt>
                <c:pt idx="12">
                  <c:v>44166</c:v>
                </c:pt>
                <c:pt idx="13">
                  <c:v>44165</c:v>
                </c:pt>
                <c:pt idx="14">
                  <c:v>44164</c:v>
                </c:pt>
                <c:pt idx="15">
                  <c:v>44163</c:v>
                </c:pt>
                <c:pt idx="16">
                  <c:v>44162</c:v>
                </c:pt>
                <c:pt idx="17">
                  <c:v>44161</c:v>
                </c:pt>
                <c:pt idx="18">
                  <c:v>44160</c:v>
                </c:pt>
                <c:pt idx="19">
                  <c:v>44159</c:v>
                </c:pt>
                <c:pt idx="20">
                  <c:v>44158</c:v>
                </c:pt>
                <c:pt idx="21">
                  <c:v>44157</c:v>
                </c:pt>
                <c:pt idx="22">
                  <c:v>44156</c:v>
                </c:pt>
                <c:pt idx="23">
                  <c:v>44155</c:v>
                </c:pt>
                <c:pt idx="24">
                  <c:v>44154</c:v>
                </c:pt>
                <c:pt idx="25">
                  <c:v>44153</c:v>
                </c:pt>
                <c:pt idx="26">
                  <c:v>44152</c:v>
                </c:pt>
                <c:pt idx="27">
                  <c:v>44151</c:v>
                </c:pt>
                <c:pt idx="28">
                  <c:v>44150</c:v>
                </c:pt>
                <c:pt idx="29">
                  <c:v>44149</c:v>
                </c:pt>
                <c:pt idx="30">
                  <c:v>44148</c:v>
                </c:pt>
                <c:pt idx="31">
                  <c:v>44147</c:v>
                </c:pt>
                <c:pt idx="32">
                  <c:v>44146</c:v>
                </c:pt>
                <c:pt idx="33">
                  <c:v>44145</c:v>
                </c:pt>
                <c:pt idx="34">
                  <c:v>44144</c:v>
                </c:pt>
                <c:pt idx="35">
                  <c:v>44143</c:v>
                </c:pt>
                <c:pt idx="36">
                  <c:v>44142</c:v>
                </c:pt>
                <c:pt idx="37">
                  <c:v>44141</c:v>
                </c:pt>
                <c:pt idx="38">
                  <c:v>44140</c:v>
                </c:pt>
                <c:pt idx="39">
                  <c:v>44139</c:v>
                </c:pt>
                <c:pt idx="40">
                  <c:v>44138</c:v>
                </c:pt>
                <c:pt idx="41">
                  <c:v>44137</c:v>
                </c:pt>
                <c:pt idx="42">
                  <c:v>44136</c:v>
                </c:pt>
                <c:pt idx="43">
                  <c:v>44135</c:v>
                </c:pt>
                <c:pt idx="44">
                  <c:v>44134</c:v>
                </c:pt>
                <c:pt idx="45">
                  <c:v>44133</c:v>
                </c:pt>
                <c:pt idx="46">
                  <c:v>44132</c:v>
                </c:pt>
                <c:pt idx="47">
                  <c:v>44131</c:v>
                </c:pt>
                <c:pt idx="48">
                  <c:v>44130</c:v>
                </c:pt>
                <c:pt idx="49">
                  <c:v>44129</c:v>
                </c:pt>
                <c:pt idx="50">
                  <c:v>44128</c:v>
                </c:pt>
                <c:pt idx="51">
                  <c:v>44127</c:v>
                </c:pt>
              </c:numCache>
            </c:numRef>
          </c:cat>
          <c:val>
            <c:numRef>
              <c:f>Android!$C$127:$C$178</c:f>
              <c:numCache>
                <c:formatCode>General</c:formatCode>
                <c:ptCount val="52"/>
                <c:pt idx="0">
                  <c:v>598</c:v>
                </c:pt>
                <c:pt idx="1">
                  <c:v>588</c:v>
                </c:pt>
                <c:pt idx="2">
                  <c:v>897</c:v>
                </c:pt>
                <c:pt idx="3">
                  <c:v>710</c:v>
                </c:pt>
                <c:pt idx="4">
                  <c:v>817</c:v>
                </c:pt>
                <c:pt idx="5">
                  <c:v>695</c:v>
                </c:pt>
                <c:pt idx="6">
                  <c:v>531</c:v>
                </c:pt>
                <c:pt idx="7">
                  <c:v>865</c:v>
                </c:pt>
                <c:pt idx="8">
                  <c:v>845</c:v>
                </c:pt>
                <c:pt idx="9">
                  <c:v>748</c:v>
                </c:pt>
                <c:pt idx="10">
                  <c:v>714</c:v>
                </c:pt>
                <c:pt idx="11">
                  <c:v>995</c:v>
                </c:pt>
                <c:pt idx="12">
                  <c:v>722</c:v>
                </c:pt>
                <c:pt idx="13">
                  <c:v>725</c:v>
                </c:pt>
                <c:pt idx="14">
                  <c:v>753</c:v>
                </c:pt>
                <c:pt idx="15">
                  <c:v>1025</c:v>
                </c:pt>
                <c:pt idx="16">
                  <c:v>838</c:v>
                </c:pt>
                <c:pt idx="17">
                  <c:v>923</c:v>
                </c:pt>
                <c:pt idx="18">
                  <c:v>1098</c:v>
                </c:pt>
                <c:pt idx="19">
                  <c:v>874</c:v>
                </c:pt>
                <c:pt idx="20">
                  <c:v>383</c:v>
                </c:pt>
                <c:pt idx="21">
                  <c:v>485</c:v>
                </c:pt>
                <c:pt idx="22">
                  <c:v>626</c:v>
                </c:pt>
                <c:pt idx="23">
                  <c:v>518</c:v>
                </c:pt>
                <c:pt idx="24">
                  <c:v>537</c:v>
                </c:pt>
                <c:pt idx="25">
                  <c:v>458</c:v>
                </c:pt>
                <c:pt idx="26">
                  <c:v>389</c:v>
                </c:pt>
                <c:pt idx="27">
                  <c:v>301</c:v>
                </c:pt>
                <c:pt idx="28">
                  <c:v>321</c:v>
                </c:pt>
                <c:pt idx="29">
                  <c:v>279</c:v>
                </c:pt>
                <c:pt idx="30">
                  <c:v>280</c:v>
                </c:pt>
                <c:pt idx="31">
                  <c:v>255</c:v>
                </c:pt>
                <c:pt idx="32">
                  <c:v>248</c:v>
                </c:pt>
                <c:pt idx="33">
                  <c:v>202</c:v>
                </c:pt>
                <c:pt idx="34">
                  <c:v>171</c:v>
                </c:pt>
                <c:pt idx="35">
                  <c:v>252</c:v>
                </c:pt>
                <c:pt idx="36">
                  <c:v>365</c:v>
                </c:pt>
                <c:pt idx="37">
                  <c:v>378</c:v>
                </c:pt>
                <c:pt idx="38">
                  <c:v>309</c:v>
                </c:pt>
                <c:pt idx="39">
                  <c:v>345</c:v>
                </c:pt>
                <c:pt idx="40">
                  <c:v>252</c:v>
                </c:pt>
                <c:pt idx="41">
                  <c:v>241</c:v>
                </c:pt>
                <c:pt idx="42">
                  <c:v>240</c:v>
                </c:pt>
                <c:pt idx="43">
                  <c:v>372</c:v>
                </c:pt>
                <c:pt idx="44">
                  <c:v>367</c:v>
                </c:pt>
                <c:pt idx="45">
                  <c:v>353</c:v>
                </c:pt>
                <c:pt idx="46">
                  <c:v>367</c:v>
                </c:pt>
                <c:pt idx="47">
                  <c:v>260</c:v>
                </c:pt>
                <c:pt idx="48">
                  <c:v>309</c:v>
                </c:pt>
                <c:pt idx="49">
                  <c:v>312</c:v>
                </c:pt>
                <c:pt idx="50">
                  <c:v>329</c:v>
                </c:pt>
                <c:pt idx="51">
                  <c:v>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F-41DF-BFAB-BF68DF226616}"/>
            </c:ext>
          </c:extLst>
        </c:ser>
        <c:ser>
          <c:idx val="1"/>
          <c:order val="1"/>
          <c:tx>
            <c:strRef>
              <c:f>Android!$K$126</c:f>
              <c:strCache>
                <c:ptCount val="1"/>
                <c:pt idx="0">
                  <c:v>Uusia ilmoitettuja COVID-19 tapauksia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Android!$B$127:$B$178</c:f>
              <c:numCache>
                <c:formatCode>d/m</c:formatCode>
                <c:ptCount val="52"/>
                <c:pt idx="0">
                  <c:v>44178</c:v>
                </c:pt>
                <c:pt idx="1">
                  <c:v>44177</c:v>
                </c:pt>
                <c:pt idx="2">
                  <c:v>44176</c:v>
                </c:pt>
                <c:pt idx="3">
                  <c:v>44175</c:v>
                </c:pt>
                <c:pt idx="4">
                  <c:v>44174</c:v>
                </c:pt>
                <c:pt idx="5">
                  <c:v>44173</c:v>
                </c:pt>
                <c:pt idx="6">
                  <c:v>44172</c:v>
                </c:pt>
                <c:pt idx="7">
                  <c:v>44171</c:v>
                </c:pt>
                <c:pt idx="8">
                  <c:v>44170</c:v>
                </c:pt>
                <c:pt idx="9">
                  <c:v>44169</c:v>
                </c:pt>
                <c:pt idx="10">
                  <c:v>44168</c:v>
                </c:pt>
                <c:pt idx="11">
                  <c:v>44167</c:v>
                </c:pt>
                <c:pt idx="12">
                  <c:v>44166</c:v>
                </c:pt>
                <c:pt idx="13">
                  <c:v>44165</c:v>
                </c:pt>
                <c:pt idx="14">
                  <c:v>44164</c:v>
                </c:pt>
                <c:pt idx="15">
                  <c:v>44163</c:v>
                </c:pt>
                <c:pt idx="16">
                  <c:v>44162</c:v>
                </c:pt>
                <c:pt idx="17">
                  <c:v>44161</c:v>
                </c:pt>
                <c:pt idx="18">
                  <c:v>44160</c:v>
                </c:pt>
                <c:pt idx="19">
                  <c:v>44159</c:v>
                </c:pt>
                <c:pt idx="20">
                  <c:v>44158</c:v>
                </c:pt>
                <c:pt idx="21">
                  <c:v>44157</c:v>
                </c:pt>
                <c:pt idx="22">
                  <c:v>44156</c:v>
                </c:pt>
                <c:pt idx="23">
                  <c:v>44155</c:v>
                </c:pt>
                <c:pt idx="24">
                  <c:v>44154</c:v>
                </c:pt>
                <c:pt idx="25">
                  <c:v>44153</c:v>
                </c:pt>
                <c:pt idx="26">
                  <c:v>44152</c:v>
                </c:pt>
                <c:pt idx="27">
                  <c:v>44151</c:v>
                </c:pt>
                <c:pt idx="28">
                  <c:v>44150</c:v>
                </c:pt>
                <c:pt idx="29">
                  <c:v>44149</c:v>
                </c:pt>
                <c:pt idx="30">
                  <c:v>44148</c:v>
                </c:pt>
                <c:pt idx="31">
                  <c:v>44147</c:v>
                </c:pt>
                <c:pt idx="32">
                  <c:v>44146</c:v>
                </c:pt>
                <c:pt idx="33">
                  <c:v>44145</c:v>
                </c:pt>
                <c:pt idx="34">
                  <c:v>44144</c:v>
                </c:pt>
                <c:pt idx="35">
                  <c:v>44143</c:v>
                </c:pt>
                <c:pt idx="36">
                  <c:v>44142</c:v>
                </c:pt>
                <c:pt idx="37">
                  <c:v>44141</c:v>
                </c:pt>
                <c:pt idx="38">
                  <c:v>44140</c:v>
                </c:pt>
                <c:pt idx="39">
                  <c:v>44139</c:v>
                </c:pt>
                <c:pt idx="40">
                  <c:v>44138</c:v>
                </c:pt>
                <c:pt idx="41">
                  <c:v>44137</c:v>
                </c:pt>
                <c:pt idx="42">
                  <c:v>44136</c:v>
                </c:pt>
                <c:pt idx="43">
                  <c:v>44135</c:v>
                </c:pt>
                <c:pt idx="44">
                  <c:v>44134</c:v>
                </c:pt>
                <c:pt idx="45">
                  <c:v>44133</c:v>
                </c:pt>
                <c:pt idx="46">
                  <c:v>44132</c:v>
                </c:pt>
                <c:pt idx="47">
                  <c:v>44131</c:v>
                </c:pt>
                <c:pt idx="48">
                  <c:v>44130</c:v>
                </c:pt>
                <c:pt idx="49">
                  <c:v>44129</c:v>
                </c:pt>
                <c:pt idx="50">
                  <c:v>44128</c:v>
                </c:pt>
                <c:pt idx="51">
                  <c:v>44127</c:v>
                </c:pt>
              </c:numCache>
            </c:numRef>
          </c:cat>
          <c:val>
            <c:numRef>
              <c:f>Android!$K$127:$K$178</c:f>
              <c:numCache>
                <c:formatCode>General</c:formatCode>
                <c:ptCount val="52"/>
                <c:pt idx="0">
                  <c:v>0</c:v>
                </c:pt>
                <c:pt idx="1">
                  <c:v>377</c:v>
                </c:pt>
                <c:pt idx="2">
                  <c:v>501</c:v>
                </c:pt>
                <c:pt idx="3">
                  <c:v>840</c:v>
                </c:pt>
                <c:pt idx="4">
                  <c:v>490</c:v>
                </c:pt>
                <c:pt idx="5">
                  <c:v>361</c:v>
                </c:pt>
                <c:pt idx="6">
                  <c:v>250</c:v>
                </c:pt>
                <c:pt idx="7">
                  <c:v>413</c:v>
                </c:pt>
                <c:pt idx="8">
                  <c:v>460</c:v>
                </c:pt>
                <c:pt idx="9">
                  <c:v>336</c:v>
                </c:pt>
                <c:pt idx="10">
                  <c:v>540</c:v>
                </c:pt>
                <c:pt idx="11">
                  <c:v>420</c:v>
                </c:pt>
                <c:pt idx="12">
                  <c:v>550</c:v>
                </c:pt>
                <c:pt idx="13">
                  <c:v>283</c:v>
                </c:pt>
                <c:pt idx="14">
                  <c:v>322</c:v>
                </c:pt>
                <c:pt idx="15">
                  <c:v>541</c:v>
                </c:pt>
                <c:pt idx="16">
                  <c:v>618</c:v>
                </c:pt>
                <c:pt idx="17">
                  <c:v>496</c:v>
                </c:pt>
                <c:pt idx="18">
                  <c:v>363</c:v>
                </c:pt>
                <c:pt idx="19">
                  <c:v>353</c:v>
                </c:pt>
                <c:pt idx="20">
                  <c:v>297</c:v>
                </c:pt>
                <c:pt idx="21">
                  <c:v>423</c:v>
                </c:pt>
                <c:pt idx="22">
                  <c:v>469</c:v>
                </c:pt>
                <c:pt idx="23">
                  <c:v>461</c:v>
                </c:pt>
                <c:pt idx="24">
                  <c:v>351</c:v>
                </c:pt>
                <c:pt idx="25">
                  <c:v>288</c:v>
                </c:pt>
                <c:pt idx="26">
                  <c:v>228</c:v>
                </c:pt>
                <c:pt idx="27">
                  <c:v>104</c:v>
                </c:pt>
                <c:pt idx="28">
                  <c:v>213</c:v>
                </c:pt>
                <c:pt idx="29">
                  <c:v>244</c:v>
                </c:pt>
                <c:pt idx="30">
                  <c:v>316</c:v>
                </c:pt>
                <c:pt idx="31">
                  <c:v>197</c:v>
                </c:pt>
                <c:pt idx="32">
                  <c:v>238</c:v>
                </c:pt>
                <c:pt idx="33">
                  <c:v>220</c:v>
                </c:pt>
                <c:pt idx="34">
                  <c:v>90</c:v>
                </c:pt>
                <c:pt idx="35">
                  <c:v>412</c:v>
                </c:pt>
                <c:pt idx="36">
                  <c:v>0</c:v>
                </c:pt>
                <c:pt idx="37">
                  <c:v>266</c:v>
                </c:pt>
                <c:pt idx="38">
                  <c:v>189</c:v>
                </c:pt>
                <c:pt idx="39">
                  <c:v>293</c:v>
                </c:pt>
                <c:pt idx="40">
                  <c:v>237</c:v>
                </c:pt>
                <c:pt idx="41">
                  <c:v>109</c:v>
                </c:pt>
                <c:pt idx="42">
                  <c:v>178</c:v>
                </c:pt>
                <c:pt idx="43">
                  <c:v>203</c:v>
                </c:pt>
                <c:pt idx="44">
                  <c:v>344</c:v>
                </c:pt>
                <c:pt idx="45">
                  <c:v>188</c:v>
                </c:pt>
                <c:pt idx="46">
                  <c:v>408</c:v>
                </c:pt>
                <c:pt idx="47">
                  <c:v>0</c:v>
                </c:pt>
                <c:pt idx="48">
                  <c:v>122</c:v>
                </c:pt>
                <c:pt idx="49">
                  <c:v>196</c:v>
                </c:pt>
                <c:pt idx="50">
                  <c:v>178</c:v>
                </c:pt>
                <c:pt idx="51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0F-41DF-BFAB-BF68DF226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403560"/>
        <c:axId val="731396344"/>
      </c:lineChart>
      <c:dateAx>
        <c:axId val="731403560"/>
        <c:scaling>
          <c:orientation val="minMax"/>
        </c:scaling>
        <c:delete val="0"/>
        <c:axPos val="b"/>
        <c:numFmt formatCode="d/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96344"/>
        <c:crosses val="autoZero"/>
        <c:auto val="1"/>
        <c:lblOffset val="100"/>
        <c:baseTimeUnit val="days"/>
      </c:dateAx>
      <c:valAx>
        <c:axId val="73139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40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643129472961851E-2"/>
          <c:y val="7.2633581862363669E-2"/>
          <c:w val="0.67844185362166287"/>
          <c:h val="5.60574735974253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260937</xdr:colOff>
      <xdr:row>36</xdr:row>
      <xdr:rowOff>179294</xdr:rowOff>
    </xdr:from>
    <xdr:to>
      <xdr:col>15</xdr:col>
      <xdr:colOff>358909</xdr:colOff>
      <xdr:row>58</xdr:row>
      <xdr:rowOff>153681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288642</xdr:colOff>
      <xdr:row>88</xdr:row>
      <xdr:rowOff>179201</xdr:rowOff>
    </xdr:from>
    <xdr:to>
      <xdr:col>15</xdr:col>
      <xdr:colOff>279799</xdr:colOff>
      <xdr:row>111</xdr:row>
      <xdr:rowOff>179199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410095</xdr:colOff>
      <xdr:row>142</xdr:row>
      <xdr:rowOff>76813</xdr:rowOff>
    </xdr:from>
    <xdr:to>
      <xdr:col>11</xdr:col>
      <xdr:colOff>175676</xdr:colOff>
      <xdr:row>163</xdr:row>
      <xdr:rowOff>23665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FCDE256-02F8-46DF-99AF-73049CB80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spheroid/status/1317109409869406209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1:S237"/>
  <sheetViews>
    <sheetView tabSelected="1" topLeftCell="A79" zoomScale="85" zoomScaleNormal="85" workbookViewId="0">
      <selection activeCell="A88" sqref="A88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  <col min="7" max="7" width="11.23046875" customWidth="1"/>
    <col min="8" max="8" width="9.921875" bestFit="1" customWidth="1"/>
    <col min="18" max="19" width="9.23046875" style="1"/>
  </cols>
  <sheetData>
    <row r="1" spans="1:19">
      <c r="S1" s="1">
        <v>1</v>
      </c>
    </row>
    <row r="2" spans="1:19">
      <c r="A2" t="s">
        <v>11</v>
      </c>
      <c r="D2" t="s">
        <v>10</v>
      </c>
      <c r="E2" s="2">
        <f>SUM(E9:E22)</f>
        <v>0</v>
      </c>
      <c r="F2" t="s">
        <v>14</v>
      </c>
      <c r="G2">
        <f>SUM(AllKeys)</f>
        <v>41594</v>
      </c>
      <c r="H2" s="10">
        <f>G2/5</f>
        <v>8318.7999999999993</v>
      </c>
      <c r="S2" s="1">
        <v>2</v>
      </c>
    </row>
    <row r="3" spans="1:19">
      <c r="S3" s="1">
        <v>3</v>
      </c>
    </row>
    <row r="4" spans="1:19" s="1" customFormat="1">
      <c r="A4" s="1" t="s">
        <v>29</v>
      </c>
      <c r="C4" s="4"/>
      <c r="S4" s="1">
        <v>4</v>
      </c>
    </row>
    <row r="5" spans="1:19">
      <c r="S5" s="1">
        <v>5</v>
      </c>
    </row>
    <row r="6" spans="1:19">
      <c r="A6" t="s">
        <v>6</v>
      </c>
      <c r="S6" s="1">
        <v>6</v>
      </c>
    </row>
    <row r="7" spans="1:19">
      <c r="G7" t="s">
        <v>8</v>
      </c>
      <c r="S7" s="1">
        <v>7</v>
      </c>
    </row>
    <row r="8" spans="1:19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  <c r="S8" s="1">
        <v>8</v>
      </c>
    </row>
    <row r="9" spans="1:19">
      <c r="B9" s="2" t="str">
        <f t="shared" ref="B9:B22" si="0">MID(Json,G9+12,H9-G9-13)</f>
        <v>13. joulukuuta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44178</v>
      </c>
      <c r="D9" s="2">
        <f t="shared" ref="D9:D22" si="1">VALUE(MID(Json,I9+10,J9-I9-10))</f>
        <v>598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31</v>
      </c>
      <c r="I9">
        <f t="shared" ref="I9:I22" si="4">FIND("keyCount",Json,H9)</f>
        <v>47</v>
      </c>
      <c r="J9">
        <f t="shared" ref="J9:J22" si="5">FIND(",""",Json,I9)</f>
        <v>60</v>
      </c>
      <c r="K9">
        <f t="shared" ref="K9:K22" si="6">FIND("matchesCount",Json,J9)</f>
        <v>62</v>
      </c>
      <c r="L9">
        <f t="shared" ref="L9:L22" si="7">FIND(",""",Json,K9)</f>
        <v>77</v>
      </c>
      <c r="S9" s="1">
        <v>9</v>
      </c>
    </row>
    <row r="10" spans="1:19">
      <c r="B10" s="2" t="str">
        <f t="shared" si="0"/>
        <v>12. joulukuuta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44177</v>
      </c>
      <c r="D10" s="2">
        <f t="shared" si="1"/>
        <v>588</v>
      </c>
      <c r="E10" s="2">
        <f t="shared" si="2"/>
        <v>0</v>
      </c>
      <c r="G10">
        <f>FIND("timestamp",Json,L9)</f>
        <v>160</v>
      </c>
      <c r="H10">
        <f t="shared" si="3"/>
        <v>187</v>
      </c>
      <c r="I10">
        <f t="shared" si="4"/>
        <v>203</v>
      </c>
      <c r="J10">
        <f t="shared" si="5"/>
        <v>216</v>
      </c>
      <c r="K10">
        <f t="shared" si="6"/>
        <v>218</v>
      </c>
      <c r="L10">
        <f t="shared" si="7"/>
        <v>233</v>
      </c>
      <c r="S10" s="1">
        <v>10</v>
      </c>
    </row>
    <row r="11" spans="1:19">
      <c r="B11" s="2" t="str">
        <f t="shared" si="0"/>
        <v>11. joulukuuta</v>
      </c>
      <c r="C11" s="5">
        <f t="shared" si="8"/>
        <v>44176</v>
      </c>
      <c r="D11" s="2">
        <f t="shared" si="1"/>
        <v>897</v>
      </c>
      <c r="E11" s="2">
        <f t="shared" si="2"/>
        <v>0</v>
      </c>
      <c r="G11">
        <f t="shared" ref="G11:G22" si="9">FIND("timestamp",Json,H10)</f>
        <v>317</v>
      </c>
      <c r="H11">
        <f t="shared" si="3"/>
        <v>344</v>
      </c>
      <c r="I11">
        <f t="shared" si="4"/>
        <v>360</v>
      </c>
      <c r="J11">
        <f t="shared" si="5"/>
        <v>373</v>
      </c>
      <c r="K11">
        <f t="shared" si="6"/>
        <v>375</v>
      </c>
      <c r="L11">
        <f t="shared" si="7"/>
        <v>390</v>
      </c>
      <c r="S11" s="1">
        <v>11</v>
      </c>
    </row>
    <row r="12" spans="1:19">
      <c r="B12" s="2" t="str">
        <f t="shared" si="0"/>
        <v>10. joulukuuta</v>
      </c>
      <c r="C12" s="5">
        <f t="shared" si="8"/>
        <v>44175</v>
      </c>
      <c r="D12" s="2">
        <f t="shared" si="1"/>
        <v>710</v>
      </c>
      <c r="E12" s="2">
        <f t="shared" si="2"/>
        <v>0</v>
      </c>
      <c r="G12">
        <f t="shared" si="9"/>
        <v>473</v>
      </c>
      <c r="H12">
        <f t="shared" si="3"/>
        <v>500</v>
      </c>
      <c r="I12">
        <f t="shared" si="4"/>
        <v>516</v>
      </c>
      <c r="J12">
        <f t="shared" si="5"/>
        <v>529</v>
      </c>
      <c r="K12">
        <f t="shared" si="6"/>
        <v>531</v>
      </c>
      <c r="L12">
        <f t="shared" si="7"/>
        <v>546</v>
      </c>
      <c r="S12" s="1">
        <v>12</v>
      </c>
    </row>
    <row r="13" spans="1:19">
      <c r="B13" s="2" t="str">
        <f t="shared" si="0"/>
        <v>9. joulukuuta</v>
      </c>
      <c r="C13" s="5">
        <f t="shared" si="8"/>
        <v>44174</v>
      </c>
      <c r="D13" s="2">
        <f t="shared" si="1"/>
        <v>817</v>
      </c>
      <c r="E13" s="2">
        <f t="shared" si="2"/>
        <v>0</v>
      </c>
      <c r="G13">
        <f t="shared" si="9"/>
        <v>629</v>
      </c>
      <c r="H13">
        <f t="shared" si="3"/>
        <v>655</v>
      </c>
      <c r="I13">
        <f t="shared" si="4"/>
        <v>671</v>
      </c>
      <c r="J13">
        <f t="shared" si="5"/>
        <v>684</v>
      </c>
      <c r="K13">
        <f t="shared" si="6"/>
        <v>686</v>
      </c>
      <c r="L13">
        <f t="shared" si="7"/>
        <v>701</v>
      </c>
    </row>
    <row r="14" spans="1:19">
      <c r="B14" s="2" t="str">
        <f t="shared" si="0"/>
        <v>8. joulukuuta</v>
      </c>
      <c r="C14" s="5">
        <f t="shared" si="8"/>
        <v>44173</v>
      </c>
      <c r="D14" s="2">
        <f t="shared" si="1"/>
        <v>695</v>
      </c>
      <c r="E14" s="2">
        <f t="shared" si="2"/>
        <v>0</v>
      </c>
      <c r="G14">
        <f t="shared" si="9"/>
        <v>786</v>
      </c>
      <c r="H14">
        <f t="shared" si="3"/>
        <v>812</v>
      </c>
      <c r="I14">
        <f t="shared" si="4"/>
        <v>828</v>
      </c>
      <c r="J14">
        <f t="shared" si="5"/>
        <v>841</v>
      </c>
      <c r="K14">
        <f t="shared" si="6"/>
        <v>843</v>
      </c>
      <c r="L14">
        <f t="shared" si="7"/>
        <v>858</v>
      </c>
      <c r="S14" s="1" t="s">
        <v>25</v>
      </c>
    </row>
    <row r="15" spans="1:19">
      <c r="B15" s="2" t="str">
        <f t="shared" si="0"/>
        <v>7. joulukuuta</v>
      </c>
      <c r="C15" s="5">
        <f t="shared" si="8"/>
        <v>44172</v>
      </c>
      <c r="D15" s="2">
        <f t="shared" si="1"/>
        <v>531</v>
      </c>
      <c r="E15" s="2">
        <f t="shared" si="2"/>
        <v>0</v>
      </c>
      <c r="G15">
        <f t="shared" si="9"/>
        <v>943</v>
      </c>
      <c r="H15">
        <f t="shared" si="3"/>
        <v>969</v>
      </c>
      <c r="I15">
        <f t="shared" si="4"/>
        <v>986</v>
      </c>
      <c r="J15">
        <f t="shared" si="5"/>
        <v>999</v>
      </c>
      <c r="K15">
        <f t="shared" si="6"/>
        <v>1001</v>
      </c>
      <c r="L15">
        <f t="shared" si="7"/>
        <v>1016</v>
      </c>
    </row>
    <row r="16" spans="1:19">
      <c r="B16" s="2" t="str">
        <f t="shared" si="0"/>
        <v>6. joulukuuta</v>
      </c>
      <c r="C16" s="5">
        <f t="shared" si="8"/>
        <v>44171</v>
      </c>
      <c r="D16" s="2">
        <f t="shared" si="1"/>
        <v>865</v>
      </c>
      <c r="E16" s="2">
        <f t="shared" si="2"/>
        <v>0</v>
      </c>
      <c r="G16">
        <f t="shared" si="9"/>
        <v>1099</v>
      </c>
      <c r="H16">
        <f t="shared" si="3"/>
        <v>1125</v>
      </c>
      <c r="I16">
        <f t="shared" si="4"/>
        <v>1141</v>
      </c>
      <c r="J16">
        <f t="shared" si="5"/>
        <v>1154</v>
      </c>
      <c r="K16">
        <f t="shared" si="6"/>
        <v>1156</v>
      </c>
      <c r="L16">
        <f t="shared" si="7"/>
        <v>1171</v>
      </c>
      <c r="R16" s="1">
        <v>44177</v>
      </c>
      <c r="S16" s="1">
        <v>377</v>
      </c>
    </row>
    <row r="17" spans="1:19">
      <c r="B17" s="2" t="str">
        <f t="shared" si="0"/>
        <v>5. joulukuuta</v>
      </c>
      <c r="C17" s="5">
        <f t="shared" si="8"/>
        <v>44170</v>
      </c>
      <c r="D17" s="2">
        <f t="shared" si="1"/>
        <v>845</v>
      </c>
      <c r="E17" s="2">
        <f t="shared" si="2"/>
        <v>0</v>
      </c>
      <c r="G17">
        <f t="shared" si="9"/>
        <v>1255</v>
      </c>
      <c r="H17">
        <f t="shared" si="3"/>
        <v>1281</v>
      </c>
      <c r="I17">
        <f t="shared" si="4"/>
        <v>1297</v>
      </c>
      <c r="J17">
        <f t="shared" si="5"/>
        <v>1310</v>
      </c>
      <c r="K17">
        <f t="shared" si="6"/>
        <v>1312</v>
      </c>
      <c r="L17">
        <f t="shared" si="7"/>
        <v>1327</v>
      </c>
    </row>
    <row r="18" spans="1:19">
      <c r="B18" s="2" t="str">
        <f t="shared" si="0"/>
        <v>4. joulukuuta</v>
      </c>
      <c r="C18" s="5">
        <f t="shared" si="8"/>
        <v>44169</v>
      </c>
      <c r="D18" s="2">
        <f t="shared" si="1"/>
        <v>748</v>
      </c>
      <c r="E18" s="2">
        <f t="shared" si="2"/>
        <v>0</v>
      </c>
      <c r="G18">
        <f t="shared" si="9"/>
        <v>1410</v>
      </c>
      <c r="H18">
        <f t="shared" si="3"/>
        <v>1436</v>
      </c>
      <c r="I18">
        <f t="shared" si="4"/>
        <v>1452</v>
      </c>
      <c r="J18">
        <f t="shared" si="5"/>
        <v>1465</v>
      </c>
      <c r="K18">
        <f t="shared" si="6"/>
        <v>1467</v>
      </c>
      <c r="L18">
        <f t="shared" si="7"/>
        <v>1482</v>
      </c>
      <c r="S18" s="1" t="s">
        <v>26</v>
      </c>
    </row>
    <row r="19" spans="1:19">
      <c r="B19" s="2" t="str">
        <f t="shared" si="0"/>
        <v>3. joulukuuta</v>
      </c>
      <c r="C19" s="5">
        <f t="shared" si="8"/>
        <v>44168</v>
      </c>
      <c r="D19" s="2">
        <f t="shared" si="1"/>
        <v>714</v>
      </c>
      <c r="E19" s="2">
        <f t="shared" si="2"/>
        <v>0</v>
      </c>
      <c r="G19">
        <f t="shared" si="9"/>
        <v>1566</v>
      </c>
      <c r="H19">
        <f t="shared" si="3"/>
        <v>1592</v>
      </c>
      <c r="I19">
        <f t="shared" si="4"/>
        <v>1608</v>
      </c>
      <c r="J19">
        <f t="shared" si="5"/>
        <v>1621</v>
      </c>
      <c r="K19">
        <f t="shared" si="6"/>
        <v>1623</v>
      </c>
      <c r="L19">
        <f t="shared" si="7"/>
        <v>1638</v>
      </c>
      <c r="R19" s="1">
        <v>44113</v>
      </c>
      <c r="S19" s="1">
        <v>235</v>
      </c>
    </row>
    <row r="20" spans="1:19">
      <c r="B20" s="2" t="str">
        <f t="shared" si="0"/>
        <v>2. joulukuuta</v>
      </c>
      <c r="C20" s="5">
        <f t="shared" si="8"/>
        <v>44167</v>
      </c>
      <c r="D20" s="2">
        <f t="shared" si="1"/>
        <v>995</v>
      </c>
      <c r="E20" s="2">
        <f t="shared" si="2"/>
        <v>0</v>
      </c>
      <c r="G20">
        <f t="shared" si="9"/>
        <v>1722</v>
      </c>
      <c r="H20">
        <f t="shared" si="3"/>
        <v>1748</v>
      </c>
      <c r="I20">
        <f t="shared" si="4"/>
        <v>1764</v>
      </c>
      <c r="J20">
        <f t="shared" si="5"/>
        <v>1777</v>
      </c>
      <c r="K20">
        <f t="shared" si="6"/>
        <v>1779</v>
      </c>
      <c r="L20">
        <f t="shared" si="7"/>
        <v>1794</v>
      </c>
    </row>
    <row r="21" spans="1:19">
      <c r="B21" s="2" t="str">
        <f t="shared" si="0"/>
        <v>1. joulukuuta</v>
      </c>
      <c r="C21" s="5">
        <f t="shared" si="8"/>
        <v>44166</v>
      </c>
      <c r="D21" s="2">
        <f t="shared" si="1"/>
        <v>722</v>
      </c>
      <c r="E21" s="2">
        <f t="shared" si="2"/>
        <v>0</v>
      </c>
      <c r="G21">
        <f t="shared" si="9"/>
        <v>1879</v>
      </c>
      <c r="H21">
        <f t="shared" si="3"/>
        <v>1905</v>
      </c>
      <c r="I21">
        <f t="shared" si="4"/>
        <v>1921</v>
      </c>
      <c r="J21">
        <f t="shared" si="5"/>
        <v>1934</v>
      </c>
      <c r="K21">
        <f t="shared" si="6"/>
        <v>1936</v>
      </c>
      <c r="L21">
        <f t="shared" si="7"/>
        <v>1951</v>
      </c>
    </row>
    <row r="22" spans="1:19">
      <c r="B22" s="2" t="str">
        <f t="shared" si="0"/>
        <v>30. marraskuuta</v>
      </c>
      <c r="C22" s="5">
        <f t="shared" si="8"/>
        <v>44165</v>
      </c>
      <c r="D22" s="2">
        <f t="shared" si="1"/>
        <v>725</v>
      </c>
      <c r="E22" s="2">
        <f t="shared" si="2"/>
        <v>0</v>
      </c>
      <c r="G22">
        <f t="shared" si="9"/>
        <v>2035</v>
      </c>
      <c r="H22">
        <f t="shared" si="3"/>
        <v>2063</v>
      </c>
      <c r="I22">
        <f t="shared" si="4"/>
        <v>2079</v>
      </c>
      <c r="J22">
        <f t="shared" si="5"/>
        <v>2092</v>
      </c>
      <c r="K22">
        <f t="shared" si="6"/>
        <v>2094</v>
      </c>
      <c r="L22">
        <f t="shared" si="7"/>
        <v>2109</v>
      </c>
      <c r="R22" s="1">
        <v>44114</v>
      </c>
      <c r="S22" s="1">
        <v>269</v>
      </c>
    </row>
    <row r="23" spans="1:19">
      <c r="A23" t="s">
        <v>24</v>
      </c>
      <c r="C23" s="4">
        <v>44170</v>
      </c>
      <c r="D23" s="1">
        <v>845</v>
      </c>
      <c r="E23" s="1">
        <v>0</v>
      </c>
    </row>
    <row r="24" spans="1:19">
      <c r="C24" s="12">
        <v>44169</v>
      </c>
      <c r="D24" s="11">
        <v>748</v>
      </c>
      <c r="E24" s="11">
        <v>0</v>
      </c>
    </row>
    <row r="25" spans="1:19">
      <c r="C25" s="12">
        <v>44168</v>
      </c>
      <c r="D25" s="11">
        <v>714</v>
      </c>
      <c r="E25" s="11">
        <v>0</v>
      </c>
      <c r="R25" s="1">
        <v>44115</v>
      </c>
      <c r="S25" s="1">
        <v>149</v>
      </c>
    </row>
    <row r="26" spans="1:19">
      <c r="C26" s="12">
        <v>44167</v>
      </c>
      <c r="D26" s="11">
        <v>995</v>
      </c>
      <c r="E26" s="11">
        <v>0</v>
      </c>
    </row>
    <row r="27" spans="1:19">
      <c r="C27" s="12">
        <v>44166</v>
      </c>
      <c r="D27" s="11">
        <v>722</v>
      </c>
      <c r="E27" s="11">
        <v>0</v>
      </c>
    </row>
    <row r="28" spans="1:19">
      <c r="C28" s="12">
        <v>44165</v>
      </c>
      <c r="D28" s="11">
        <v>725</v>
      </c>
      <c r="E28" s="11">
        <v>0</v>
      </c>
      <c r="R28" s="1">
        <v>44116</v>
      </c>
      <c r="S28" s="1">
        <v>214</v>
      </c>
    </row>
    <row r="29" spans="1:19">
      <c r="C29" s="12">
        <v>44164</v>
      </c>
      <c r="D29" s="11">
        <v>753</v>
      </c>
      <c r="E29" s="11">
        <v>0</v>
      </c>
    </row>
    <row r="30" spans="1:19">
      <c r="C30" s="12">
        <v>44163</v>
      </c>
      <c r="D30" s="11">
        <v>1025</v>
      </c>
      <c r="E30" s="11">
        <v>0</v>
      </c>
    </row>
    <row r="31" spans="1:19">
      <c r="C31" s="12">
        <v>44162</v>
      </c>
      <c r="D31" s="11">
        <v>838</v>
      </c>
      <c r="E31" s="11">
        <v>0</v>
      </c>
      <c r="R31" s="1">
        <v>44117</v>
      </c>
      <c r="S31" s="1">
        <v>287</v>
      </c>
    </row>
    <row r="32" spans="1:19">
      <c r="C32" s="12">
        <v>44161</v>
      </c>
      <c r="D32" s="11">
        <v>923</v>
      </c>
      <c r="E32" s="11">
        <v>1</v>
      </c>
    </row>
    <row r="33" spans="3:19">
      <c r="C33" s="12">
        <v>44160</v>
      </c>
      <c r="D33" s="11">
        <v>1098</v>
      </c>
      <c r="E33" s="11">
        <v>0</v>
      </c>
    </row>
    <row r="34" spans="3:19">
      <c r="C34" s="12">
        <v>44159</v>
      </c>
      <c r="D34" s="11">
        <v>874</v>
      </c>
      <c r="E34" s="11">
        <v>0</v>
      </c>
      <c r="R34" s="1">
        <v>44118</v>
      </c>
      <c r="S34" s="1">
        <v>204</v>
      </c>
    </row>
    <row r="35" spans="3:19">
      <c r="C35" s="12">
        <v>44158</v>
      </c>
      <c r="D35" s="11">
        <v>383</v>
      </c>
      <c r="E35" s="11">
        <v>0</v>
      </c>
    </row>
    <row r="36" spans="3:19">
      <c r="C36" s="12">
        <v>44157</v>
      </c>
      <c r="D36" s="11">
        <v>485</v>
      </c>
      <c r="E36" s="11">
        <v>0</v>
      </c>
    </row>
    <row r="37" spans="3:19">
      <c r="C37" s="12">
        <v>44156</v>
      </c>
      <c r="D37" s="11">
        <v>626</v>
      </c>
      <c r="E37" s="11">
        <v>0</v>
      </c>
      <c r="R37" s="1">
        <v>44119</v>
      </c>
      <c r="S37" s="1">
        <v>241</v>
      </c>
    </row>
    <row r="38" spans="3:19">
      <c r="C38" s="12">
        <v>44155</v>
      </c>
      <c r="D38" s="11">
        <v>518</v>
      </c>
      <c r="E38" s="11">
        <v>0</v>
      </c>
    </row>
    <row r="39" spans="3:19">
      <c r="C39" s="12">
        <v>44154</v>
      </c>
      <c r="D39" s="11">
        <v>537</v>
      </c>
      <c r="E39" s="11">
        <v>0</v>
      </c>
    </row>
    <row r="40" spans="3:19">
      <c r="C40" s="12">
        <v>44153</v>
      </c>
      <c r="D40" s="11">
        <v>458</v>
      </c>
      <c r="E40" s="11">
        <v>0</v>
      </c>
      <c r="R40" s="1">
        <v>44120</v>
      </c>
      <c r="S40" s="1">
        <v>189</v>
      </c>
    </row>
    <row r="41" spans="3:19">
      <c r="C41" s="12">
        <v>44152</v>
      </c>
      <c r="D41" s="11">
        <v>389</v>
      </c>
      <c r="E41" s="11">
        <v>0</v>
      </c>
    </row>
    <row r="42" spans="3:19">
      <c r="C42" s="12">
        <v>44151</v>
      </c>
      <c r="D42" s="11">
        <v>301</v>
      </c>
      <c r="E42" s="11">
        <v>0</v>
      </c>
    </row>
    <row r="43" spans="3:19">
      <c r="C43" s="12">
        <v>44150</v>
      </c>
      <c r="D43" s="11">
        <v>321</v>
      </c>
      <c r="E43" s="11">
        <v>0</v>
      </c>
      <c r="R43" s="1">
        <v>44121</v>
      </c>
      <c r="S43" s="1">
        <v>160</v>
      </c>
    </row>
    <row r="44" spans="3:19">
      <c r="C44" s="12">
        <v>44149</v>
      </c>
      <c r="D44" s="11">
        <v>279</v>
      </c>
      <c r="E44" s="11">
        <v>0</v>
      </c>
    </row>
    <row r="45" spans="3:19">
      <c r="C45" s="12">
        <v>44148</v>
      </c>
      <c r="D45" s="11">
        <v>280</v>
      </c>
      <c r="E45" s="11">
        <v>0</v>
      </c>
    </row>
    <row r="46" spans="3:19">
      <c r="C46" s="12">
        <v>44147</v>
      </c>
      <c r="D46" s="11">
        <v>255</v>
      </c>
      <c r="E46" s="11">
        <v>1</v>
      </c>
      <c r="R46" s="1">
        <v>44122</v>
      </c>
      <c r="S46" s="1">
        <v>131</v>
      </c>
    </row>
    <row r="47" spans="3:19">
      <c r="C47" s="12">
        <v>44146</v>
      </c>
      <c r="D47" s="11">
        <v>248</v>
      </c>
      <c r="E47" s="11">
        <v>0</v>
      </c>
    </row>
    <row r="48" spans="3:19">
      <c r="C48" s="12">
        <v>44145</v>
      </c>
      <c r="D48" s="11">
        <v>202</v>
      </c>
      <c r="E48" s="11">
        <v>0</v>
      </c>
    </row>
    <row r="49" spans="1:19">
      <c r="C49" s="12">
        <v>44144</v>
      </c>
      <c r="D49" s="11">
        <v>171</v>
      </c>
      <c r="E49" s="11">
        <v>0</v>
      </c>
      <c r="R49" s="1">
        <v>44123</v>
      </c>
      <c r="S49" s="1">
        <v>131</v>
      </c>
    </row>
    <row r="50" spans="1:19">
      <c r="C50" s="12">
        <v>44143</v>
      </c>
      <c r="D50" s="11">
        <v>252</v>
      </c>
      <c r="E50" s="11">
        <v>0</v>
      </c>
    </row>
    <row r="51" spans="1:19">
      <c r="C51" s="12">
        <v>44144</v>
      </c>
      <c r="D51" s="11">
        <v>171</v>
      </c>
      <c r="E51" s="11">
        <v>0</v>
      </c>
    </row>
    <row r="52" spans="1:19">
      <c r="C52" s="12">
        <v>44143</v>
      </c>
      <c r="D52" s="11">
        <v>252</v>
      </c>
      <c r="E52" s="11">
        <v>0</v>
      </c>
      <c r="R52" s="1">
        <v>44124</v>
      </c>
      <c r="S52" s="1">
        <v>294</v>
      </c>
    </row>
    <row r="53" spans="1:19">
      <c r="A53" t="s">
        <v>16</v>
      </c>
      <c r="C53" s="12">
        <v>44142</v>
      </c>
      <c r="D53" s="11">
        <v>365</v>
      </c>
      <c r="E53" s="11">
        <v>0</v>
      </c>
    </row>
    <row r="54" spans="1:19">
      <c r="A54" s="6" t="s">
        <v>5</v>
      </c>
      <c r="C54" s="12">
        <v>44141</v>
      </c>
      <c r="D54" s="11">
        <v>378</v>
      </c>
      <c r="E54" s="11">
        <v>0</v>
      </c>
    </row>
    <row r="55" spans="1:19">
      <c r="C55" s="12">
        <v>44140</v>
      </c>
      <c r="D55" s="11">
        <v>309</v>
      </c>
      <c r="E55" s="11">
        <v>0</v>
      </c>
      <c r="R55" s="1">
        <v>44125</v>
      </c>
      <c r="S55" s="1">
        <v>222</v>
      </c>
    </row>
    <row r="56" spans="1:19">
      <c r="C56" s="12">
        <v>44139</v>
      </c>
      <c r="D56" s="11">
        <v>345</v>
      </c>
      <c r="E56" s="11">
        <v>0</v>
      </c>
    </row>
    <row r="57" spans="1:19">
      <c r="C57" s="12">
        <v>44138</v>
      </c>
      <c r="D57" s="11">
        <v>252</v>
      </c>
      <c r="E57" s="11">
        <v>0</v>
      </c>
    </row>
    <row r="58" spans="1:19">
      <c r="C58" s="12">
        <v>44137</v>
      </c>
      <c r="D58" s="11">
        <v>241</v>
      </c>
      <c r="E58" s="11">
        <v>0</v>
      </c>
      <c r="R58" s="1">
        <v>44126</v>
      </c>
      <c r="S58" s="1">
        <v>184</v>
      </c>
    </row>
    <row r="59" spans="1:19">
      <c r="A59" t="s">
        <v>13</v>
      </c>
      <c r="C59" s="12">
        <v>44136</v>
      </c>
      <c r="D59" s="11">
        <v>240</v>
      </c>
      <c r="E59" s="11">
        <v>0</v>
      </c>
    </row>
    <row r="60" spans="1:19">
      <c r="A60" s="6" t="s">
        <v>12</v>
      </c>
      <c r="C60" s="5">
        <v>44135</v>
      </c>
      <c r="D60" s="2">
        <v>372</v>
      </c>
      <c r="E60" s="2">
        <v>0</v>
      </c>
    </row>
    <row r="61" spans="1:19">
      <c r="C61" s="5">
        <v>44134</v>
      </c>
      <c r="D61" s="2">
        <v>367</v>
      </c>
      <c r="E61" s="2">
        <v>0</v>
      </c>
      <c r="R61" s="1">
        <v>44127</v>
      </c>
      <c r="S61" s="1">
        <v>219</v>
      </c>
    </row>
    <row r="62" spans="1:19">
      <c r="C62" s="5">
        <v>44133</v>
      </c>
      <c r="D62" s="2">
        <v>353</v>
      </c>
      <c r="E62" s="2">
        <v>0</v>
      </c>
    </row>
    <row r="63" spans="1:19">
      <c r="A63" t="s">
        <v>20</v>
      </c>
      <c r="C63" s="5">
        <v>44132</v>
      </c>
      <c r="D63" s="2">
        <v>367</v>
      </c>
      <c r="E63" s="2">
        <v>0</v>
      </c>
    </row>
    <row r="64" spans="1:19">
      <c r="C64" s="5">
        <v>44131</v>
      </c>
      <c r="D64" s="2">
        <v>260</v>
      </c>
      <c r="E64" s="2">
        <v>0</v>
      </c>
      <c r="R64" s="1">
        <v>44128</v>
      </c>
      <c r="S64" s="1">
        <v>178</v>
      </c>
    </row>
    <row r="65" spans="3:19">
      <c r="C65" s="5">
        <v>44130</v>
      </c>
      <c r="D65" s="2">
        <v>309</v>
      </c>
      <c r="E65" s="2">
        <v>0</v>
      </c>
    </row>
    <row r="66" spans="3:19">
      <c r="C66" s="5">
        <v>44129</v>
      </c>
      <c r="D66" s="2">
        <v>312</v>
      </c>
      <c r="E66" s="2">
        <v>1</v>
      </c>
    </row>
    <row r="67" spans="3:19">
      <c r="C67" s="5">
        <v>44128</v>
      </c>
      <c r="D67" s="2">
        <v>329</v>
      </c>
      <c r="E67" s="2">
        <v>0</v>
      </c>
      <c r="R67" s="1">
        <v>44129</v>
      </c>
      <c r="S67" s="1">
        <v>196</v>
      </c>
    </row>
    <row r="68" spans="3:19">
      <c r="C68" s="5">
        <v>44127</v>
      </c>
      <c r="D68" s="2">
        <v>486</v>
      </c>
      <c r="E68" s="2">
        <v>0</v>
      </c>
    </row>
    <row r="69" spans="3:19">
      <c r="C69" s="5">
        <v>44126</v>
      </c>
      <c r="D69" s="2">
        <v>372</v>
      </c>
      <c r="E69" s="2">
        <v>0</v>
      </c>
    </row>
    <row r="70" spans="3:19">
      <c r="C70" s="5">
        <v>44125</v>
      </c>
      <c r="D70" s="2">
        <v>446</v>
      </c>
      <c r="E70" s="2">
        <v>0</v>
      </c>
      <c r="R70" s="1">
        <v>44130</v>
      </c>
      <c r="S70" s="1">
        <v>122</v>
      </c>
    </row>
    <row r="71" spans="3:19">
      <c r="C71" s="5">
        <v>44124</v>
      </c>
      <c r="D71" s="2">
        <v>386</v>
      </c>
      <c r="E71" s="2">
        <v>0</v>
      </c>
    </row>
    <row r="72" spans="3:19">
      <c r="C72" s="5">
        <v>44123</v>
      </c>
      <c r="D72" s="2">
        <v>421</v>
      </c>
      <c r="E72" s="2">
        <v>0</v>
      </c>
    </row>
    <row r="73" spans="3:19">
      <c r="C73" s="5">
        <v>44122</v>
      </c>
      <c r="D73" s="2">
        <v>535</v>
      </c>
      <c r="E73" s="2">
        <v>0</v>
      </c>
      <c r="R73" s="1">
        <v>44132</v>
      </c>
      <c r="S73" s="1">
        <v>408</v>
      </c>
    </row>
    <row r="74" spans="3:19">
      <c r="C74" s="5">
        <v>44121</v>
      </c>
      <c r="D74" s="2">
        <v>537</v>
      </c>
      <c r="E74" s="2">
        <v>0</v>
      </c>
    </row>
    <row r="75" spans="3:19">
      <c r="C75" s="5">
        <v>44120</v>
      </c>
      <c r="D75" s="2">
        <v>639</v>
      </c>
      <c r="E75" s="2">
        <v>0</v>
      </c>
    </row>
    <row r="76" spans="3:19">
      <c r="C76" s="5">
        <v>44119</v>
      </c>
      <c r="D76" s="2">
        <v>429</v>
      </c>
      <c r="E76" s="2">
        <v>0</v>
      </c>
      <c r="R76" s="1">
        <v>44133</v>
      </c>
      <c r="S76" s="1">
        <v>188</v>
      </c>
    </row>
    <row r="77" spans="3:19">
      <c r="C77" s="5">
        <v>44118</v>
      </c>
      <c r="D77" s="2">
        <v>559</v>
      </c>
      <c r="E77" s="2">
        <v>0</v>
      </c>
    </row>
    <row r="78" spans="3:19">
      <c r="C78" s="5">
        <v>44117</v>
      </c>
      <c r="D78" s="2">
        <v>649</v>
      </c>
      <c r="E78" s="2">
        <v>0</v>
      </c>
    </row>
    <row r="79" spans="3:19">
      <c r="C79" s="5">
        <v>44116</v>
      </c>
      <c r="D79" s="2">
        <v>691</v>
      </c>
      <c r="E79" s="2">
        <v>0</v>
      </c>
      <c r="R79" s="1">
        <v>44134</v>
      </c>
      <c r="S79" s="1">
        <v>344</v>
      </c>
    </row>
    <row r="80" spans="3:19">
      <c r="C80" s="5">
        <v>44115</v>
      </c>
      <c r="D80" s="2">
        <v>666</v>
      </c>
      <c r="E80" s="2">
        <v>0</v>
      </c>
    </row>
    <row r="81" spans="3:19">
      <c r="C81" s="5">
        <v>44114</v>
      </c>
      <c r="D81" s="2">
        <v>720</v>
      </c>
      <c r="E81" s="2">
        <v>0</v>
      </c>
    </row>
    <row r="82" spans="3:19">
      <c r="C82" s="5">
        <v>44113</v>
      </c>
      <c r="D82" s="2">
        <v>640</v>
      </c>
      <c r="E82" s="2">
        <v>11</v>
      </c>
      <c r="R82" s="1">
        <v>44135</v>
      </c>
      <c r="S82" s="1">
        <v>203</v>
      </c>
    </row>
    <row r="83" spans="3:19">
      <c r="C83" s="5">
        <v>44112</v>
      </c>
      <c r="D83" s="2">
        <v>445</v>
      </c>
      <c r="E83" s="2">
        <v>0</v>
      </c>
    </row>
    <row r="84" spans="3:19">
      <c r="C84" s="5">
        <v>44111</v>
      </c>
      <c r="D84" s="2">
        <v>578</v>
      </c>
      <c r="E84" s="2">
        <v>0</v>
      </c>
    </row>
    <row r="85" spans="3:19">
      <c r="C85" s="5">
        <v>44110</v>
      </c>
      <c r="D85" s="2">
        <v>655</v>
      </c>
      <c r="E85" s="2">
        <v>0</v>
      </c>
      <c r="R85" s="1">
        <v>44136</v>
      </c>
      <c r="S85" s="1">
        <v>178</v>
      </c>
    </row>
    <row r="86" spans="3:19">
      <c r="C86" s="5">
        <v>44109</v>
      </c>
      <c r="D86" s="2">
        <v>453</v>
      </c>
      <c r="E86" s="2">
        <v>0</v>
      </c>
    </row>
    <row r="87" spans="3:19">
      <c r="C87" s="5">
        <v>44108</v>
      </c>
      <c r="D87" s="2">
        <v>294</v>
      </c>
      <c r="E87" s="2">
        <v>0</v>
      </c>
    </row>
    <row r="88" spans="3:19">
      <c r="C88" s="5">
        <v>44107</v>
      </c>
      <c r="D88" s="2">
        <v>463</v>
      </c>
      <c r="E88" s="2">
        <v>1</v>
      </c>
      <c r="R88" s="1">
        <v>44137</v>
      </c>
      <c r="S88" s="1">
        <v>109</v>
      </c>
    </row>
    <row r="89" spans="3:19">
      <c r="C89" s="5">
        <v>44106</v>
      </c>
      <c r="D89" s="2">
        <v>169</v>
      </c>
      <c r="E89" s="2">
        <v>0</v>
      </c>
    </row>
    <row r="90" spans="3:19">
      <c r="C90" s="5">
        <v>44105</v>
      </c>
      <c r="D90" s="2">
        <v>203</v>
      </c>
      <c r="E90" s="2">
        <v>0</v>
      </c>
    </row>
    <row r="91" spans="3:19">
      <c r="C91" s="5">
        <v>44104</v>
      </c>
      <c r="D91" s="2">
        <v>318</v>
      </c>
      <c r="E91" s="2">
        <v>0</v>
      </c>
      <c r="R91" s="1">
        <v>44138</v>
      </c>
      <c r="S91" s="1">
        <v>237</v>
      </c>
    </row>
    <row r="92" spans="3:19">
      <c r="C92" s="5">
        <v>44103</v>
      </c>
      <c r="D92" s="2">
        <v>238</v>
      </c>
      <c r="E92" s="2">
        <v>0</v>
      </c>
    </row>
    <row r="93" spans="3:19">
      <c r="C93" s="5">
        <v>44102</v>
      </c>
      <c r="D93" s="2">
        <v>199</v>
      </c>
      <c r="E93" s="2">
        <v>0</v>
      </c>
    </row>
    <row r="94" spans="3:19">
      <c r="C94" s="5">
        <v>44101</v>
      </c>
      <c r="D94" s="2">
        <v>141</v>
      </c>
      <c r="E94" s="2">
        <v>0</v>
      </c>
      <c r="R94" s="1">
        <v>44139</v>
      </c>
      <c r="S94" s="1">
        <v>293</v>
      </c>
    </row>
    <row r="95" spans="3:19">
      <c r="C95" s="5">
        <v>44100</v>
      </c>
      <c r="D95" s="2">
        <v>242</v>
      </c>
      <c r="E95" s="2">
        <v>0</v>
      </c>
    </row>
    <row r="96" spans="3:19">
      <c r="C96" s="5">
        <v>44099</v>
      </c>
      <c r="D96" s="2">
        <v>217</v>
      </c>
      <c r="E96" s="2">
        <v>1</v>
      </c>
    </row>
    <row r="97" spans="3:19">
      <c r="C97" s="5">
        <v>44098</v>
      </c>
      <c r="D97" s="2">
        <v>211</v>
      </c>
      <c r="E97" s="2">
        <v>0</v>
      </c>
      <c r="R97" s="1">
        <v>44140</v>
      </c>
      <c r="S97" s="1">
        <v>189</v>
      </c>
    </row>
    <row r="98" spans="3:19">
      <c r="C98" s="5">
        <v>44097</v>
      </c>
      <c r="D98" s="2">
        <v>189</v>
      </c>
      <c r="E98" s="2">
        <v>0</v>
      </c>
    </row>
    <row r="99" spans="3:19">
      <c r="C99" s="5">
        <v>44096</v>
      </c>
      <c r="D99" s="2">
        <v>311</v>
      </c>
      <c r="E99" s="2">
        <v>0</v>
      </c>
    </row>
    <row r="100" spans="3:19">
      <c r="C100" s="5">
        <v>44095</v>
      </c>
      <c r="D100" s="2">
        <v>157</v>
      </c>
      <c r="E100" s="2">
        <v>0</v>
      </c>
      <c r="R100" s="1">
        <v>44141</v>
      </c>
      <c r="S100" s="1">
        <v>266</v>
      </c>
    </row>
    <row r="101" spans="3:19">
      <c r="C101" s="5">
        <v>44094</v>
      </c>
      <c r="D101" s="2">
        <v>202</v>
      </c>
      <c r="E101" s="2">
        <v>0</v>
      </c>
    </row>
    <row r="102" spans="3:19">
      <c r="C102" s="5">
        <v>44093</v>
      </c>
      <c r="D102" s="2">
        <v>190</v>
      </c>
      <c r="E102" s="2">
        <v>0</v>
      </c>
    </row>
    <row r="103" spans="3:19">
      <c r="C103" s="5">
        <v>44092</v>
      </c>
      <c r="D103" s="2">
        <v>82</v>
      </c>
      <c r="E103" s="2">
        <v>0</v>
      </c>
      <c r="R103" s="1">
        <v>44143</v>
      </c>
      <c r="S103" s="1">
        <v>412</v>
      </c>
    </row>
    <row r="104" spans="3:19">
      <c r="C104" s="5">
        <v>44091</v>
      </c>
      <c r="D104" s="2">
        <v>137</v>
      </c>
      <c r="E104" s="2">
        <v>0</v>
      </c>
    </row>
    <row r="105" spans="3:19">
      <c r="C105" s="5">
        <v>44090</v>
      </c>
      <c r="D105" s="2">
        <v>125</v>
      </c>
      <c r="E105" s="2">
        <v>0</v>
      </c>
    </row>
    <row r="106" spans="3:19">
      <c r="C106" s="5">
        <v>44089</v>
      </c>
      <c r="D106" s="2">
        <v>136</v>
      </c>
      <c r="E106" s="2">
        <v>0</v>
      </c>
      <c r="R106" s="1">
        <v>44144</v>
      </c>
      <c r="S106" s="1">
        <v>90</v>
      </c>
    </row>
    <row r="107" spans="3:19">
      <c r="C107" s="5">
        <v>44088</v>
      </c>
      <c r="D107" s="2">
        <v>67</v>
      </c>
      <c r="E107" s="2">
        <v>0</v>
      </c>
    </row>
    <row r="108" spans="3:19">
      <c r="C108" s="5">
        <v>44087</v>
      </c>
      <c r="D108" s="2">
        <v>87</v>
      </c>
      <c r="E108" s="2">
        <v>0</v>
      </c>
    </row>
    <row r="109" spans="3:19">
      <c r="C109" s="5">
        <v>44086</v>
      </c>
      <c r="D109" s="2">
        <v>46</v>
      </c>
      <c r="E109" s="2">
        <v>0</v>
      </c>
      <c r="R109" s="1">
        <v>44145</v>
      </c>
      <c r="S109" s="1">
        <v>220</v>
      </c>
    </row>
    <row r="110" spans="3:19">
      <c r="C110" s="5">
        <v>44085</v>
      </c>
      <c r="D110" s="2">
        <v>70</v>
      </c>
      <c r="E110" s="2">
        <v>0</v>
      </c>
    </row>
    <row r="111" spans="3:19">
      <c r="C111" s="5">
        <v>44084</v>
      </c>
      <c r="D111" s="2">
        <v>75</v>
      </c>
      <c r="E111" s="2">
        <v>0</v>
      </c>
    </row>
    <row r="112" spans="3:19">
      <c r="C112" s="5">
        <v>44083</v>
      </c>
      <c r="D112" s="2">
        <v>101</v>
      </c>
      <c r="E112" s="2">
        <v>0</v>
      </c>
      <c r="R112" s="1">
        <v>44146</v>
      </c>
      <c r="S112" s="1">
        <v>238</v>
      </c>
    </row>
    <row r="113" spans="1:19">
      <c r="C113" s="5">
        <v>44082</v>
      </c>
      <c r="D113" s="2">
        <v>56</v>
      </c>
      <c r="E113" s="2">
        <v>0</v>
      </c>
    </row>
    <row r="114" spans="1:19">
      <c r="C114" s="5">
        <v>44081</v>
      </c>
      <c r="D114" s="2">
        <v>46</v>
      </c>
      <c r="E114" s="2">
        <v>0</v>
      </c>
    </row>
    <row r="115" spans="1:19">
      <c r="C115" s="5">
        <v>44080</v>
      </c>
      <c r="D115" s="2">
        <v>10</v>
      </c>
      <c r="E115" s="2">
        <v>0</v>
      </c>
      <c r="R115" s="1">
        <v>44147</v>
      </c>
      <c r="S115" s="1">
        <v>197</v>
      </c>
    </row>
    <row r="116" spans="1:19">
      <c r="A116" t="s">
        <v>15</v>
      </c>
      <c r="C116" s="5">
        <v>44079</v>
      </c>
      <c r="D116" s="2">
        <v>15</v>
      </c>
      <c r="E116" s="2">
        <v>0</v>
      </c>
    </row>
    <row r="117" spans="1:19">
      <c r="A117" s="6" t="s">
        <v>7</v>
      </c>
      <c r="C117" s="5">
        <v>44078</v>
      </c>
      <c r="D117" s="2">
        <v>19</v>
      </c>
      <c r="E117" s="2">
        <v>0</v>
      </c>
    </row>
    <row r="118" spans="1:19">
      <c r="C118" s="5">
        <v>44077</v>
      </c>
      <c r="D118" s="2">
        <v>6</v>
      </c>
      <c r="E118" s="2">
        <v>0</v>
      </c>
      <c r="R118" s="1">
        <v>44148</v>
      </c>
      <c r="S118" s="1">
        <v>316</v>
      </c>
    </row>
    <row r="119" spans="1:19">
      <c r="A119" t="s">
        <v>9</v>
      </c>
      <c r="C119"/>
    </row>
    <row r="120" spans="1:19">
      <c r="A120" s="8" t="str">
        <f ca="1">"Uusien #koronavilkku päiväavaimien lukumäärä "&amp;TEXT(NOW(),"p.kk")&amp;" on n="&amp;C127&amp;" edelliset 7 päivää "&amp;A127&amp;" (muutos "&amp;A128&amp;"), "&amp;A134&amp;" ("&amp;A135&amp;"), "&amp;A141&amp;" ("&amp;A142&amp;"), "&amp;A148&amp;". Kumulatiivisesti N="&amp;G2&amp;" ja /5 arvioituna (*) avauskoodeja jaettu vähintään "&amp;TEXT(H2,"0")&amp;", https://github.com/jussivirkkala/excel/tree/master/all-exposure-checks"</f>
        <v>Uusien #koronavilkku päiväavaimien lukumäärä 13.12 on n=598 edelliset 7 päivää 4836 (muutos -14 %), 5614 (-5 %), 5894 (78 %), 3314. Kumulatiivisesti N=41594 ja /5 arvioituna (*) avauskoodeja jaettu vähintään 8319, https://github.com/jussivirkkala/excel/tree/master/all-exposure-checks</v>
      </c>
      <c r="C120"/>
    </row>
    <row r="121" spans="1:19">
      <c r="R121" s="1">
        <v>44149</v>
      </c>
      <c r="S121" s="1">
        <v>244</v>
      </c>
    </row>
    <row r="122" spans="1:19">
      <c r="A122" s="8" t="str">
        <f ca="1">TEXT(NOW(),"p.k.vvvv")&amp;" uusia Koronavilkku päiväavaimia n="&amp;C127&amp;"."</f>
        <v>13.12.2020 uusia Koronavilkku päiväavaimia n=598.</v>
      </c>
      <c r="E122" t="str">
        <f>IF(MAX(AllKeys)=C127," (ennätys) ","")</f>
        <v/>
      </c>
    </row>
    <row r="124" spans="1:19">
      <c r="A124" t="s">
        <v>4</v>
      </c>
      <c r="R124" s="1">
        <v>44150</v>
      </c>
      <c r="S124" s="1">
        <v>213</v>
      </c>
    </row>
    <row r="125" spans="1:19">
      <c r="I125" t="s">
        <v>21</v>
      </c>
    </row>
    <row r="126" spans="1:19">
      <c r="B126" s="16">
        <f>MAX(time)+1</f>
        <v>44179</v>
      </c>
      <c r="C126" t="s">
        <v>28</v>
      </c>
      <c r="D126" t="s">
        <v>2</v>
      </c>
      <c r="F126" t="s">
        <v>19</v>
      </c>
      <c r="I126" t="s">
        <v>17</v>
      </c>
      <c r="J126" t="s">
        <v>18</v>
      </c>
      <c r="K126" t="s">
        <v>27</v>
      </c>
    </row>
    <row r="127" spans="1:19">
      <c r="A127">
        <f>SUM(C127:C133)</f>
        <v>4836</v>
      </c>
      <c r="B127" s="16">
        <f>IF(AND(B126&gt;44077,B126&lt;&gt;""),B126-1,B126)</f>
        <v>44178</v>
      </c>
      <c r="C127">
        <f t="shared" ref="C127:C160" si="10">VLOOKUP(B127,data,2,FALSE)</f>
        <v>598</v>
      </c>
      <c r="D127">
        <f t="shared" ref="D127:D139" si="11">VLOOKUP(B127,data,3,FALSE)</f>
        <v>0</v>
      </c>
      <c r="E127">
        <f>IF(C127&lt;C128,C127,-1)</f>
        <v>-1</v>
      </c>
      <c r="F127">
        <f>COUNTIF(E127:E235,E127)</f>
        <v>109</v>
      </c>
      <c r="G127" s="3">
        <f t="shared" ref="G127:G190" si="12">IF(G128&gt;44077,G128-1,44077)</f>
        <v>44077</v>
      </c>
      <c r="H127">
        <f t="shared" ref="H127:H190" si="13">VLOOKUP(G127,data,2,FALSE)</f>
        <v>6</v>
      </c>
      <c r="K127" t="str">
        <f>IF(ISNA(VLOOKUP(B127,R:S,2,)),"",VLOOKUP(B127,R:S,2,))</f>
        <v/>
      </c>
      <c r="R127" s="1">
        <v>44151</v>
      </c>
      <c r="S127" s="1">
        <v>104</v>
      </c>
    </row>
    <row r="128" spans="1:19">
      <c r="A128" s="9" t="str">
        <f>TEXT(A127/A134-1,"0 %")</f>
        <v>-14 %</v>
      </c>
      <c r="B128" s="16">
        <f t="shared" ref="B128:B191" si="14">IF(AND(B127&gt;44077,B127&lt;&gt;""),B127-1,B127)</f>
        <v>44177</v>
      </c>
      <c r="C128">
        <f t="shared" si="10"/>
        <v>588</v>
      </c>
      <c r="D128">
        <f t="shared" si="11"/>
        <v>0</v>
      </c>
      <c r="E128">
        <f>IF(C128&gt;=E127,E127,0)</f>
        <v>-1</v>
      </c>
      <c r="G128" s="3">
        <f t="shared" si="12"/>
        <v>44077</v>
      </c>
      <c r="H128">
        <f t="shared" si="13"/>
        <v>6</v>
      </c>
      <c r="I128" t="str">
        <f t="shared" ref="I128:I190" si="15">IF(AND(H128&gt;H127,H128&gt;H129),H128,IF(AND(H129="",H128/H127&gt;1.1),H128,""))</f>
        <v/>
      </c>
      <c r="J128" t="str">
        <f t="shared" ref="J128:J190" si="16">IF(AND(H128&lt;H127,H128&lt;H129),H128,IF(AND(H129="",H128/H127&lt;0.9),H128,""))</f>
        <v/>
      </c>
      <c r="K128">
        <f>IF(ISNA(VLOOKUP(B128,R:S,2,)),"",VLOOKUP(B128,R:S,2,))</f>
        <v>377</v>
      </c>
    </row>
    <row r="129" spans="1:19">
      <c r="B129" s="16">
        <f t="shared" si="14"/>
        <v>44176</v>
      </c>
      <c r="C129">
        <f t="shared" si="10"/>
        <v>897</v>
      </c>
      <c r="D129">
        <f t="shared" si="11"/>
        <v>0</v>
      </c>
      <c r="E129">
        <f t="shared" ref="E129:E173" si="17">IF(C129&gt;E128,E128,0)</f>
        <v>-1</v>
      </c>
      <c r="G129" s="3">
        <f t="shared" si="12"/>
        <v>44077</v>
      </c>
      <c r="H129">
        <f t="shared" si="13"/>
        <v>6</v>
      </c>
      <c r="I129" t="str">
        <f t="shared" si="15"/>
        <v/>
      </c>
      <c r="J129" t="str">
        <f t="shared" si="16"/>
        <v/>
      </c>
      <c r="K129">
        <f t="shared" ref="K129:K160" si="18">IF(ISNA(VLOOKUP(B129,R:S,2,)),"",VLOOKUP(B129,R:S,2,))</f>
        <v>501</v>
      </c>
    </row>
    <row r="130" spans="1:19">
      <c r="B130" s="16">
        <f t="shared" si="14"/>
        <v>44175</v>
      </c>
      <c r="C130">
        <f t="shared" si="10"/>
        <v>710</v>
      </c>
      <c r="D130">
        <f t="shared" si="11"/>
        <v>0</v>
      </c>
      <c r="E130">
        <f t="shared" si="17"/>
        <v>-1</v>
      </c>
      <c r="G130" s="3">
        <f t="shared" si="12"/>
        <v>44077</v>
      </c>
      <c r="H130">
        <f t="shared" si="13"/>
        <v>6</v>
      </c>
      <c r="I130" t="str">
        <f t="shared" si="15"/>
        <v/>
      </c>
      <c r="J130" t="str">
        <f t="shared" si="16"/>
        <v/>
      </c>
      <c r="K130">
        <f t="shared" si="18"/>
        <v>840</v>
      </c>
      <c r="R130" s="1">
        <v>44152</v>
      </c>
      <c r="S130" s="1">
        <v>228</v>
      </c>
    </row>
    <row r="131" spans="1:19">
      <c r="B131" s="16">
        <f t="shared" si="14"/>
        <v>44174</v>
      </c>
      <c r="C131">
        <f t="shared" si="10"/>
        <v>817</v>
      </c>
      <c r="D131">
        <f t="shared" si="11"/>
        <v>0</v>
      </c>
      <c r="E131">
        <f t="shared" si="17"/>
        <v>-1</v>
      </c>
      <c r="G131" s="3">
        <f t="shared" si="12"/>
        <v>44077</v>
      </c>
      <c r="H131">
        <f t="shared" si="13"/>
        <v>6</v>
      </c>
      <c r="I131" t="str">
        <f t="shared" si="15"/>
        <v/>
      </c>
      <c r="J131" t="str">
        <f t="shared" si="16"/>
        <v/>
      </c>
      <c r="K131">
        <f t="shared" si="18"/>
        <v>490</v>
      </c>
    </row>
    <row r="132" spans="1:19">
      <c r="B132" s="16">
        <f t="shared" si="14"/>
        <v>44173</v>
      </c>
      <c r="C132">
        <f t="shared" si="10"/>
        <v>695</v>
      </c>
      <c r="D132">
        <f t="shared" si="11"/>
        <v>0</v>
      </c>
      <c r="E132">
        <f t="shared" si="17"/>
        <v>-1</v>
      </c>
      <c r="G132" s="3">
        <f t="shared" si="12"/>
        <v>44077</v>
      </c>
      <c r="H132">
        <f t="shared" si="13"/>
        <v>6</v>
      </c>
      <c r="I132" t="str">
        <f t="shared" si="15"/>
        <v/>
      </c>
      <c r="J132" t="str">
        <f t="shared" si="16"/>
        <v/>
      </c>
      <c r="K132">
        <f t="shared" si="18"/>
        <v>361</v>
      </c>
    </row>
    <row r="133" spans="1:19">
      <c r="B133" s="16">
        <f t="shared" si="14"/>
        <v>44172</v>
      </c>
      <c r="C133">
        <f t="shared" si="10"/>
        <v>531</v>
      </c>
      <c r="D133">
        <f t="shared" si="11"/>
        <v>0</v>
      </c>
      <c r="E133">
        <f>IF(C133&gt;E132,E132,-1)</f>
        <v>-1</v>
      </c>
      <c r="G133" s="3">
        <f t="shared" si="12"/>
        <v>44077</v>
      </c>
      <c r="H133">
        <f t="shared" si="13"/>
        <v>6</v>
      </c>
      <c r="I133" t="str">
        <f t="shared" si="15"/>
        <v/>
      </c>
      <c r="J133" t="str">
        <f t="shared" si="16"/>
        <v/>
      </c>
      <c r="K133">
        <f t="shared" si="18"/>
        <v>250</v>
      </c>
      <c r="R133" s="1">
        <v>44153</v>
      </c>
      <c r="S133" s="1">
        <v>288</v>
      </c>
    </row>
    <row r="134" spans="1:19">
      <c r="A134">
        <f>SUM(C134:C140)</f>
        <v>5614</v>
      </c>
      <c r="B134" s="16">
        <f t="shared" si="14"/>
        <v>44171</v>
      </c>
      <c r="C134">
        <f t="shared" si="10"/>
        <v>865</v>
      </c>
      <c r="D134">
        <f t="shared" si="11"/>
        <v>0</v>
      </c>
      <c r="E134">
        <f t="shared" si="17"/>
        <v>-1</v>
      </c>
      <c r="G134" s="3">
        <f t="shared" si="12"/>
        <v>44077</v>
      </c>
      <c r="H134">
        <f t="shared" si="13"/>
        <v>6</v>
      </c>
      <c r="I134" t="str">
        <f t="shared" si="15"/>
        <v/>
      </c>
      <c r="J134" t="str">
        <f t="shared" si="16"/>
        <v/>
      </c>
      <c r="K134">
        <f t="shared" si="18"/>
        <v>413</v>
      </c>
    </row>
    <row r="135" spans="1:19">
      <c r="A135" s="9" t="str">
        <f>TEXT(A134/A141-1,"0 %")</f>
        <v>-5 %</v>
      </c>
      <c r="B135" s="16">
        <f t="shared" si="14"/>
        <v>44170</v>
      </c>
      <c r="C135">
        <f t="shared" si="10"/>
        <v>845</v>
      </c>
      <c r="D135">
        <f t="shared" si="11"/>
        <v>0</v>
      </c>
      <c r="E135">
        <f t="shared" si="17"/>
        <v>-1</v>
      </c>
      <c r="G135" s="3">
        <f t="shared" si="12"/>
        <v>44078</v>
      </c>
      <c r="H135">
        <f t="shared" si="13"/>
        <v>19</v>
      </c>
      <c r="I135">
        <f t="shared" si="15"/>
        <v>19</v>
      </c>
      <c r="J135" t="str">
        <f t="shared" si="16"/>
        <v/>
      </c>
      <c r="K135">
        <f t="shared" si="18"/>
        <v>460</v>
      </c>
    </row>
    <row r="136" spans="1:19">
      <c r="B136" s="16">
        <f t="shared" si="14"/>
        <v>44169</v>
      </c>
      <c r="C136">
        <f t="shared" si="10"/>
        <v>748</v>
      </c>
      <c r="D136">
        <f t="shared" si="11"/>
        <v>0</v>
      </c>
      <c r="E136">
        <f t="shared" si="17"/>
        <v>-1</v>
      </c>
      <c r="G136" s="3">
        <f t="shared" si="12"/>
        <v>44079</v>
      </c>
      <c r="H136">
        <f t="shared" si="13"/>
        <v>15</v>
      </c>
      <c r="I136" t="str">
        <f t="shared" si="15"/>
        <v/>
      </c>
      <c r="J136" t="str">
        <f t="shared" si="16"/>
        <v/>
      </c>
      <c r="K136">
        <f t="shared" si="18"/>
        <v>336</v>
      </c>
      <c r="R136" s="1">
        <v>44154</v>
      </c>
      <c r="S136" s="1">
        <v>351</v>
      </c>
    </row>
    <row r="137" spans="1:19">
      <c r="B137" s="16">
        <f t="shared" si="14"/>
        <v>44168</v>
      </c>
      <c r="C137">
        <f t="shared" si="10"/>
        <v>714</v>
      </c>
      <c r="D137">
        <f t="shared" si="11"/>
        <v>0</v>
      </c>
      <c r="E137">
        <f t="shared" si="17"/>
        <v>-1</v>
      </c>
      <c r="G137" s="3">
        <f t="shared" si="12"/>
        <v>44080</v>
      </c>
      <c r="H137">
        <f t="shared" si="13"/>
        <v>10</v>
      </c>
      <c r="I137" t="str">
        <f t="shared" si="15"/>
        <v/>
      </c>
      <c r="J137">
        <f t="shared" si="16"/>
        <v>10</v>
      </c>
      <c r="K137">
        <f t="shared" si="18"/>
        <v>540</v>
      </c>
    </row>
    <row r="138" spans="1:19">
      <c r="B138" s="16">
        <f t="shared" si="14"/>
        <v>44167</v>
      </c>
      <c r="C138">
        <f t="shared" si="10"/>
        <v>995</v>
      </c>
      <c r="D138">
        <f t="shared" si="11"/>
        <v>0</v>
      </c>
      <c r="E138">
        <f t="shared" si="17"/>
        <v>-1</v>
      </c>
      <c r="G138" s="3">
        <f t="shared" si="12"/>
        <v>44081</v>
      </c>
      <c r="H138">
        <f t="shared" si="13"/>
        <v>46</v>
      </c>
      <c r="I138" t="str">
        <f t="shared" si="15"/>
        <v/>
      </c>
      <c r="J138" t="str">
        <f t="shared" si="16"/>
        <v/>
      </c>
      <c r="K138">
        <f t="shared" si="18"/>
        <v>420</v>
      </c>
    </row>
    <row r="139" spans="1:19">
      <c r="B139" s="16">
        <f t="shared" si="14"/>
        <v>44166</v>
      </c>
      <c r="C139">
        <f t="shared" si="10"/>
        <v>722</v>
      </c>
      <c r="D139">
        <f t="shared" si="11"/>
        <v>0</v>
      </c>
      <c r="E139">
        <f t="shared" si="17"/>
        <v>-1</v>
      </c>
      <c r="G139" s="3">
        <f t="shared" si="12"/>
        <v>44082</v>
      </c>
      <c r="H139">
        <f t="shared" si="13"/>
        <v>56</v>
      </c>
      <c r="I139" t="str">
        <f t="shared" si="15"/>
        <v/>
      </c>
      <c r="J139" t="str">
        <f t="shared" si="16"/>
        <v/>
      </c>
      <c r="K139">
        <f t="shared" si="18"/>
        <v>550</v>
      </c>
      <c r="R139" s="1">
        <v>44155</v>
      </c>
      <c r="S139" s="1">
        <v>461</v>
      </c>
    </row>
    <row r="140" spans="1:19">
      <c r="B140" s="16">
        <f t="shared" si="14"/>
        <v>44165</v>
      </c>
      <c r="C140">
        <f t="shared" si="10"/>
        <v>725</v>
      </c>
      <c r="D140">
        <f>VLOOKUP(B140,data,3,FALSE)</f>
        <v>0</v>
      </c>
      <c r="E140">
        <f t="shared" si="17"/>
        <v>-1</v>
      </c>
      <c r="G140" s="3">
        <f t="shared" si="12"/>
        <v>44083</v>
      </c>
      <c r="H140">
        <f t="shared" si="13"/>
        <v>101</v>
      </c>
      <c r="I140">
        <f t="shared" si="15"/>
        <v>101</v>
      </c>
      <c r="J140" t="str">
        <f t="shared" si="16"/>
        <v/>
      </c>
      <c r="K140">
        <f t="shared" si="18"/>
        <v>283</v>
      </c>
    </row>
    <row r="141" spans="1:19">
      <c r="A141">
        <f>SUM(C141:C147)</f>
        <v>5894</v>
      </c>
      <c r="B141" s="16">
        <f t="shared" si="14"/>
        <v>44164</v>
      </c>
      <c r="C141">
        <f t="shared" si="10"/>
        <v>753</v>
      </c>
      <c r="D141">
        <f t="shared" ref="D141:D147" si="19">VLOOKUP(B141,data,3,FALSE)</f>
        <v>0</v>
      </c>
      <c r="E141">
        <f t="shared" si="17"/>
        <v>-1</v>
      </c>
      <c r="G141" s="3">
        <f t="shared" si="12"/>
        <v>44084</v>
      </c>
      <c r="H141">
        <f t="shared" si="13"/>
        <v>75</v>
      </c>
      <c r="I141" t="str">
        <f t="shared" si="15"/>
        <v/>
      </c>
      <c r="J141" t="str">
        <f t="shared" si="16"/>
        <v/>
      </c>
      <c r="K141">
        <f t="shared" si="18"/>
        <v>322</v>
      </c>
    </row>
    <row r="142" spans="1:19">
      <c r="A142" s="9" t="str">
        <f>TEXT(A141/A148-1,"0 %")</f>
        <v>78 %</v>
      </c>
      <c r="B142" s="16">
        <f t="shared" si="14"/>
        <v>44163</v>
      </c>
      <c r="C142">
        <f t="shared" si="10"/>
        <v>1025</v>
      </c>
      <c r="D142">
        <f t="shared" si="19"/>
        <v>0</v>
      </c>
      <c r="E142">
        <f t="shared" si="17"/>
        <v>-1</v>
      </c>
      <c r="G142" s="3">
        <f t="shared" si="12"/>
        <v>44085</v>
      </c>
      <c r="H142">
        <f t="shared" si="13"/>
        <v>70</v>
      </c>
      <c r="I142" t="str">
        <f t="shared" si="15"/>
        <v/>
      </c>
      <c r="J142" t="str">
        <f t="shared" si="16"/>
        <v/>
      </c>
      <c r="K142">
        <f t="shared" si="18"/>
        <v>541</v>
      </c>
      <c r="R142" s="1">
        <v>44156</v>
      </c>
      <c r="S142" s="1">
        <v>469</v>
      </c>
    </row>
    <row r="143" spans="1:19">
      <c r="B143" s="16">
        <f t="shared" si="14"/>
        <v>44162</v>
      </c>
      <c r="C143">
        <f t="shared" si="10"/>
        <v>838</v>
      </c>
      <c r="D143">
        <f t="shared" si="19"/>
        <v>0</v>
      </c>
      <c r="E143">
        <f t="shared" si="17"/>
        <v>-1</v>
      </c>
      <c r="G143" s="3">
        <f t="shared" si="12"/>
        <v>44086</v>
      </c>
      <c r="H143">
        <f t="shared" si="13"/>
        <v>46</v>
      </c>
      <c r="I143" t="str">
        <f t="shared" si="15"/>
        <v/>
      </c>
      <c r="J143">
        <f t="shared" si="16"/>
        <v>46</v>
      </c>
      <c r="K143">
        <f t="shared" si="18"/>
        <v>618</v>
      </c>
    </row>
    <row r="144" spans="1:19">
      <c r="B144" s="16">
        <f t="shared" si="14"/>
        <v>44161</v>
      </c>
      <c r="C144">
        <f t="shared" si="10"/>
        <v>923</v>
      </c>
      <c r="D144">
        <f t="shared" si="19"/>
        <v>1</v>
      </c>
      <c r="E144">
        <f t="shared" si="17"/>
        <v>-1</v>
      </c>
      <c r="G144" s="3">
        <f t="shared" si="12"/>
        <v>44087</v>
      </c>
      <c r="H144">
        <f t="shared" si="13"/>
        <v>87</v>
      </c>
      <c r="I144">
        <f t="shared" si="15"/>
        <v>87</v>
      </c>
      <c r="J144" t="str">
        <f t="shared" si="16"/>
        <v/>
      </c>
      <c r="K144">
        <f t="shared" si="18"/>
        <v>496</v>
      </c>
    </row>
    <row r="145" spans="1:19">
      <c r="B145" s="16">
        <f t="shared" si="14"/>
        <v>44160</v>
      </c>
      <c r="C145">
        <f t="shared" si="10"/>
        <v>1098</v>
      </c>
      <c r="D145">
        <f t="shared" si="19"/>
        <v>0</v>
      </c>
      <c r="E145">
        <f t="shared" si="17"/>
        <v>-1</v>
      </c>
      <c r="G145" s="3">
        <f t="shared" si="12"/>
        <v>44088</v>
      </c>
      <c r="H145">
        <f t="shared" si="13"/>
        <v>67</v>
      </c>
      <c r="I145" t="str">
        <f t="shared" si="15"/>
        <v/>
      </c>
      <c r="J145">
        <f t="shared" si="16"/>
        <v>67</v>
      </c>
      <c r="K145">
        <f t="shared" si="18"/>
        <v>363</v>
      </c>
      <c r="R145" s="1">
        <v>44157</v>
      </c>
      <c r="S145" s="1">
        <v>423</v>
      </c>
    </row>
    <row r="146" spans="1:19">
      <c r="B146" s="16">
        <f t="shared" si="14"/>
        <v>44159</v>
      </c>
      <c r="C146">
        <f t="shared" si="10"/>
        <v>874</v>
      </c>
      <c r="D146">
        <f t="shared" si="19"/>
        <v>0</v>
      </c>
      <c r="E146">
        <f t="shared" si="17"/>
        <v>-1</v>
      </c>
      <c r="G146" s="3">
        <f t="shared" si="12"/>
        <v>44089</v>
      </c>
      <c r="H146">
        <f t="shared" si="13"/>
        <v>136</v>
      </c>
      <c r="I146">
        <f t="shared" si="15"/>
        <v>136</v>
      </c>
      <c r="J146" t="str">
        <f t="shared" si="16"/>
        <v/>
      </c>
      <c r="K146">
        <f t="shared" si="18"/>
        <v>353</v>
      </c>
    </row>
    <row r="147" spans="1:19">
      <c r="B147" s="16">
        <f t="shared" si="14"/>
        <v>44158</v>
      </c>
      <c r="C147">
        <f t="shared" si="10"/>
        <v>383</v>
      </c>
      <c r="D147">
        <f t="shared" si="19"/>
        <v>0</v>
      </c>
      <c r="E147">
        <f t="shared" si="17"/>
        <v>-1</v>
      </c>
      <c r="G147" s="3">
        <f t="shared" si="12"/>
        <v>44090</v>
      </c>
      <c r="H147">
        <f t="shared" si="13"/>
        <v>125</v>
      </c>
      <c r="I147" t="str">
        <f t="shared" si="15"/>
        <v/>
      </c>
      <c r="J147">
        <f t="shared" si="16"/>
        <v>125</v>
      </c>
      <c r="K147">
        <f t="shared" si="18"/>
        <v>297</v>
      </c>
    </row>
    <row r="148" spans="1:19">
      <c r="A148">
        <f>SUM(C148:C154)</f>
        <v>3314</v>
      </c>
      <c r="B148" s="16">
        <f t="shared" si="14"/>
        <v>44157</v>
      </c>
      <c r="C148">
        <f t="shared" si="10"/>
        <v>485</v>
      </c>
      <c r="D148">
        <f t="shared" ref="D148:D160" si="20">VLOOKUP(B148,data,3,FALSE)</f>
        <v>0</v>
      </c>
      <c r="E148">
        <f t="shared" si="17"/>
        <v>-1</v>
      </c>
      <c r="G148" s="3">
        <f t="shared" si="12"/>
        <v>44091</v>
      </c>
      <c r="H148">
        <f t="shared" si="13"/>
        <v>137</v>
      </c>
      <c r="I148">
        <f t="shared" si="15"/>
        <v>137</v>
      </c>
      <c r="J148" t="str">
        <f t="shared" si="16"/>
        <v/>
      </c>
      <c r="K148">
        <f t="shared" si="18"/>
        <v>423</v>
      </c>
      <c r="R148" s="1">
        <v>44158</v>
      </c>
      <c r="S148" s="1">
        <v>297</v>
      </c>
    </row>
    <row r="149" spans="1:19">
      <c r="A149" s="9" t="str">
        <f>TEXT(A148/A155-1,"0 %")</f>
        <v>89 %</v>
      </c>
      <c r="B149" s="16">
        <f t="shared" si="14"/>
        <v>44156</v>
      </c>
      <c r="C149">
        <f t="shared" si="10"/>
        <v>626</v>
      </c>
      <c r="D149">
        <f t="shared" si="20"/>
        <v>0</v>
      </c>
      <c r="E149">
        <f t="shared" si="17"/>
        <v>-1</v>
      </c>
      <c r="G149" s="3">
        <f t="shared" si="12"/>
        <v>44092</v>
      </c>
      <c r="H149">
        <f t="shared" si="13"/>
        <v>82</v>
      </c>
      <c r="I149" t="str">
        <f t="shared" si="15"/>
        <v/>
      </c>
      <c r="J149">
        <f t="shared" si="16"/>
        <v>82</v>
      </c>
      <c r="K149">
        <f t="shared" si="18"/>
        <v>469</v>
      </c>
    </row>
    <row r="150" spans="1:19">
      <c r="B150" s="16">
        <f t="shared" si="14"/>
        <v>44155</v>
      </c>
      <c r="C150">
        <f t="shared" si="10"/>
        <v>518</v>
      </c>
      <c r="D150">
        <f t="shared" si="20"/>
        <v>0</v>
      </c>
      <c r="E150">
        <f t="shared" si="17"/>
        <v>-1</v>
      </c>
      <c r="G150" s="3">
        <f t="shared" si="12"/>
        <v>44093</v>
      </c>
      <c r="H150">
        <f t="shared" si="13"/>
        <v>190</v>
      </c>
      <c r="I150" t="str">
        <f t="shared" si="15"/>
        <v/>
      </c>
      <c r="J150" t="str">
        <f t="shared" si="16"/>
        <v/>
      </c>
      <c r="K150">
        <f t="shared" si="18"/>
        <v>461</v>
      </c>
    </row>
    <row r="151" spans="1:19">
      <c r="B151" s="16">
        <f t="shared" si="14"/>
        <v>44154</v>
      </c>
      <c r="C151">
        <f t="shared" si="10"/>
        <v>537</v>
      </c>
      <c r="D151">
        <f t="shared" si="20"/>
        <v>0</v>
      </c>
      <c r="E151">
        <f t="shared" si="17"/>
        <v>-1</v>
      </c>
      <c r="G151" s="3">
        <f t="shared" si="12"/>
        <v>44094</v>
      </c>
      <c r="H151">
        <f t="shared" si="13"/>
        <v>202</v>
      </c>
      <c r="I151">
        <f t="shared" si="15"/>
        <v>202</v>
      </c>
      <c r="J151" t="str">
        <f t="shared" si="16"/>
        <v/>
      </c>
      <c r="K151">
        <f t="shared" si="18"/>
        <v>351</v>
      </c>
      <c r="R151" s="1">
        <v>44159</v>
      </c>
      <c r="S151" s="1">
        <v>353</v>
      </c>
    </row>
    <row r="152" spans="1:19">
      <c r="B152" s="16">
        <f t="shared" si="14"/>
        <v>44153</v>
      </c>
      <c r="C152">
        <f t="shared" si="10"/>
        <v>458</v>
      </c>
      <c r="D152">
        <f t="shared" si="20"/>
        <v>0</v>
      </c>
      <c r="E152">
        <f t="shared" si="17"/>
        <v>-1</v>
      </c>
      <c r="G152" s="3">
        <f t="shared" si="12"/>
        <v>44095</v>
      </c>
      <c r="H152">
        <f t="shared" si="13"/>
        <v>157</v>
      </c>
      <c r="I152" t="str">
        <f t="shared" si="15"/>
        <v/>
      </c>
      <c r="J152">
        <f t="shared" si="16"/>
        <v>157</v>
      </c>
      <c r="K152">
        <f t="shared" si="18"/>
        <v>288</v>
      </c>
    </row>
    <row r="153" spans="1:19">
      <c r="A153" s="7"/>
      <c r="B153" s="16">
        <f t="shared" si="14"/>
        <v>44152</v>
      </c>
      <c r="C153">
        <f t="shared" si="10"/>
        <v>389</v>
      </c>
      <c r="D153">
        <f t="shared" si="20"/>
        <v>0</v>
      </c>
      <c r="E153">
        <f t="shared" si="17"/>
        <v>-1</v>
      </c>
      <c r="G153" s="3">
        <f t="shared" si="12"/>
        <v>44096</v>
      </c>
      <c r="H153">
        <f t="shared" si="13"/>
        <v>311</v>
      </c>
      <c r="I153">
        <f t="shared" si="15"/>
        <v>311</v>
      </c>
      <c r="J153" t="str">
        <f t="shared" si="16"/>
        <v/>
      </c>
      <c r="K153">
        <f t="shared" si="18"/>
        <v>228</v>
      </c>
    </row>
    <row r="154" spans="1:19">
      <c r="A154" s="3"/>
      <c r="B154" s="16">
        <f t="shared" si="14"/>
        <v>44151</v>
      </c>
      <c r="C154">
        <f t="shared" si="10"/>
        <v>301</v>
      </c>
      <c r="D154">
        <f t="shared" si="20"/>
        <v>0</v>
      </c>
      <c r="E154">
        <f t="shared" si="17"/>
        <v>-1</v>
      </c>
      <c r="G154" s="3">
        <f t="shared" si="12"/>
        <v>44097</v>
      </c>
      <c r="H154">
        <f t="shared" si="13"/>
        <v>189</v>
      </c>
      <c r="I154" t="str">
        <f t="shared" si="15"/>
        <v/>
      </c>
      <c r="J154">
        <f t="shared" si="16"/>
        <v>189</v>
      </c>
      <c r="K154">
        <f t="shared" si="18"/>
        <v>104</v>
      </c>
      <c r="R154" s="1">
        <v>44160</v>
      </c>
      <c r="S154" s="1">
        <v>363</v>
      </c>
    </row>
    <row r="155" spans="1:19">
      <c r="A155">
        <f>SUM(C155:C161)</f>
        <v>1756</v>
      </c>
      <c r="B155" s="16">
        <f t="shared" si="14"/>
        <v>44150</v>
      </c>
      <c r="C155">
        <f t="shared" si="10"/>
        <v>321</v>
      </c>
      <c r="D155">
        <f t="shared" si="20"/>
        <v>0</v>
      </c>
      <c r="E155">
        <f t="shared" si="17"/>
        <v>-1</v>
      </c>
      <c r="G155" s="3">
        <f t="shared" si="12"/>
        <v>44098</v>
      </c>
      <c r="H155">
        <f t="shared" si="13"/>
        <v>211</v>
      </c>
      <c r="I155" t="str">
        <f t="shared" si="15"/>
        <v/>
      </c>
      <c r="J155" t="str">
        <f t="shared" si="16"/>
        <v/>
      </c>
      <c r="K155">
        <f t="shared" si="18"/>
        <v>213</v>
      </c>
    </row>
    <row r="156" spans="1:19">
      <c r="A156" s="9" t="str">
        <f>TEXT(A155/A162-1,"0 %")</f>
        <v>-18 %</v>
      </c>
      <c r="B156" s="16">
        <f t="shared" si="14"/>
        <v>44149</v>
      </c>
      <c r="C156">
        <f t="shared" si="10"/>
        <v>279</v>
      </c>
      <c r="D156">
        <f t="shared" si="20"/>
        <v>0</v>
      </c>
      <c r="E156">
        <f t="shared" si="17"/>
        <v>-1</v>
      </c>
      <c r="G156" s="3">
        <f t="shared" si="12"/>
        <v>44099</v>
      </c>
      <c r="H156">
        <f t="shared" si="13"/>
        <v>217</v>
      </c>
      <c r="I156" t="str">
        <f t="shared" si="15"/>
        <v/>
      </c>
      <c r="J156" t="str">
        <f t="shared" si="16"/>
        <v/>
      </c>
      <c r="K156">
        <f t="shared" si="18"/>
        <v>244</v>
      </c>
    </row>
    <row r="157" spans="1:19">
      <c r="B157" s="16">
        <f t="shared" si="14"/>
        <v>44148</v>
      </c>
      <c r="C157">
        <f t="shared" si="10"/>
        <v>280</v>
      </c>
      <c r="D157">
        <f t="shared" si="20"/>
        <v>0</v>
      </c>
      <c r="E157">
        <f t="shared" si="17"/>
        <v>-1</v>
      </c>
      <c r="G157" s="3">
        <f t="shared" si="12"/>
        <v>44100</v>
      </c>
      <c r="H157">
        <f t="shared" si="13"/>
        <v>242</v>
      </c>
      <c r="I157">
        <f t="shared" si="15"/>
        <v>242</v>
      </c>
      <c r="J157" t="str">
        <f t="shared" si="16"/>
        <v/>
      </c>
      <c r="K157">
        <f t="shared" si="18"/>
        <v>316</v>
      </c>
      <c r="R157" s="1">
        <v>44161</v>
      </c>
      <c r="S157" s="1">
        <v>496</v>
      </c>
    </row>
    <row r="158" spans="1:19">
      <c r="B158" s="16">
        <f t="shared" si="14"/>
        <v>44147</v>
      </c>
      <c r="C158">
        <f t="shared" si="10"/>
        <v>255</v>
      </c>
      <c r="D158">
        <f t="shared" si="20"/>
        <v>1</v>
      </c>
      <c r="E158">
        <f t="shared" si="17"/>
        <v>-1</v>
      </c>
      <c r="G158" s="3">
        <f t="shared" si="12"/>
        <v>44101</v>
      </c>
      <c r="H158">
        <f t="shared" si="13"/>
        <v>141</v>
      </c>
      <c r="I158" t="str">
        <f t="shared" si="15"/>
        <v/>
      </c>
      <c r="J158">
        <f t="shared" si="16"/>
        <v>141</v>
      </c>
      <c r="K158">
        <f t="shared" si="18"/>
        <v>197</v>
      </c>
    </row>
    <row r="159" spans="1:19">
      <c r="B159" s="16">
        <f t="shared" si="14"/>
        <v>44146</v>
      </c>
      <c r="C159">
        <f t="shared" si="10"/>
        <v>248</v>
      </c>
      <c r="D159">
        <f t="shared" si="20"/>
        <v>0</v>
      </c>
      <c r="E159">
        <f t="shared" si="17"/>
        <v>-1</v>
      </c>
      <c r="G159" s="3">
        <f t="shared" si="12"/>
        <v>44102</v>
      </c>
      <c r="H159">
        <f t="shared" si="13"/>
        <v>199</v>
      </c>
      <c r="I159" t="str">
        <f t="shared" si="15"/>
        <v/>
      </c>
      <c r="J159" t="str">
        <f t="shared" si="16"/>
        <v/>
      </c>
      <c r="K159">
        <f t="shared" si="18"/>
        <v>238</v>
      </c>
    </row>
    <row r="160" spans="1:19">
      <c r="B160" s="16">
        <f t="shared" si="14"/>
        <v>44145</v>
      </c>
      <c r="C160">
        <f t="shared" si="10"/>
        <v>202</v>
      </c>
      <c r="D160">
        <f t="shared" si="20"/>
        <v>0</v>
      </c>
      <c r="E160">
        <f t="shared" si="17"/>
        <v>-1</v>
      </c>
      <c r="G160" s="3">
        <f t="shared" si="12"/>
        <v>44103</v>
      </c>
      <c r="H160">
        <f t="shared" si="13"/>
        <v>238</v>
      </c>
      <c r="I160" t="str">
        <f t="shared" si="15"/>
        <v/>
      </c>
      <c r="J160" t="str">
        <f t="shared" si="16"/>
        <v/>
      </c>
      <c r="K160">
        <f t="shared" si="18"/>
        <v>220</v>
      </c>
      <c r="R160" s="1">
        <v>44162</v>
      </c>
      <c r="S160" s="1">
        <v>618</v>
      </c>
    </row>
    <row r="161" spans="1:19">
      <c r="B161" s="16">
        <f t="shared" si="14"/>
        <v>44144</v>
      </c>
      <c r="C161">
        <f t="shared" ref="C161" si="21">VLOOKUP(B161,data,2,FALSE)</f>
        <v>171</v>
      </c>
      <c r="D161">
        <f t="shared" ref="D161" si="22">VLOOKUP(B161,data,3,FALSE)</f>
        <v>0</v>
      </c>
      <c r="E161">
        <f t="shared" si="17"/>
        <v>-1</v>
      </c>
      <c r="G161" s="3">
        <f t="shared" si="12"/>
        <v>44104</v>
      </c>
      <c r="H161">
        <f t="shared" si="13"/>
        <v>318</v>
      </c>
      <c r="I161">
        <f t="shared" si="15"/>
        <v>318</v>
      </c>
      <c r="J161" t="str">
        <f t="shared" si="16"/>
        <v/>
      </c>
      <c r="K161">
        <f t="shared" ref="K161:K192" si="23">IF(ISNA(VLOOKUP(B161,R:S,2,)),"",VLOOKUP(B161,R:S,2,))</f>
        <v>90</v>
      </c>
    </row>
    <row r="162" spans="1:19">
      <c r="A162">
        <f>SUM(C162:C168)</f>
        <v>2142</v>
      </c>
      <c r="B162" s="16">
        <f t="shared" si="14"/>
        <v>44143</v>
      </c>
      <c r="C162">
        <f t="shared" ref="C162:C164" si="24">VLOOKUP(B162,data,2,FALSE)</f>
        <v>252</v>
      </c>
      <c r="D162">
        <f t="shared" ref="D162:D164" si="25">VLOOKUP(B162,data,3,FALSE)</f>
        <v>0</v>
      </c>
      <c r="E162">
        <f t="shared" si="17"/>
        <v>-1</v>
      </c>
      <c r="G162" s="3">
        <f t="shared" si="12"/>
        <v>44105</v>
      </c>
      <c r="H162">
        <f t="shared" si="13"/>
        <v>203</v>
      </c>
      <c r="I162" t="str">
        <f t="shared" si="15"/>
        <v/>
      </c>
      <c r="J162" t="str">
        <f t="shared" si="16"/>
        <v/>
      </c>
      <c r="K162">
        <f t="shared" si="23"/>
        <v>412</v>
      </c>
    </row>
    <row r="163" spans="1:19">
      <c r="A163" s="9" t="str">
        <f>TEXT(A162/A169-1,"0 %")</f>
        <v>-6 %</v>
      </c>
      <c r="B163" s="16">
        <f t="shared" si="14"/>
        <v>44142</v>
      </c>
      <c r="C163">
        <f t="shared" si="24"/>
        <v>365</v>
      </c>
      <c r="D163">
        <f t="shared" si="25"/>
        <v>0</v>
      </c>
      <c r="E163">
        <f t="shared" si="17"/>
        <v>-1</v>
      </c>
      <c r="G163" s="3">
        <f t="shared" si="12"/>
        <v>44106</v>
      </c>
      <c r="H163">
        <f t="shared" si="13"/>
        <v>169</v>
      </c>
      <c r="I163" t="str">
        <f t="shared" si="15"/>
        <v/>
      </c>
      <c r="J163">
        <f t="shared" si="16"/>
        <v>169</v>
      </c>
      <c r="K163" t="str">
        <f t="shared" si="23"/>
        <v/>
      </c>
      <c r="R163" s="1">
        <v>44163</v>
      </c>
      <c r="S163" s="1">
        <v>541</v>
      </c>
    </row>
    <row r="164" spans="1:19">
      <c r="B164" s="16">
        <f t="shared" si="14"/>
        <v>44141</v>
      </c>
      <c r="C164">
        <f t="shared" si="24"/>
        <v>378</v>
      </c>
      <c r="D164">
        <f t="shared" si="25"/>
        <v>0</v>
      </c>
      <c r="E164">
        <f t="shared" si="17"/>
        <v>-1</v>
      </c>
      <c r="G164" s="3">
        <f t="shared" si="12"/>
        <v>44107</v>
      </c>
      <c r="H164">
        <f t="shared" si="13"/>
        <v>463</v>
      </c>
      <c r="I164">
        <f t="shared" si="15"/>
        <v>463</v>
      </c>
      <c r="J164" t="str">
        <f t="shared" si="16"/>
        <v/>
      </c>
      <c r="K164">
        <f t="shared" si="23"/>
        <v>266</v>
      </c>
    </row>
    <row r="165" spans="1:19">
      <c r="B165" s="16">
        <f t="shared" si="14"/>
        <v>44140</v>
      </c>
      <c r="C165">
        <f t="shared" ref="C165:C169" si="26">VLOOKUP(B165,data,2,FALSE)</f>
        <v>309</v>
      </c>
      <c r="D165">
        <f t="shared" ref="D165:D173" si="27">VLOOKUP(B165,data,3,FALSE)</f>
        <v>0</v>
      </c>
      <c r="E165">
        <f t="shared" si="17"/>
        <v>-1</v>
      </c>
      <c r="G165" s="3">
        <f t="shared" si="12"/>
        <v>44108</v>
      </c>
      <c r="H165">
        <f t="shared" si="13"/>
        <v>294</v>
      </c>
      <c r="I165" t="str">
        <f t="shared" si="15"/>
        <v/>
      </c>
      <c r="J165">
        <f t="shared" si="16"/>
        <v>294</v>
      </c>
      <c r="K165">
        <f t="shared" si="23"/>
        <v>189</v>
      </c>
    </row>
    <row r="166" spans="1:19">
      <c r="B166" s="16">
        <f t="shared" si="14"/>
        <v>44139</v>
      </c>
      <c r="C166">
        <f t="shared" si="26"/>
        <v>345</v>
      </c>
      <c r="D166">
        <f t="shared" si="27"/>
        <v>0</v>
      </c>
      <c r="E166">
        <f t="shared" si="17"/>
        <v>-1</v>
      </c>
      <c r="G166" s="3">
        <f t="shared" si="12"/>
        <v>44109</v>
      </c>
      <c r="H166">
        <f t="shared" si="13"/>
        <v>453</v>
      </c>
      <c r="I166" t="str">
        <f t="shared" si="15"/>
        <v/>
      </c>
      <c r="J166" t="str">
        <f t="shared" si="16"/>
        <v/>
      </c>
      <c r="K166">
        <f t="shared" si="23"/>
        <v>293</v>
      </c>
      <c r="R166" s="1">
        <v>44164</v>
      </c>
      <c r="S166" s="1">
        <v>322</v>
      </c>
    </row>
    <row r="167" spans="1:19">
      <c r="B167" s="16">
        <f t="shared" si="14"/>
        <v>44138</v>
      </c>
      <c r="C167">
        <f t="shared" si="26"/>
        <v>252</v>
      </c>
      <c r="D167">
        <f t="shared" si="27"/>
        <v>0</v>
      </c>
      <c r="E167">
        <f t="shared" si="17"/>
        <v>-1</v>
      </c>
      <c r="G167" s="3">
        <f t="shared" si="12"/>
        <v>44110</v>
      </c>
      <c r="H167">
        <f t="shared" si="13"/>
        <v>655</v>
      </c>
      <c r="I167">
        <f t="shared" si="15"/>
        <v>655</v>
      </c>
      <c r="J167" t="str">
        <f t="shared" si="16"/>
        <v/>
      </c>
      <c r="K167">
        <f t="shared" si="23"/>
        <v>237</v>
      </c>
    </row>
    <row r="168" spans="1:19">
      <c r="B168" s="16">
        <f t="shared" si="14"/>
        <v>44137</v>
      </c>
      <c r="C168">
        <f t="shared" si="26"/>
        <v>241</v>
      </c>
      <c r="D168">
        <f t="shared" si="27"/>
        <v>0</v>
      </c>
      <c r="E168">
        <f t="shared" si="17"/>
        <v>-1</v>
      </c>
      <c r="G168" s="3">
        <f t="shared" si="12"/>
        <v>44111</v>
      </c>
      <c r="H168">
        <f t="shared" si="13"/>
        <v>578</v>
      </c>
      <c r="I168" t="str">
        <f t="shared" si="15"/>
        <v/>
      </c>
      <c r="J168" t="str">
        <f t="shared" si="16"/>
        <v/>
      </c>
      <c r="K168">
        <f t="shared" si="23"/>
        <v>109</v>
      </c>
    </row>
    <row r="169" spans="1:19">
      <c r="A169">
        <f>SUM(C169:C175)</f>
        <v>2268</v>
      </c>
      <c r="B169" s="16">
        <f t="shared" si="14"/>
        <v>44136</v>
      </c>
      <c r="C169">
        <f t="shared" si="26"/>
        <v>240</v>
      </c>
      <c r="D169">
        <f t="shared" si="27"/>
        <v>0</v>
      </c>
      <c r="E169">
        <f t="shared" si="17"/>
        <v>-1</v>
      </c>
      <c r="G169" s="3">
        <f t="shared" si="12"/>
        <v>44112</v>
      </c>
      <c r="H169">
        <f t="shared" si="13"/>
        <v>445</v>
      </c>
      <c r="I169" t="str">
        <f t="shared" si="15"/>
        <v/>
      </c>
      <c r="J169">
        <f t="shared" si="16"/>
        <v>445</v>
      </c>
      <c r="K169">
        <f t="shared" si="23"/>
        <v>178</v>
      </c>
      <c r="R169" s="1">
        <v>44165</v>
      </c>
      <c r="S169" s="1">
        <v>283</v>
      </c>
    </row>
    <row r="170" spans="1:19">
      <c r="A170" s="9" t="str">
        <f>TEXT(A169/A176-1,"0 %")</f>
        <v>-18 %</v>
      </c>
      <c r="B170" s="16">
        <f t="shared" si="14"/>
        <v>44135</v>
      </c>
      <c r="C170">
        <f t="shared" ref="C170:C173" si="28">IF(B170&lt;&gt;B169,VLOOKUP(B170,data,2,FALSE),"")</f>
        <v>372</v>
      </c>
      <c r="D170">
        <f t="shared" si="27"/>
        <v>0</v>
      </c>
      <c r="E170">
        <f t="shared" si="17"/>
        <v>-1</v>
      </c>
      <c r="G170" s="3">
        <f t="shared" si="12"/>
        <v>44113</v>
      </c>
      <c r="H170">
        <f t="shared" si="13"/>
        <v>640</v>
      </c>
      <c r="I170" t="str">
        <f t="shared" si="15"/>
        <v/>
      </c>
      <c r="J170" t="str">
        <f t="shared" si="16"/>
        <v/>
      </c>
      <c r="K170">
        <f t="shared" si="23"/>
        <v>203</v>
      </c>
    </row>
    <row r="171" spans="1:19">
      <c r="B171" s="16">
        <f t="shared" si="14"/>
        <v>44134</v>
      </c>
      <c r="C171">
        <f t="shared" si="28"/>
        <v>367</v>
      </c>
      <c r="D171">
        <f t="shared" si="27"/>
        <v>0</v>
      </c>
      <c r="E171">
        <f t="shared" si="17"/>
        <v>-1</v>
      </c>
      <c r="G171" s="3">
        <f t="shared" si="12"/>
        <v>44114</v>
      </c>
      <c r="H171">
        <f t="shared" si="13"/>
        <v>720</v>
      </c>
      <c r="I171">
        <f t="shared" si="15"/>
        <v>720</v>
      </c>
      <c r="J171" t="str">
        <f t="shared" si="16"/>
        <v/>
      </c>
      <c r="K171">
        <f t="shared" si="23"/>
        <v>344</v>
      </c>
    </row>
    <row r="172" spans="1:19">
      <c r="B172" s="16">
        <f t="shared" si="14"/>
        <v>44133</v>
      </c>
      <c r="C172">
        <f t="shared" si="28"/>
        <v>353</v>
      </c>
      <c r="D172">
        <f t="shared" si="27"/>
        <v>0</v>
      </c>
      <c r="E172">
        <f t="shared" si="17"/>
        <v>-1</v>
      </c>
      <c r="G172" s="3">
        <f t="shared" si="12"/>
        <v>44115</v>
      </c>
      <c r="H172">
        <f t="shared" si="13"/>
        <v>666</v>
      </c>
      <c r="I172" t="str">
        <f t="shared" si="15"/>
        <v/>
      </c>
      <c r="J172">
        <f t="shared" si="16"/>
        <v>666</v>
      </c>
      <c r="K172">
        <f t="shared" si="23"/>
        <v>188</v>
      </c>
      <c r="R172" s="1">
        <v>44166</v>
      </c>
      <c r="S172" s="1">
        <v>550</v>
      </c>
    </row>
    <row r="173" spans="1:19">
      <c r="B173" s="16">
        <f t="shared" si="14"/>
        <v>44132</v>
      </c>
      <c r="C173">
        <f t="shared" si="28"/>
        <v>367</v>
      </c>
      <c r="D173">
        <f t="shared" si="27"/>
        <v>0</v>
      </c>
      <c r="E173">
        <f t="shared" si="17"/>
        <v>-1</v>
      </c>
      <c r="G173" s="3">
        <f t="shared" si="12"/>
        <v>44116</v>
      </c>
      <c r="H173">
        <f t="shared" si="13"/>
        <v>691</v>
      </c>
      <c r="I173">
        <f t="shared" si="15"/>
        <v>691</v>
      </c>
      <c r="J173" t="str">
        <f t="shared" si="16"/>
        <v/>
      </c>
      <c r="K173">
        <f t="shared" si="23"/>
        <v>408</v>
      </c>
    </row>
    <row r="174" spans="1:19">
      <c r="B174" s="16">
        <f t="shared" si="14"/>
        <v>44131</v>
      </c>
      <c r="C174">
        <f t="shared" ref="C174:C182" si="29">IF(B174&lt;&gt;B173,VLOOKUP(B174,data,2,FALSE),"")</f>
        <v>260</v>
      </c>
      <c r="D174">
        <f t="shared" ref="D174:D182" si="30">VLOOKUP(B174,data,3,FALSE)</f>
        <v>0</v>
      </c>
      <c r="E174">
        <f t="shared" ref="E174:E182" si="31">IF(C174&gt;E173,E173,0)</f>
        <v>-1</v>
      </c>
      <c r="G174" s="3">
        <f t="shared" si="12"/>
        <v>44117</v>
      </c>
      <c r="H174">
        <f t="shared" si="13"/>
        <v>649</v>
      </c>
      <c r="I174" t="str">
        <f t="shared" si="15"/>
        <v/>
      </c>
      <c r="J174" t="str">
        <f t="shared" si="16"/>
        <v/>
      </c>
      <c r="K174" t="str">
        <f t="shared" si="23"/>
        <v/>
      </c>
    </row>
    <row r="175" spans="1:19">
      <c r="B175" s="16">
        <f t="shared" si="14"/>
        <v>44130</v>
      </c>
      <c r="C175">
        <f t="shared" si="29"/>
        <v>309</v>
      </c>
      <c r="D175">
        <f t="shared" si="30"/>
        <v>0</v>
      </c>
      <c r="E175">
        <f t="shared" si="31"/>
        <v>-1</v>
      </c>
      <c r="G175" s="3">
        <f t="shared" si="12"/>
        <v>44118</v>
      </c>
      <c r="H175">
        <f t="shared" si="13"/>
        <v>559</v>
      </c>
      <c r="I175" t="str">
        <f t="shared" si="15"/>
        <v/>
      </c>
      <c r="J175" t="str">
        <f t="shared" si="16"/>
        <v/>
      </c>
      <c r="K175">
        <f t="shared" si="23"/>
        <v>122</v>
      </c>
      <c r="R175" s="1">
        <v>44167</v>
      </c>
      <c r="S175" s="1">
        <v>420</v>
      </c>
    </row>
    <row r="176" spans="1:19">
      <c r="A176">
        <f>SUM(C176:C182)</f>
        <v>2752</v>
      </c>
      <c r="B176" s="16">
        <f t="shared" si="14"/>
        <v>44129</v>
      </c>
      <c r="C176">
        <f t="shared" si="29"/>
        <v>312</v>
      </c>
      <c r="D176">
        <f t="shared" si="30"/>
        <v>1</v>
      </c>
      <c r="E176">
        <f t="shared" si="31"/>
        <v>-1</v>
      </c>
      <c r="G176" s="3">
        <f t="shared" si="12"/>
        <v>44119</v>
      </c>
      <c r="H176">
        <f t="shared" si="13"/>
        <v>429</v>
      </c>
      <c r="I176" t="str">
        <f t="shared" si="15"/>
        <v/>
      </c>
      <c r="J176">
        <f t="shared" si="16"/>
        <v>429</v>
      </c>
      <c r="K176">
        <f t="shared" si="23"/>
        <v>196</v>
      </c>
    </row>
    <row r="177" spans="1:19">
      <c r="A177" s="9" t="str">
        <f>TEXT(A176/A183-1,"0 %")</f>
        <v>-32 %</v>
      </c>
      <c r="B177" s="16">
        <f t="shared" si="14"/>
        <v>44128</v>
      </c>
      <c r="C177">
        <f t="shared" si="29"/>
        <v>329</v>
      </c>
      <c r="D177">
        <f t="shared" si="30"/>
        <v>0</v>
      </c>
      <c r="E177">
        <f t="shared" si="31"/>
        <v>-1</v>
      </c>
      <c r="G177" s="3">
        <f t="shared" si="12"/>
        <v>44120</v>
      </c>
      <c r="H177">
        <f t="shared" si="13"/>
        <v>639</v>
      </c>
      <c r="I177">
        <f t="shared" si="15"/>
        <v>639</v>
      </c>
      <c r="J177" t="str">
        <f t="shared" si="16"/>
        <v/>
      </c>
      <c r="K177">
        <f t="shared" si="23"/>
        <v>178</v>
      </c>
    </row>
    <row r="178" spans="1:19">
      <c r="B178" s="16">
        <f t="shared" si="14"/>
        <v>44127</v>
      </c>
      <c r="C178">
        <f t="shared" si="29"/>
        <v>486</v>
      </c>
      <c r="D178">
        <f t="shared" si="30"/>
        <v>0</v>
      </c>
      <c r="E178">
        <f t="shared" si="31"/>
        <v>-1</v>
      </c>
      <c r="G178" s="3">
        <f t="shared" si="12"/>
        <v>44121</v>
      </c>
      <c r="H178">
        <f t="shared" si="13"/>
        <v>537</v>
      </c>
      <c r="I178" t="str">
        <f t="shared" si="15"/>
        <v/>
      </c>
      <c r="J178" t="str">
        <f t="shared" si="16"/>
        <v/>
      </c>
      <c r="K178">
        <f t="shared" si="23"/>
        <v>219</v>
      </c>
      <c r="R178" s="1">
        <v>44168</v>
      </c>
      <c r="S178" s="1">
        <v>540</v>
      </c>
    </row>
    <row r="179" spans="1:19">
      <c r="B179" s="16">
        <f t="shared" si="14"/>
        <v>44126</v>
      </c>
      <c r="C179">
        <f t="shared" si="29"/>
        <v>372</v>
      </c>
      <c r="D179">
        <f t="shared" si="30"/>
        <v>0</v>
      </c>
      <c r="E179">
        <f t="shared" si="31"/>
        <v>-1</v>
      </c>
      <c r="G179" s="3">
        <f t="shared" si="12"/>
        <v>44122</v>
      </c>
      <c r="H179">
        <f t="shared" si="13"/>
        <v>535</v>
      </c>
      <c r="I179" t="str">
        <f t="shared" si="15"/>
        <v/>
      </c>
      <c r="J179" t="str">
        <f t="shared" si="16"/>
        <v/>
      </c>
      <c r="K179">
        <f t="shared" si="23"/>
        <v>184</v>
      </c>
    </row>
    <row r="180" spans="1:19">
      <c r="B180" s="16">
        <f t="shared" si="14"/>
        <v>44125</v>
      </c>
      <c r="C180">
        <f t="shared" si="29"/>
        <v>446</v>
      </c>
      <c r="D180">
        <f t="shared" si="30"/>
        <v>0</v>
      </c>
      <c r="E180">
        <f t="shared" si="31"/>
        <v>-1</v>
      </c>
      <c r="G180" s="3">
        <f t="shared" si="12"/>
        <v>44123</v>
      </c>
      <c r="H180">
        <f t="shared" si="13"/>
        <v>421</v>
      </c>
      <c r="I180" t="str">
        <f t="shared" si="15"/>
        <v/>
      </c>
      <c r="J180" t="str">
        <f t="shared" si="16"/>
        <v/>
      </c>
      <c r="K180">
        <f t="shared" si="23"/>
        <v>222</v>
      </c>
    </row>
    <row r="181" spans="1:19">
      <c r="B181" s="16">
        <f t="shared" si="14"/>
        <v>44124</v>
      </c>
      <c r="C181">
        <f t="shared" si="29"/>
        <v>386</v>
      </c>
      <c r="D181">
        <f t="shared" si="30"/>
        <v>0</v>
      </c>
      <c r="E181">
        <f t="shared" si="31"/>
        <v>-1</v>
      </c>
      <c r="G181" s="3">
        <f t="shared" si="12"/>
        <v>44124</v>
      </c>
      <c r="H181">
        <f t="shared" si="13"/>
        <v>386</v>
      </c>
      <c r="I181" t="str">
        <f t="shared" si="15"/>
        <v/>
      </c>
      <c r="J181">
        <f t="shared" si="16"/>
        <v>386</v>
      </c>
      <c r="K181">
        <f t="shared" si="23"/>
        <v>294</v>
      </c>
      <c r="R181" s="1">
        <v>44169</v>
      </c>
      <c r="S181" s="1">
        <v>336</v>
      </c>
    </row>
    <row r="182" spans="1:19">
      <c r="B182" s="16">
        <f t="shared" si="14"/>
        <v>44123</v>
      </c>
      <c r="C182">
        <f t="shared" si="29"/>
        <v>421</v>
      </c>
      <c r="D182">
        <f t="shared" si="30"/>
        <v>0</v>
      </c>
      <c r="E182">
        <f t="shared" si="31"/>
        <v>-1</v>
      </c>
      <c r="G182" s="3">
        <f t="shared" si="12"/>
        <v>44125</v>
      </c>
      <c r="H182">
        <f t="shared" si="13"/>
        <v>446</v>
      </c>
      <c r="I182">
        <f t="shared" si="15"/>
        <v>446</v>
      </c>
      <c r="J182" t="str">
        <f t="shared" si="16"/>
        <v/>
      </c>
      <c r="K182">
        <f t="shared" si="23"/>
        <v>131</v>
      </c>
    </row>
    <row r="183" spans="1:19">
      <c r="A183">
        <f>SUM(C183:C189)</f>
        <v>4039</v>
      </c>
      <c r="B183" s="16">
        <f t="shared" si="14"/>
        <v>44122</v>
      </c>
      <c r="C183">
        <f t="shared" ref="C183" si="32">IF(B183&lt;&gt;B182,VLOOKUP(B183,data,2,FALSE),"")</f>
        <v>535</v>
      </c>
      <c r="D183">
        <f t="shared" ref="D183" si="33">VLOOKUP(B183,data,3,FALSE)</f>
        <v>0</v>
      </c>
      <c r="E183">
        <f t="shared" ref="E183" si="34">IF(C183&gt;E182,E182,0)</f>
        <v>-1</v>
      </c>
      <c r="G183" s="3">
        <f t="shared" si="12"/>
        <v>44126</v>
      </c>
      <c r="H183">
        <f t="shared" si="13"/>
        <v>372</v>
      </c>
      <c r="I183" t="str">
        <f t="shared" si="15"/>
        <v/>
      </c>
      <c r="J183">
        <f t="shared" si="16"/>
        <v>372</v>
      </c>
      <c r="K183">
        <f t="shared" si="23"/>
        <v>131</v>
      </c>
    </row>
    <row r="184" spans="1:19">
      <c r="A184" s="9" t="str">
        <f>TEXT(A183/A190-1,"0 %")</f>
        <v>-3 %</v>
      </c>
      <c r="B184" s="16">
        <f t="shared" si="14"/>
        <v>44121</v>
      </c>
      <c r="C184">
        <f t="shared" ref="C184:C189" si="35">IF(B184&lt;&gt;B183,VLOOKUP(B184,data,2,FALSE),"")</f>
        <v>537</v>
      </c>
      <c r="D184">
        <f t="shared" ref="D184:D189" si="36">VLOOKUP(B184,data,3,FALSE)</f>
        <v>0</v>
      </c>
      <c r="E184">
        <f t="shared" ref="E184:E189" si="37">IF(C184&gt;E183,E183,0)</f>
        <v>-1</v>
      </c>
      <c r="G184" s="3">
        <f t="shared" si="12"/>
        <v>44127</v>
      </c>
      <c r="H184">
        <f t="shared" si="13"/>
        <v>486</v>
      </c>
      <c r="I184">
        <f t="shared" si="15"/>
        <v>486</v>
      </c>
      <c r="J184" t="str">
        <f t="shared" si="16"/>
        <v/>
      </c>
      <c r="K184">
        <f t="shared" si="23"/>
        <v>160</v>
      </c>
      <c r="R184" s="1">
        <v>44170</v>
      </c>
      <c r="S184" s="1">
        <v>460</v>
      </c>
    </row>
    <row r="185" spans="1:19">
      <c r="B185" s="16">
        <f t="shared" si="14"/>
        <v>44120</v>
      </c>
      <c r="C185">
        <f t="shared" si="35"/>
        <v>639</v>
      </c>
      <c r="D185">
        <f t="shared" si="36"/>
        <v>0</v>
      </c>
      <c r="E185">
        <f t="shared" si="37"/>
        <v>-1</v>
      </c>
      <c r="G185" s="3">
        <f t="shared" si="12"/>
        <v>44128</v>
      </c>
      <c r="H185">
        <f t="shared" si="13"/>
        <v>329</v>
      </c>
      <c r="I185" t="str">
        <f t="shared" si="15"/>
        <v/>
      </c>
      <c r="J185" t="str">
        <f t="shared" si="16"/>
        <v/>
      </c>
      <c r="K185">
        <f t="shared" si="23"/>
        <v>189</v>
      </c>
    </row>
    <row r="186" spans="1:19">
      <c r="B186" s="16">
        <f t="shared" si="14"/>
        <v>44119</v>
      </c>
      <c r="C186">
        <f t="shared" si="35"/>
        <v>429</v>
      </c>
      <c r="D186">
        <f t="shared" si="36"/>
        <v>0</v>
      </c>
      <c r="E186">
        <f t="shared" si="37"/>
        <v>-1</v>
      </c>
      <c r="G186" s="3">
        <f t="shared" si="12"/>
        <v>44129</v>
      </c>
      <c r="H186">
        <f t="shared" si="13"/>
        <v>312</v>
      </c>
      <c r="I186" t="str">
        <f t="shared" si="15"/>
        <v/>
      </c>
      <c r="J186" t="str">
        <f t="shared" si="16"/>
        <v/>
      </c>
      <c r="K186">
        <f t="shared" si="23"/>
        <v>241</v>
      </c>
    </row>
    <row r="187" spans="1:19">
      <c r="B187" s="16">
        <f t="shared" si="14"/>
        <v>44118</v>
      </c>
      <c r="C187">
        <f t="shared" si="35"/>
        <v>559</v>
      </c>
      <c r="D187">
        <f t="shared" si="36"/>
        <v>0</v>
      </c>
      <c r="E187">
        <f t="shared" si="37"/>
        <v>-1</v>
      </c>
      <c r="G187" s="3">
        <f t="shared" si="12"/>
        <v>44130</v>
      </c>
      <c r="H187">
        <f t="shared" si="13"/>
        <v>309</v>
      </c>
      <c r="I187" t="str">
        <f t="shared" si="15"/>
        <v/>
      </c>
      <c r="J187" t="str">
        <f t="shared" si="16"/>
        <v/>
      </c>
      <c r="K187">
        <f t="shared" si="23"/>
        <v>204</v>
      </c>
      <c r="R187" s="1">
        <v>44171</v>
      </c>
      <c r="S187" s="1">
        <v>413</v>
      </c>
    </row>
    <row r="188" spans="1:19">
      <c r="B188" s="16">
        <f t="shared" si="14"/>
        <v>44117</v>
      </c>
      <c r="C188">
        <f t="shared" si="35"/>
        <v>649</v>
      </c>
      <c r="D188">
        <f t="shared" si="36"/>
        <v>0</v>
      </c>
      <c r="E188">
        <f t="shared" si="37"/>
        <v>-1</v>
      </c>
      <c r="G188" s="3">
        <f t="shared" si="12"/>
        <v>44131</v>
      </c>
      <c r="H188">
        <f t="shared" si="13"/>
        <v>260</v>
      </c>
      <c r="I188" t="str">
        <f t="shared" si="15"/>
        <v/>
      </c>
      <c r="J188">
        <f t="shared" si="16"/>
        <v>260</v>
      </c>
      <c r="K188">
        <f t="shared" si="23"/>
        <v>287</v>
      </c>
    </row>
    <row r="189" spans="1:19">
      <c r="B189" s="16">
        <f t="shared" si="14"/>
        <v>44116</v>
      </c>
      <c r="C189">
        <f t="shared" si="35"/>
        <v>691</v>
      </c>
      <c r="D189">
        <f t="shared" si="36"/>
        <v>0</v>
      </c>
      <c r="E189">
        <f t="shared" si="37"/>
        <v>-1</v>
      </c>
      <c r="G189" s="3">
        <f t="shared" si="12"/>
        <v>44132</v>
      </c>
      <c r="H189">
        <f t="shared" si="13"/>
        <v>367</v>
      </c>
      <c r="I189">
        <f t="shared" si="15"/>
        <v>367</v>
      </c>
      <c r="J189" t="str">
        <f t="shared" si="16"/>
        <v/>
      </c>
      <c r="K189">
        <f t="shared" si="23"/>
        <v>214</v>
      </c>
    </row>
    <row r="190" spans="1:19">
      <c r="A190">
        <f>SUM(C190:C196)</f>
        <v>4157</v>
      </c>
      <c r="B190" s="16">
        <f t="shared" si="14"/>
        <v>44115</v>
      </c>
      <c r="C190">
        <f t="shared" ref="C190:C206" si="38">IF(B190&lt;&gt;B189,VLOOKUP(B190,data,2,FALSE),"")</f>
        <v>666</v>
      </c>
      <c r="D190">
        <f t="shared" ref="D190:D206" si="39">VLOOKUP(B190,data,3,FALSE)</f>
        <v>0</v>
      </c>
      <c r="E190">
        <f t="shared" ref="E190:E206" si="40">IF(C190&gt;E189,E189,0)</f>
        <v>-1</v>
      </c>
      <c r="G190" s="3">
        <f t="shared" si="12"/>
        <v>44133</v>
      </c>
      <c r="H190">
        <f t="shared" si="13"/>
        <v>353</v>
      </c>
      <c r="I190" t="str">
        <f t="shared" si="15"/>
        <v/>
      </c>
      <c r="J190">
        <f t="shared" si="16"/>
        <v>353</v>
      </c>
      <c r="K190">
        <f t="shared" si="23"/>
        <v>149</v>
      </c>
      <c r="R190" s="1">
        <v>44172</v>
      </c>
      <c r="S190" s="1">
        <v>250</v>
      </c>
    </row>
    <row r="191" spans="1:19">
      <c r="A191" s="9" t="str">
        <f>TEXT(A190/A197-1,"0 %")</f>
        <v>121 %</v>
      </c>
      <c r="B191" s="16">
        <f t="shared" si="14"/>
        <v>44114</v>
      </c>
      <c r="C191">
        <f t="shared" si="38"/>
        <v>720</v>
      </c>
      <c r="D191">
        <f t="shared" si="39"/>
        <v>0</v>
      </c>
      <c r="E191">
        <f t="shared" si="40"/>
        <v>-1</v>
      </c>
      <c r="G191" s="3">
        <f t="shared" ref="G191:G233" si="41">IF(G192&gt;44077,G192-1,44077)</f>
        <v>44134</v>
      </c>
      <c r="H191">
        <f t="shared" ref="H191:H233" si="42">VLOOKUP(G191,data,2,FALSE)</f>
        <v>367</v>
      </c>
      <c r="I191" t="str">
        <f t="shared" ref="I191:I233" si="43">IF(AND(H191&gt;H190,H191&gt;H192),H191,IF(AND(H192="",H191/H190&gt;1.1),H191,""))</f>
        <v/>
      </c>
      <c r="J191" t="str">
        <f t="shared" ref="J191:J233" si="44">IF(AND(H191&lt;H190,H191&lt;H192),H191,IF(AND(H192="",H191/H190&lt;0.9),H191,""))</f>
        <v/>
      </c>
      <c r="K191">
        <f t="shared" si="23"/>
        <v>269</v>
      </c>
    </row>
    <row r="192" spans="1:19">
      <c r="B192" s="16">
        <f t="shared" ref="B192:B235" si="45">IF(AND(B191&gt;44077,B191&lt;&gt;""),B191-1,B191)</f>
        <v>44113</v>
      </c>
      <c r="C192">
        <f t="shared" si="38"/>
        <v>640</v>
      </c>
      <c r="D192">
        <f t="shared" si="39"/>
        <v>11</v>
      </c>
      <c r="E192">
        <f t="shared" si="40"/>
        <v>-1</v>
      </c>
      <c r="G192" s="3">
        <f t="shared" si="41"/>
        <v>44135</v>
      </c>
      <c r="H192">
        <f t="shared" si="42"/>
        <v>372</v>
      </c>
      <c r="I192">
        <f t="shared" si="43"/>
        <v>372</v>
      </c>
      <c r="J192" t="str">
        <f t="shared" si="44"/>
        <v/>
      </c>
      <c r="K192">
        <f t="shared" si="23"/>
        <v>235</v>
      </c>
    </row>
    <row r="193" spans="1:19">
      <c r="B193" s="16">
        <f t="shared" si="45"/>
        <v>44112</v>
      </c>
      <c r="C193">
        <f t="shared" si="38"/>
        <v>445</v>
      </c>
      <c r="D193">
        <f t="shared" si="39"/>
        <v>0</v>
      </c>
      <c r="E193">
        <f t="shared" si="40"/>
        <v>-1</v>
      </c>
      <c r="G193" s="3">
        <f t="shared" si="41"/>
        <v>44136</v>
      </c>
      <c r="H193">
        <f t="shared" si="42"/>
        <v>240</v>
      </c>
      <c r="I193" t="str">
        <f t="shared" si="43"/>
        <v/>
      </c>
      <c r="J193">
        <f t="shared" si="44"/>
        <v>240</v>
      </c>
      <c r="K193" t="str">
        <f t="shared" ref="K193:K226" si="46">IF(ISNA(VLOOKUP(B193,R:S,2,)),"",VLOOKUP(B193,R:S,2,))</f>
        <v/>
      </c>
      <c r="R193" s="1">
        <v>44173</v>
      </c>
      <c r="S193" s="1">
        <v>361</v>
      </c>
    </row>
    <row r="194" spans="1:19">
      <c r="B194" s="16">
        <f t="shared" si="45"/>
        <v>44111</v>
      </c>
      <c r="C194">
        <f t="shared" si="38"/>
        <v>578</v>
      </c>
      <c r="D194">
        <f t="shared" si="39"/>
        <v>0</v>
      </c>
      <c r="E194">
        <f t="shared" si="40"/>
        <v>-1</v>
      </c>
      <c r="G194" s="3">
        <f t="shared" si="41"/>
        <v>44137</v>
      </c>
      <c r="H194">
        <f t="shared" si="42"/>
        <v>241</v>
      </c>
      <c r="I194" t="str">
        <f t="shared" si="43"/>
        <v/>
      </c>
      <c r="J194" t="str">
        <f t="shared" si="44"/>
        <v/>
      </c>
      <c r="K194" t="str">
        <f t="shared" si="46"/>
        <v/>
      </c>
    </row>
    <row r="195" spans="1:19">
      <c r="B195" s="16">
        <f t="shared" si="45"/>
        <v>44110</v>
      </c>
      <c r="C195">
        <f t="shared" si="38"/>
        <v>655</v>
      </c>
      <c r="D195">
        <f t="shared" si="39"/>
        <v>0</v>
      </c>
      <c r="E195">
        <f t="shared" si="40"/>
        <v>-1</v>
      </c>
      <c r="G195" s="3">
        <f t="shared" si="41"/>
        <v>44138</v>
      </c>
      <c r="H195">
        <f t="shared" si="42"/>
        <v>252</v>
      </c>
      <c r="I195" t="str">
        <f t="shared" si="43"/>
        <v/>
      </c>
      <c r="J195" t="str">
        <f t="shared" si="44"/>
        <v/>
      </c>
      <c r="K195" t="str">
        <f t="shared" si="46"/>
        <v/>
      </c>
    </row>
    <row r="196" spans="1:19">
      <c r="B196" s="16">
        <f t="shared" si="45"/>
        <v>44109</v>
      </c>
      <c r="C196">
        <f t="shared" si="38"/>
        <v>453</v>
      </c>
      <c r="D196">
        <f t="shared" si="39"/>
        <v>0</v>
      </c>
      <c r="E196">
        <f t="shared" si="40"/>
        <v>-1</v>
      </c>
      <c r="G196" s="3">
        <f t="shared" si="41"/>
        <v>44139</v>
      </c>
      <c r="H196">
        <f t="shared" si="42"/>
        <v>345</v>
      </c>
      <c r="I196">
        <f t="shared" si="43"/>
        <v>345</v>
      </c>
      <c r="J196" t="str">
        <f t="shared" si="44"/>
        <v/>
      </c>
      <c r="K196" t="str">
        <f t="shared" si="46"/>
        <v/>
      </c>
      <c r="R196" s="1">
        <v>44174</v>
      </c>
      <c r="S196" s="1">
        <v>490</v>
      </c>
    </row>
    <row r="197" spans="1:19">
      <c r="A197">
        <f>SUM(C197:C203)</f>
        <v>1884</v>
      </c>
      <c r="B197" s="16">
        <f t="shared" si="45"/>
        <v>44108</v>
      </c>
      <c r="C197">
        <f t="shared" si="38"/>
        <v>294</v>
      </c>
      <c r="D197">
        <f t="shared" si="39"/>
        <v>0</v>
      </c>
      <c r="E197">
        <f t="shared" si="40"/>
        <v>-1</v>
      </c>
      <c r="G197" s="3">
        <f t="shared" si="41"/>
        <v>44140</v>
      </c>
      <c r="H197">
        <f t="shared" si="42"/>
        <v>309</v>
      </c>
      <c r="I197" t="str">
        <f t="shared" si="43"/>
        <v/>
      </c>
      <c r="J197">
        <f t="shared" si="44"/>
        <v>309</v>
      </c>
      <c r="K197" t="str">
        <f t="shared" si="46"/>
        <v/>
      </c>
    </row>
    <row r="198" spans="1:19">
      <c r="A198" s="9"/>
      <c r="B198" s="16">
        <f t="shared" si="45"/>
        <v>44107</v>
      </c>
      <c r="C198">
        <f t="shared" si="38"/>
        <v>463</v>
      </c>
      <c r="D198">
        <f t="shared" si="39"/>
        <v>1</v>
      </c>
      <c r="E198">
        <f t="shared" si="40"/>
        <v>-1</v>
      </c>
      <c r="G198" s="3">
        <f t="shared" si="41"/>
        <v>44141</v>
      </c>
      <c r="H198">
        <f t="shared" si="42"/>
        <v>378</v>
      </c>
      <c r="I198">
        <f t="shared" si="43"/>
        <v>378</v>
      </c>
      <c r="J198" t="str">
        <f t="shared" si="44"/>
        <v/>
      </c>
      <c r="K198" t="str">
        <f t="shared" si="46"/>
        <v/>
      </c>
    </row>
    <row r="199" spans="1:19">
      <c r="B199" s="16">
        <f t="shared" si="45"/>
        <v>44106</v>
      </c>
      <c r="C199">
        <f t="shared" si="38"/>
        <v>169</v>
      </c>
      <c r="D199">
        <f t="shared" si="39"/>
        <v>0</v>
      </c>
      <c r="E199">
        <f t="shared" si="40"/>
        <v>-1</v>
      </c>
      <c r="G199" s="3">
        <f t="shared" si="41"/>
        <v>44142</v>
      </c>
      <c r="H199">
        <f t="shared" si="42"/>
        <v>365</v>
      </c>
      <c r="I199" t="str">
        <f t="shared" si="43"/>
        <v/>
      </c>
      <c r="J199" t="str">
        <f t="shared" si="44"/>
        <v/>
      </c>
      <c r="K199" t="str">
        <f t="shared" si="46"/>
        <v/>
      </c>
      <c r="R199" s="1">
        <v>44175</v>
      </c>
      <c r="S199" s="1">
        <v>840</v>
      </c>
    </row>
    <row r="200" spans="1:19">
      <c r="B200" s="16">
        <f t="shared" si="45"/>
        <v>44105</v>
      </c>
      <c r="C200">
        <f t="shared" si="38"/>
        <v>203</v>
      </c>
      <c r="D200">
        <f t="shared" si="39"/>
        <v>0</v>
      </c>
      <c r="E200">
        <f t="shared" si="40"/>
        <v>-1</v>
      </c>
      <c r="G200" s="3">
        <f t="shared" si="41"/>
        <v>44143</v>
      </c>
      <c r="H200">
        <f t="shared" si="42"/>
        <v>252</v>
      </c>
      <c r="I200" t="str">
        <f t="shared" si="43"/>
        <v/>
      </c>
      <c r="J200" t="str">
        <f t="shared" si="44"/>
        <v/>
      </c>
      <c r="K200" t="str">
        <f t="shared" si="46"/>
        <v/>
      </c>
    </row>
    <row r="201" spans="1:19">
      <c r="B201" s="16">
        <f t="shared" si="45"/>
        <v>44104</v>
      </c>
      <c r="C201">
        <f t="shared" si="38"/>
        <v>318</v>
      </c>
      <c r="D201">
        <f t="shared" si="39"/>
        <v>0</v>
      </c>
      <c r="E201">
        <f t="shared" si="40"/>
        <v>-1</v>
      </c>
      <c r="G201" s="3">
        <f t="shared" si="41"/>
        <v>44144</v>
      </c>
      <c r="H201">
        <f t="shared" si="42"/>
        <v>171</v>
      </c>
      <c r="I201" t="str">
        <f t="shared" si="43"/>
        <v/>
      </c>
      <c r="J201">
        <f t="shared" si="44"/>
        <v>171</v>
      </c>
      <c r="K201" t="str">
        <f t="shared" si="46"/>
        <v/>
      </c>
    </row>
    <row r="202" spans="1:19">
      <c r="B202" s="16">
        <f t="shared" si="45"/>
        <v>44103</v>
      </c>
      <c r="C202">
        <f t="shared" si="38"/>
        <v>238</v>
      </c>
      <c r="D202">
        <f t="shared" si="39"/>
        <v>0</v>
      </c>
      <c r="E202">
        <f t="shared" si="40"/>
        <v>-1</v>
      </c>
      <c r="G202" s="3">
        <f t="shared" si="41"/>
        <v>44145</v>
      </c>
      <c r="H202">
        <f t="shared" si="42"/>
        <v>202</v>
      </c>
      <c r="I202" t="str">
        <f t="shared" si="43"/>
        <v/>
      </c>
      <c r="J202" t="str">
        <f t="shared" si="44"/>
        <v/>
      </c>
      <c r="K202" t="str">
        <f t="shared" si="46"/>
        <v/>
      </c>
      <c r="R202" s="1">
        <v>44176</v>
      </c>
      <c r="S202" s="1">
        <v>501</v>
      </c>
    </row>
    <row r="203" spans="1:19">
      <c r="B203" s="16">
        <f t="shared" si="45"/>
        <v>44102</v>
      </c>
      <c r="C203">
        <f t="shared" si="38"/>
        <v>199</v>
      </c>
      <c r="D203">
        <f t="shared" si="39"/>
        <v>0</v>
      </c>
      <c r="E203">
        <f t="shared" si="40"/>
        <v>-1</v>
      </c>
      <c r="G203" s="3">
        <f t="shared" si="41"/>
        <v>44146</v>
      </c>
      <c r="H203">
        <f t="shared" si="42"/>
        <v>248</v>
      </c>
      <c r="I203" t="str">
        <f t="shared" si="43"/>
        <v/>
      </c>
      <c r="J203" t="str">
        <f t="shared" si="44"/>
        <v/>
      </c>
      <c r="K203" t="str">
        <f t="shared" si="46"/>
        <v/>
      </c>
    </row>
    <row r="204" spans="1:19">
      <c r="B204" s="16">
        <f t="shared" si="45"/>
        <v>44101</v>
      </c>
      <c r="C204">
        <f t="shared" si="38"/>
        <v>141</v>
      </c>
      <c r="D204">
        <f t="shared" si="39"/>
        <v>0</v>
      </c>
      <c r="E204">
        <f t="shared" si="40"/>
        <v>-1</v>
      </c>
      <c r="G204" s="3">
        <f t="shared" si="41"/>
        <v>44147</v>
      </c>
      <c r="H204">
        <f t="shared" si="42"/>
        <v>255</v>
      </c>
      <c r="I204" t="str">
        <f t="shared" si="43"/>
        <v/>
      </c>
      <c r="J204" t="str">
        <f t="shared" si="44"/>
        <v/>
      </c>
      <c r="K204" t="str">
        <f t="shared" si="46"/>
        <v/>
      </c>
    </row>
    <row r="205" spans="1:19">
      <c r="B205" s="16">
        <f t="shared" si="45"/>
        <v>44100</v>
      </c>
      <c r="C205">
        <f t="shared" si="38"/>
        <v>242</v>
      </c>
      <c r="D205">
        <f t="shared" si="39"/>
        <v>0</v>
      </c>
      <c r="E205">
        <f t="shared" si="40"/>
        <v>-1</v>
      </c>
      <c r="G205" s="3">
        <f t="shared" si="41"/>
        <v>44148</v>
      </c>
      <c r="H205">
        <f t="shared" si="42"/>
        <v>280</v>
      </c>
      <c r="I205">
        <f t="shared" si="43"/>
        <v>280</v>
      </c>
      <c r="J205" t="str">
        <f t="shared" si="44"/>
        <v/>
      </c>
      <c r="K205" t="str">
        <f t="shared" si="46"/>
        <v/>
      </c>
    </row>
    <row r="206" spans="1:19">
      <c r="B206" s="16">
        <f t="shared" si="45"/>
        <v>44099</v>
      </c>
      <c r="C206">
        <f t="shared" si="38"/>
        <v>217</v>
      </c>
      <c r="D206">
        <f t="shared" si="39"/>
        <v>1</v>
      </c>
      <c r="E206">
        <f t="shared" si="40"/>
        <v>-1</v>
      </c>
      <c r="G206" s="3">
        <f t="shared" si="41"/>
        <v>44149</v>
      </c>
      <c r="H206">
        <f t="shared" si="42"/>
        <v>279</v>
      </c>
      <c r="I206" t="str">
        <f t="shared" si="43"/>
        <v/>
      </c>
      <c r="J206">
        <f t="shared" si="44"/>
        <v>279</v>
      </c>
      <c r="K206" t="str">
        <f t="shared" si="46"/>
        <v/>
      </c>
    </row>
    <row r="207" spans="1:19">
      <c r="B207" s="16">
        <f t="shared" si="45"/>
        <v>44098</v>
      </c>
      <c r="C207">
        <f t="shared" ref="C207" si="47">IF(B207&lt;&gt;B206,VLOOKUP(B207,data,2,FALSE),"")</f>
        <v>211</v>
      </c>
      <c r="D207">
        <f t="shared" ref="D207" si="48">VLOOKUP(B207,data,3,FALSE)</f>
        <v>0</v>
      </c>
      <c r="E207">
        <f t="shared" ref="E207" si="49">IF(C207&gt;E206,E206,0)</f>
        <v>-1</v>
      </c>
      <c r="G207" s="3">
        <f t="shared" si="41"/>
        <v>44150</v>
      </c>
      <c r="H207">
        <f t="shared" si="42"/>
        <v>321</v>
      </c>
      <c r="I207">
        <f t="shared" si="43"/>
        <v>321</v>
      </c>
      <c r="J207" t="str">
        <f t="shared" si="44"/>
        <v/>
      </c>
      <c r="K207" t="str">
        <f t="shared" si="46"/>
        <v/>
      </c>
    </row>
    <row r="208" spans="1:19">
      <c r="B208" s="16">
        <f t="shared" si="45"/>
        <v>44097</v>
      </c>
      <c r="C208">
        <f t="shared" ref="C208:C214" si="50">IF(B208&lt;&gt;B207,VLOOKUP(B208,data,2,FALSE),"")</f>
        <v>189</v>
      </c>
      <c r="D208">
        <f t="shared" ref="D208:D214" si="51">VLOOKUP(B208,data,3,FALSE)</f>
        <v>0</v>
      </c>
      <c r="E208">
        <f t="shared" ref="E208:E214" si="52">IF(C208&gt;E207,E207,0)</f>
        <v>-1</v>
      </c>
      <c r="G208" s="3">
        <f t="shared" si="41"/>
        <v>44151</v>
      </c>
      <c r="H208">
        <f t="shared" si="42"/>
        <v>301</v>
      </c>
      <c r="I208" t="str">
        <f t="shared" si="43"/>
        <v/>
      </c>
      <c r="J208">
        <f t="shared" si="44"/>
        <v>301</v>
      </c>
      <c r="K208" t="str">
        <f t="shared" si="46"/>
        <v/>
      </c>
    </row>
    <row r="209" spans="1:11">
      <c r="B209" s="16">
        <f t="shared" si="45"/>
        <v>44096</v>
      </c>
      <c r="C209">
        <f t="shared" si="50"/>
        <v>311</v>
      </c>
      <c r="D209">
        <f t="shared" si="51"/>
        <v>0</v>
      </c>
      <c r="E209">
        <f t="shared" si="52"/>
        <v>-1</v>
      </c>
      <c r="G209" s="3">
        <f t="shared" si="41"/>
        <v>44152</v>
      </c>
      <c r="H209">
        <f t="shared" si="42"/>
        <v>389</v>
      </c>
      <c r="I209" t="str">
        <f t="shared" si="43"/>
        <v/>
      </c>
      <c r="J209" t="str">
        <f t="shared" si="44"/>
        <v/>
      </c>
      <c r="K209" t="str">
        <f t="shared" si="46"/>
        <v/>
      </c>
    </row>
    <row r="210" spans="1:11">
      <c r="B210" s="16">
        <f t="shared" si="45"/>
        <v>44095</v>
      </c>
      <c r="C210">
        <f t="shared" si="50"/>
        <v>157</v>
      </c>
      <c r="D210">
        <f t="shared" si="51"/>
        <v>0</v>
      </c>
      <c r="E210">
        <f t="shared" si="52"/>
        <v>-1</v>
      </c>
      <c r="G210" s="3">
        <f t="shared" si="41"/>
        <v>44153</v>
      </c>
      <c r="H210">
        <f t="shared" si="42"/>
        <v>458</v>
      </c>
      <c r="I210" t="str">
        <f t="shared" si="43"/>
        <v/>
      </c>
      <c r="J210" t="str">
        <f t="shared" si="44"/>
        <v/>
      </c>
      <c r="K210" t="str">
        <f t="shared" si="46"/>
        <v/>
      </c>
    </row>
    <row r="211" spans="1:11">
      <c r="B211" s="16">
        <f t="shared" si="45"/>
        <v>44094</v>
      </c>
      <c r="C211">
        <f t="shared" si="50"/>
        <v>202</v>
      </c>
      <c r="D211">
        <f t="shared" si="51"/>
        <v>0</v>
      </c>
      <c r="E211">
        <f t="shared" si="52"/>
        <v>-1</v>
      </c>
      <c r="G211" s="3">
        <f t="shared" si="41"/>
        <v>44154</v>
      </c>
      <c r="H211">
        <f t="shared" si="42"/>
        <v>537</v>
      </c>
      <c r="I211">
        <f t="shared" si="43"/>
        <v>537</v>
      </c>
      <c r="J211" t="str">
        <f t="shared" si="44"/>
        <v/>
      </c>
      <c r="K211" t="str">
        <f t="shared" si="46"/>
        <v/>
      </c>
    </row>
    <row r="212" spans="1:11">
      <c r="B212" s="16">
        <f t="shared" si="45"/>
        <v>44093</v>
      </c>
      <c r="C212">
        <f t="shared" si="50"/>
        <v>190</v>
      </c>
      <c r="D212">
        <f t="shared" si="51"/>
        <v>0</v>
      </c>
      <c r="E212">
        <f t="shared" si="52"/>
        <v>-1</v>
      </c>
      <c r="G212" s="3">
        <f t="shared" si="41"/>
        <v>44155</v>
      </c>
      <c r="H212">
        <f t="shared" si="42"/>
        <v>518</v>
      </c>
      <c r="I212" t="str">
        <f t="shared" si="43"/>
        <v/>
      </c>
      <c r="J212">
        <f t="shared" si="44"/>
        <v>518</v>
      </c>
      <c r="K212" t="str">
        <f t="shared" si="46"/>
        <v/>
      </c>
    </row>
    <row r="213" spans="1:11">
      <c r="B213" s="16">
        <f t="shared" si="45"/>
        <v>44092</v>
      </c>
      <c r="C213">
        <f t="shared" si="50"/>
        <v>82</v>
      </c>
      <c r="D213">
        <f t="shared" si="51"/>
        <v>0</v>
      </c>
      <c r="E213">
        <f t="shared" si="52"/>
        <v>-1</v>
      </c>
      <c r="G213" s="3">
        <f t="shared" si="41"/>
        <v>44156</v>
      </c>
      <c r="H213">
        <f t="shared" si="42"/>
        <v>626</v>
      </c>
      <c r="I213">
        <f t="shared" si="43"/>
        <v>626</v>
      </c>
      <c r="J213" t="str">
        <f t="shared" si="44"/>
        <v/>
      </c>
      <c r="K213" t="str">
        <f t="shared" si="46"/>
        <v/>
      </c>
    </row>
    <row r="214" spans="1:11">
      <c r="B214" s="16">
        <f t="shared" si="45"/>
        <v>44091</v>
      </c>
      <c r="C214">
        <f t="shared" si="50"/>
        <v>137</v>
      </c>
      <c r="D214">
        <f t="shared" si="51"/>
        <v>0</v>
      </c>
      <c r="E214">
        <f t="shared" si="52"/>
        <v>-1</v>
      </c>
      <c r="G214" s="3">
        <f t="shared" si="41"/>
        <v>44157</v>
      </c>
      <c r="H214">
        <f t="shared" si="42"/>
        <v>485</v>
      </c>
      <c r="I214" t="str">
        <f t="shared" si="43"/>
        <v/>
      </c>
      <c r="J214" t="str">
        <f t="shared" si="44"/>
        <v/>
      </c>
      <c r="K214" t="str">
        <f t="shared" si="46"/>
        <v/>
      </c>
    </row>
    <row r="215" spans="1:11">
      <c r="B215" s="16">
        <f t="shared" si="45"/>
        <v>44090</v>
      </c>
      <c r="C215">
        <f t="shared" ref="C215:C220" si="53">IF(B215&lt;&gt;B214,VLOOKUP(B215,data,2,FALSE),"")</f>
        <v>125</v>
      </c>
      <c r="D215">
        <f t="shared" ref="D215:D220" si="54">VLOOKUP(B215,data,3,FALSE)</f>
        <v>0</v>
      </c>
      <c r="E215">
        <f t="shared" ref="E215:E220" si="55">IF(C215&gt;E214,E214,0)</f>
        <v>-1</v>
      </c>
      <c r="G215" s="3">
        <f t="shared" si="41"/>
        <v>44158</v>
      </c>
      <c r="H215">
        <f t="shared" si="42"/>
        <v>383</v>
      </c>
      <c r="I215" t="str">
        <f t="shared" si="43"/>
        <v/>
      </c>
      <c r="J215">
        <f t="shared" si="44"/>
        <v>383</v>
      </c>
      <c r="K215" t="str">
        <f t="shared" si="46"/>
        <v/>
      </c>
    </row>
    <row r="216" spans="1:11">
      <c r="A216" s="13"/>
      <c r="B216" s="16">
        <f t="shared" si="45"/>
        <v>44089</v>
      </c>
      <c r="C216">
        <f t="shared" si="53"/>
        <v>136</v>
      </c>
      <c r="D216">
        <f t="shared" si="54"/>
        <v>0</v>
      </c>
      <c r="E216">
        <f t="shared" si="55"/>
        <v>-1</v>
      </c>
      <c r="G216" s="3">
        <f t="shared" si="41"/>
        <v>44159</v>
      </c>
      <c r="H216">
        <f t="shared" si="42"/>
        <v>874</v>
      </c>
      <c r="I216" t="str">
        <f t="shared" si="43"/>
        <v/>
      </c>
      <c r="J216" t="str">
        <f t="shared" si="44"/>
        <v/>
      </c>
      <c r="K216" t="str">
        <f t="shared" si="46"/>
        <v/>
      </c>
    </row>
    <row r="217" spans="1:11">
      <c r="B217" s="16">
        <f t="shared" si="45"/>
        <v>44088</v>
      </c>
      <c r="C217">
        <f t="shared" si="53"/>
        <v>67</v>
      </c>
      <c r="D217">
        <f t="shared" si="54"/>
        <v>0</v>
      </c>
      <c r="E217">
        <f t="shared" si="55"/>
        <v>-1</v>
      </c>
      <c r="G217" s="3">
        <f t="shared" si="41"/>
        <v>44160</v>
      </c>
      <c r="H217">
        <f t="shared" si="42"/>
        <v>1098</v>
      </c>
      <c r="I217">
        <f t="shared" si="43"/>
        <v>1098</v>
      </c>
      <c r="J217" t="str">
        <f t="shared" si="44"/>
        <v/>
      </c>
      <c r="K217" t="str">
        <f t="shared" si="46"/>
        <v/>
      </c>
    </row>
    <row r="218" spans="1:11">
      <c r="B218" s="16">
        <f t="shared" si="45"/>
        <v>44087</v>
      </c>
      <c r="C218">
        <f t="shared" si="53"/>
        <v>87</v>
      </c>
      <c r="D218">
        <f t="shared" si="54"/>
        <v>0</v>
      </c>
      <c r="E218">
        <f t="shared" si="55"/>
        <v>-1</v>
      </c>
      <c r="G218" s="3">
        <f t="shared" si="41"/>
        <v>44161</v>
      </c>
      <c r="H218">
        <f t="shared" si="42"/>
        <v>923</v>
      </c>
      <c r="I218" t="str">
        <f t="shared" si="43"/>
        <v/>
      </c>
      <c r="J218" t="str">
        <f t="shared" si="44"/>
        <v/>
      </c>
      <c r="K218" t="str">
        <f t="shared" si="46"/>
        <v/>
      </c>
    </row>
    <row r="219" spans="1:11">
      <c r="B219" s="16">
        <f t="shared" si="45"/>
        <v>44086</v>
      </c>
      <c r="C219">
        <f t="shared" si="53"/>
        <v>46</v>
      </c>
      <c r="D219">
        <f t="shared" si="54"/>
        <v>0</v>
      </c>
      <c r="E219">
        <f t="shared" si="55"/>
        <v>-1</v>
      </c>
      <c r="G219" s="3">
        <f t="shared" si="41"/>
        <v>44162</v>
      </c>
      <c r="H219">
        <f t="shared" si="42"/>
        <v>838</v>
      </c>
      <c r="I219" t="str">
        <f t="shared" si="43"/>
        <v/>
      </c>
      <c r="J219">
        <f t="shared" si="44"/>
        <v>838</v>
      </c>
      <c r="K219" t="str">
        <f t="shared" si="46"/>
        <v/>
      </c>
    </row>
    <row r="220" spans="1:11">
      <c r="B220" s="16">
        <f t="shared" si="45"/>
        <v>44085</v>
      </c>
      <c r="C220">
        <f t="shared" si="53"/>
        <v>70</v>
      </c>
      <c r="D220">
        <f t="shared" si="54"/>
        <v>0</v>
      </c>
      <c r="E220">
        <f t="shared" si="55"/>
        <v>-1</v>
      </c>
      <c r="G220" s="3">
        <f t="shared" si="41"/>
        <v>44163</v>
      </c>
      <c r="H220">
        <f t="shared" si="42"/>
        <v>1025</v>
      </c>
      <c r="I220">
        <f t="shared" si="43"/>
        <v>1025</v>
      </c>
      <c r="J220" t="str">
        <f t="shared" si="44"/>
        <v/>
      </c>
      <c r="K220" t="str">
        <f t="shared" si="46"/>
        <v/>
      </c>
    </row>
    <row r="221" spans="1:11">
      <c r="B221" s="16">
        <f t="shared" si="45"/>
        <v>44084</v>
      </c>
      <c r="C221">
        <f t="shared" ref="C221:C226" si="56">IF(B221&lt;&gt;B220,VLOOKUP(B221,data,2,FALSE),"")</f>
        <v>75</v>
      </c>
      <c r="D221">
        <f t="shared" ref="D221:D226" si="57">VLOOKUP(B221,data,3,FALSE)</f>
        <v>0</v>
      </c>
      <c r="E221">
        <f t="shared" ref="E221:E226" si="58">IF(C221&gt;E220,E220,0)</f>
        <v>-1</v>
      </c>
      <c r="G221" s="3">
        <f t="shared" si="41"/>
        <v>44164</v>
      </c>
      <c r="H221">
        <f t="shared" si="42"/>
        <v>753</v>
      </c>
      <c r="I221" t="str">
        <f t="shared" si="43"/>
        <v/>
      </c>
      <c r="J221" t="str">
        <f t="shared" si="44"/>
        <v/>
      </c>
      <c r="K221" t="str">
        <f t="shared" si="46"/>
        <v/>
      </c>
    </row>
    <row r="222" spans="1:11">
      <c r="B222" s="16">
        <f t="shared" si="45"/>
        <v>44083</v>
      </c>
      <c r="C222">
        <f t="shared" si="56"/>
        <v>101</v>
      </c>
      <c r="D222">
        <f t="shared" si="57"/>
        <v>0</v>
      </c>
      <c r="E222">
        <f t="shared" si="58"/>
        <v>-1</v>
      </c>
      <c r="G222" s="3">
        <f t="shared" si="41"/>
        <v>44165</v>
      </c>
      <c r="H222">
        <f t="shared" si="42"/>
        <v>725</v>
      </c>
      <c r="I222" t="str">
        <f t="shared" si="43"/>
        <v/>
      </c>
      <c r="J222" t="str">
        <f t="shared" si="44"/>
        <v/>
      </c>
      <c r="K222" t="str">
        <f t="shared" si="46"/>
        <v/>
      </c>
    </row>
    <row r="223" spans="1:11">
      <c r="B223" s="16">
        <f t="shared" si="45"/>
        <v>44082</v>
      </c>
      <c r="C223">
        <f t="shared" si="56"/>
        <v>56</v>
      </c>
      <c r="D223">
        <f t="shared" si="57"/>
        <v>0</v>
      </c>
      <c r="E223">
        <f t="shared" si="58"/>
        <v>-1</v>
      </c>
      <c r="G223" s="3">
        <f t="shared" si="41"/>
        <v>44166</v>
      </c>
      <c r="H223">
        <f t="shared" si="42"/>
        <v>722</v>
      </c>
      <c r="I223" t="str">
        <f t="shared" si="43"/>
        <v/>
      </c>
      <c r="J223">
        <f t="shared" si="44"/>
        <v>722</v>
      </c>
      <c r="K223" t="str">
        <f t="shared" si="46"/>
        <v/>
      </c>
    </row>
    <row r="224" spans="1:11">
      <c r="B224" s="16">
        <f t="shared" si="45"/>
        <v>44081</v>
      </c>
      <c r="C224">
        <f t="shared" si="56"/>
        <v>46</v>
      </c>
      <c r="D224">
        <f t="shared" si="57"/>
        <v>0</v>
      </c>
      <c r="E224">
        <f t="shared" si="58"/>
        <v>-1</v>
      </c>
      <c r="G224" s="3">
        <f t="shared" si="41"/>
        <v>44167</v>
      </c>
      <c r="H224">
        <f t="shared" si="42"/>
        <v>995</v>
      </c>
      <c r="I224">
        <f t="shared" si="43"/>
        <v>995</v>
      </c>
      <c r="J224" t="str">
        <f t="shared" si="44"/>
        <v/>
      </c>
      <c r="K224" t="str">
        <f t="shared" si="46"/>
        <v/>
      </c>
    </row>
    <row r="225" spans="2:19">
      <c r="B225" s="16">
        <f t="shared" si="45"/>
        <v>44080</v>
      </c>
      <c r="C225">
        <f t="shared" si="56"/>
        <v>10</v>
      </c>
      <c r="D225">
        <f t="shared" si="57"/>
        <v>0</v>
      </c>
      <c r="E225">
        <f t="shared" si="58"/>
        <v>-1</v>
      </c>
      <c r="G225" s="3">
        <f t="shared" si="41"/>
        <v>44168</v>
      </c>
      <c r="H225">
        <f t="shared" si="42"/>
        <v>714</v>
      </c>
      <c r="I225" t="str">
        <f t="shared" si="43"/>
        <v/>
      </c>
      <c r="J225">
        <f t="shared" si="44"/>
        <v>714</v>
      </c>
      <c r="K225" t="str">
        <f t="shared" si="46"/>
        <v/>
      </c>
    </row>
    <row r="226" spans="2:19">
      <c r="B226" s="16">
        <f t="shared" si="45"/>
        <v>44079</v>
      </c>
      <c r="C226">
        <f t="shared" si="56"/>
        <v>15</v>
      </c>
      <c r="D226">
        <f t="shared" si="57"/>
        <v>0</v>
      </c>
      <c r="E226">
        <f t="shared" si="58"/>
        <v>-1</v>
      </c>
      <c r="G226" s="3">
        <f t="shared" si="41"/>
        <v>44169</v>
      </c>
      <c r="H226">
        <f t="shared" si="42"/>
        <v>748</v>
      </c>
      <c r="I226" t="str">
        <f t="shared" si="43"/>
        <v/>
      </c>
      <c r="J226" t="str">
        <f t="shared" si="44"/>
        <v/>
      </c>
      <c r="K226" t="str">
        <f t="shared" si="46"/>
        <v/>
      </c>
    </row>
    <row r="227" spans="2:19">
      <c r="B227" s="16">
        <f t="shared" si="45"/>
        <v>44078</v>
      </c>
      <c r="C227">
        <f t="shared" ref="C227:C235" si="59">IF(B227&lt;&gt;B226,VLOOKUP(B227,data,2,FALSE),"")</f>
        <v>19</v>
      </c>
      <c r="D227">
        <f t="shared" ref="D227:D235" si="60">VLOOKUP(B227,data,3,FALSE)</f>
        <v>0</v>
      </c>
      <c r="E227">
        <f t="shared" ref="E227:E235" si="61">IF(C227&gt;E226,E226,0)</f>
        <v>-1</v>
      </c>
      <c r="G227" s="3">
        <f t="shared" si="41"/>
        <v>44170</v>
      </c>
      <c r="H227">
        <f t="shared" si="42"/>
        <v>845</v>
      </c>
      <c r="I227" t="str">
        <f t="shared" si="43"/>
        <v/>
      </c>
      <c r="J227" t="str">
        <f t="shared" si="44"/>
        <v/>
      </c>
    </row>
    <row r="228" spans="2:19">
      <c r="B228" s="16">
        <f t="shared" si="45"/>
        <v>44077</v>
      </c>
      <c r="C228">
        <f t="shared" si="59"/>
        <v>6</v>
      </c>
      <c r="D228">
        <f t="shared" si="60"/>
        <v>0</v>
      </c>
      <c r="E228">
        <f t="shared" si="61"/>
        <v>-1</v>
      </c>
      <c r="G228" s="3">
        <f t="shared" si="41"/>
        <v>44171</v>
      </c>
      <c r="H228">
        <f t="shared" si="42"/>
        <v>865</v>
      </c>
      <c r="I228">
        <f t="shared" si="43"/>
        <v>865</v>
      </c>
      <c r="J228" t="str">
        <f t="shared" si="44"/>
        <v/>
      </c>
    </row>
    <row r="229" spans="2:19">
      <c r="B229" s="16">
        <f t="shared" si="45"/>
        <v>44077</v>
      </c>
      <c r="C229" t="str">
        <f t="shared" si="59"/>
        <v/>
      </c>
      <c r="D229">
        <f t="shared" si="60"/>
        <v>0</v>
      </c>
      <c r="E229">
        <f t="shared" si="61"/>
        <v>-1</v>
      </c>
      <c r="G229" s="3">
        <f t="shared" si="41"/>
        <v>44172</v>
      </c>
      <c r="H229">
        <f t="shared" si="42"/>
        <v>531</v>
      </c>
      <c r="I229" t="str">
        <f t="shared" si="43"/>
        <v/>
      </c>
      <c r="J229">
        <f t="shared" si="44"/>
        <v>531</v>
      </c>
    </row>
    <row r="230" spans="2:19">
      <c r="B230" s="16">
        <f t="shared" si="45"/>
        <v>44077</v>
      </c>
      <c r="C230" t="str">
        <f t="shared" si="59"/>
        <v/>
      </c>
      <c r="D230">
        <f t="shared" si="60"/>
        <v>0</v>
      </c>
      <c r="E230">
        <f t="shared" si="61"/>
        <v>-1</v>
      </c>
      <c r="G230" s="3">
        <f t="shared" si="41"/>
        <v>44173</v>
      </c>
      <c r="H230">
        <f t="shared" si="42"/>
        <v>695</v>
      </c>
      <c r="I230" t="str">
        <f t="shared" si="43"/>
        <v/>
      </c>
      <c r="J230" t="str">
        <f t="shared" si="44"/>
        <v/>
      </c>
    </row>
    <row r="231" spans="2:19">
      <c r="B231" s="16">
        <f t="shared" si="45"/>
        <v>44077</v>
      </c>
      <c r="C231" t="str">
        <f t="shared" si="59"/>
        <v/>
      </c>
      <c r="D231">
        <f t="shared" si="60"/>
        <v>0</v>
      </c>
      <c r="E231">
        <f t="shared" si="61"/>
        <v>-1</v>
      </c>
      <c r="G231" s="3">
        <f t="shared" si="41"/>
        <v>44174</v>
      </c>
      <c r="H231">
        <f t="shared" si="42"/>
        <v>817</v>
      </c>
      <c r="I231">
        <f t="shared" si="43"/>
        <v>817</v>
      </c>
      <c r="J231" t="str">
        <f t="shared" si="44"/>
        <v/>
      </c>
    </row>
    <row r="232" spans="2:19">
      <c r="B232" s="16">
        <f t="shared" si="45"/>
        <v>44077</v>
      </c>
      <c r="C232" t="str">
        <f t="shared" si="59"/>
        <v/>
      </c>
      <c r="D232">
        <f t="shared" si="60"/>
        <v>0</v>
      </c>
      <c r="E232">
        <f t="shared" si="61"/>
        <v>-1</v>
      </c>
      <c r="G232" s="3">
        <f t="shared" si="41"/>
        <v>44175</v>
      </c>
      <c r="H232">
        <f t="shared" si="42"/>
        <v>710</v>
      </c>
      <c r="I232" t="str">
        <f t="shared" si="43"/>
        <v/>
      </c>
      <c r="J232">
        <f t="shared" si="44"/>
        <v>710</v>
      </c>
    </row>
    <row r="233" spans="2:19">
      <c r="B233" s="16">
        <f t="shared" si="45"/>
        <v>44077</v>
      </c>
      <c r="C233" t="str">
        <f t="shared" si="59"/>
        <v/>
      </c>
      <c r="D233">
        <f t="shared" si="60"/>
        <v>0</v>
      </c>
      <c r="E233">
        <f t="shared" si="61"/>
        <v>-1</v>
      </c>
      <c r="G233" s="3">
        <f t="shared" si="41"/>
        <v>44176</v>
      </c>
      <c r="H233">
        <f t="shared" si="42"/>
        <v>897</v>
      </c>
      <c r="I233">
        <f t="shared" si="43"/>
        <v>897</v>
      </c>
      <c r="J233" t="str">
        <f t="shared" si="44"/>
        <v/>
      </c>
    </row>
    <row r="234" spans="2:19">
      <c r="B234" s="16">
        <f t="shared" si="45"/>
        <v>44077</v>
      </c>
      <c r="C234" t="str">
        <f t="shared" si="59"/>
        <v/>
      </c>
      <c r="D234">
        <f t="shared" si="60"/>
        <v>0</v>
      </c>
      <c r="E234">
        <f t="shared" si="61"/>
        <v>-1</v>
      </c>
      <c r="G234" s="3">
        <f t="shared" ref="G234" si="62">IF(G235&gt;44077,G235-1,44077)</f>
        <v>44177</v>
      </c>
      <c r="H234">
        <f t="shared" ref="H234" si="63">VLOOKUP(G234,data,2,FALSE)</f>
        <v>588</v>
      </c>
      <c r="I234" t="str">
        <f t="shared" ref="I234" si="64">IF(AND(H234&gt;H233,H234&gt;H235),H234,IF(AND(H235="",H234/H233&gt;1.1),H234,""))</f>
        <v/>
      </c>
      <c r="J234">
        <f t="shared" ref="J234:J235" si="65">IF(AND(H234&lt;H233,H234&lt;H235),H234,IF(AND(H235="",H234/H233&lt;0.9),H234,""))</f>
        <v>588</v>
      </c>
      <c r="K234" t="str">
        <f>IF(ISNA(VLOOKUP(B234,R:S,2,)),"",VLOOKUP(B234,R:S,2,))</f>
        <v/>
      </c>
    </row>
    <row r="235" spans="2:19" s="14" customFormat="1">
      <c r="B235" s="16">
        <f t="shared" si="45"/>
        <v>44077</v>
      </c>
      <c r="C235" t="str">
        <f t="shared" si="59"/>
        <v/>
      </c>
      <c r="D235">
        <f t="shared" si="60"/>
        <v>0</v>
      </c>
      <c r="E235">
        <f t="shared" si="61"/>
        <v>-1</v>
      </c>
      <c r="G235" s="15">
        <f>B127</f>
        <v>44178</v>
      </c>
      <c r="H235" s="14">
        <f t="shared" ref="H235" si="66">VLOOKUP(G235,data,2,FALSE)</f>
        <v>598</v>
      </c>
      <c r="I235" s="14">
        <f>IF(AND(H235&gt;H234,H235&gt;H236),H235,IF(AND(H236="",H235/H234&gt;1.1),H235,""))</f>
        <v>598</v>
      </c>
      <c r="J235" t="str">
        <f t="shared" si="65"/>
        <v/>
      </c>
      <c r="K235" t="str">
        <f>IF(ISNA(VLOOKUP(B235,R:S,2,)),"",VLOOKUP(B235,R:S,2,))</f>
        <v/>
      </c>
      <c r="R235" s="1"/>
      <c r="S235" s="1"/>
    </row>
    <row r="236" spans="2:19">
      <c r="B236" s="3"/>
      <c r="C236"/>
    </row>
    <row r="237" spans="2:19">
      <c r="B237" s="3" t="s">
        <v>22</v>
      </c>
      <c r="C237"/>
      <c r="G237" t="s">
        <v>23</v>
      </c>
    </row>
  </sheetData>
  <sortState xmlns:xlrd2="http://schemas.microsoft.com/office/spreadsheetml/2017/richdata2" ref="C101:D113">
    <sortCondition descending="1" ref="C101:C113"/>
  </sortState>
  <hyperlinks>
    <hyperlink ref="A54" r:id="rId1" location="Koronavilkkua" display="https://thl.fi/fi/web/hyvinvoinnin-ja-terveyden-edistamisen-johtaminen/ajankohtaista/koronan-vaikutukset-yhteiskuntaan-ja-palveluihin - Koronavilkkua" xr:uid="{F06E6CD0-5429-431D-B74B-547C41718C4B}"/>
    <hyperlink ref="A117" r:id="rId2" xr:uid="{517C9E3A-E5DB-4E26-91C6-74B95F09EC29}"/>
    <hyperlink ref="A60" r:id="rId3" xr:uid="{3C2C00FB-7ED4-4D75-B3CB-111EF0AE4BA3}"/>
  </hyperlinks>
  <pageMargins left="0.7" right="0.7" top="0.75" bottom="0.75" header="0.3" footer="0.3"/>
  <pageSetup paperSize="9" orientation="portrait" verticalDpi="0" r:id="rId4"/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Android</vt:lpstr>
      <vt:lpstr>AllKeys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2020-12-13T07:44:53Z</dcterms:modified>
</cp:coreProperties>
</file>