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F2994F56-B062-4BE0-810A-E8BCAB50CD77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Android!$C$113:$C$208</definedName>
    <definedName name="data">Android!$C$9:$E$104</definedName>
    <definedName name="Json">Android!$A$4</definedName>
    <definedName name="time">Android!$C$9:$C$104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2" i="1" l="1"/>
  <c r="B113" i="1" l="1"/>
  <c r="K113" i="1" s="1"/>
  <c r="G9" i="1"/>
  <c r="H9" i="1" s="1"/>
  <c r="B114" i="1" l="1"/>
  <c r="K114" i="1" s="1"/>
  <c r="G208" i="1"/>
  <c r="I9" i="1"/>
  <c r="J9" i="1" s="1"/>
  <c r="K9" i="1" s="1"/>
  <c r="B115" i="1" l="1"/>
  <c r="K115" i="1" s="1"/>
  <c r="G207" i="1"/>
  <c r="G206" i="1" s="1"/>
  <c r="L9" i="1"/>
  <c r="G10" i="1" s="1"/>
  <c r="H10" i="1" s="1"/>
  <c r="B116" i="1" l="1"/>
  <c r="K116" i="1" s="1"/>
  <c r="G205" i="1"/>
  <c r="G11" i="1"/>
  <c r="H11" i="1" s="1"/>
  <c r="I10" i="1"/>
  <c r="B117" i="1" l="1"/>
  <c r="K117" i="1" s="1"/>
  <c r="G204" i="1"/>
  <c r="J10" i="1"/>
  <c r="K10" i="1" s="1"/>
  <c r="B118" i="1" l="1"/>
  <c r="K118" i="1" s="1"/>
  <c r="G203" i="1"/>
  <c r="I11" i="1"/>
  <c r="G12" i="1"/>
  <c r="H12" i="1" s="1"/>
  <c r="L10" i="1"/>
  <c r="B119" i="1" l="1"/>
  <c r="K119" i="1" s="1"/>
  <c r="G202" i="1"/>
  <c r="J11" i="1"/>
  <c r="K11" i="1" s="1"/>
  <c r="B120" i="1" l="1"/>
  <c r="K120" i="1" s="1"/>
  <c r="G201" i="1"/>
  <c r="L11" i="1"/>
  <c r="G13" i="1"/>
  <c r="H13" i="1" s="1"/>
  <c r="I12" i="1"/>
  <c r="B121" i="1" l="1"/>
  <c r="K121" i="1" s="1"/>
  <c r="G200" i="1"/>
  <c r="J12" i="1"/>
  <c r="K12" i="1" s="1"/>
  <c r="B122" i="1" l="1"/>
  <c r="K122" i="1" s="1"/>
  <c r="G199" i="1"/>
  <c r="L12" i="1"/>
  <c r="G14" i="1"/>
  <c r="H14" i="1" s="1"/>
  <c r="I13" i="1"/>
  <c r="B123" i="1" l="1"/>
  <c r="K123" i="1" s="1"/>
  <c r="G198" i="1"/>
  <c r="J13" i="1"/>
  <c r="K13" i="1" s="1"/>
  <c r="B124" i="1" l="1"/>
  <c r="K124" i="1" s="1"/>
  <c r="G197" i="1"/>
  <c r="L13" i="1"/>
  <c r="G15" i="1"/>
  <c r="H15" i="1" s="1"/>
  <c r="I14" i="1"/>
  <c r="B125" i="1" l="1"/>
  <c r="K125" i="1" s="1"/>
  <c r="G196" i="1"/>
  <c r="B15" i="1"/>
  <c r="C15" i="1" s="1"/>
  <c r="J14" i="1"/>
  <c r="K14" i="1" s="1"/>
  <c r="B126" i="1" l="1"/>
  <c r="K126" i="1" s="1"/>
  <c r="G195" i="1"/>
  <c r="L14" i="1"/>
  <c r="G16" i="1"/>
  <c r="H16" i="1" s="1"/>
  <c r="I15" i="1"/>
  <c r="B127" i="1" l="1"/>
  <c r="K127" i="1" s="1"/>
  <c r="G194" i="1"/>
  <c r="J15" i="1"/>
  <c r="K15" i="1" s="1"/>
  <c r="B128" i="1" l="1"/>
  <c r="K128" i="1" s="1"/>
  <c r="G193" i="1"/>
  <c r="D15" i="1"/>
  <c r="B14" i="1"/>
  <c r="C14" i="1" s="1"/>
  <c r="L15" i="1"/>
  <c r="E15" i="1" s="1"/>
  <c r="G17" i="1"/>
  <c r="H17" i="1" s="1"/>
  <c r="I16" i="1"/>
  <c r="B129" i="1" l="1"/>
  <c r="K129" i="1" s="1"/>
  <c r="G192" i="1"/>
  <c r="B17" i="1"/>
  <c r="C17" i="1" s="1"/>
  <c r="J16" i="1"/>
  <c r="K16" i="1" s="1"/>
  <c r="B130" i="1" l="1"/>
  <c r="K130" i="1" s="1"/>
  <c r="G191" i="1"/>
  <c r="D14" i="1"/>
  <c r="G18" i="1"/>
  <c r="H18" i="1" s="1"/>
  <c r="I17" i="1"/>
  <c r="L16" i="1"/>
  <c r="B131" i="1" l="1"/>
  <c r="K131" i="1" s="1"/>
  <c r="G190" i="1"/>
  <c r="B18" i="1"/>
  <c r="C18" i="1" s="1"/>
  <c r="E14" i="1"/>
  <c r="J17" i="1"/>
  <c r="K17" i="1" s="1"/>
  <c r="B132" i="1" l="1"/>
  <c r="K132" i="1" s="1"/>
  <c r="G189" i="1"/>
  <c r="D17" i="1"/>
  <c r="B12" i="1"/>
  <c r="C12" i="1" s="1"/>
  <c r="L17" i="1"/>
  <c r="G19" i="1"/>
  <c r="H19" i="1" s="1"/>
  <c r="I18" i="1"/>
  <c r="B133" i="1" l="1"/>
  <c r="K133" i="1" s="1"/>
  <c r="G188" i="1"/>
  <c r="B19" i="1"/>
  <c r="C19" i="1" s="1"/>
  <c r="E17" i="1"/>
  <c r="B13" i="1"/>
  <c r="C13" i="1" s="1"/>
  <c r="J18" i="1"/>
  <c r="K18" i="1" s="1"/>
  <c r="B134" i="1" l="1"/>
  <c r="K134" i="1" s="1"/>
  <c r="G187" i="1"/>
  <c r="D18" i="1"/>
  <c r="D12" i="1"/>
  <c r="L18" i="1"/>
  <c r="E18" i="1" s="1"/>
  <c r="G20" i="1"/>
  <c r="H20" i="1" s="1"/>
  <c r="I19" i="1"/>
  <c r="B135" i="1" l="1"/>
  <c r="K135" i="1" s="1"/>
  <c r="G186" i="1"/>
  <c r="E12" i="1"/>
  <c r="B16" i="1"/>
  <c r="C16" i="1" s="1"/>
  <c r="J19" i="1"/>
  <c r="K19" i="1" s="1"/>
  <c r="B136" i="1" l="1"/>
  <c r="K136" i="1" s="1"/>
  <c r="G185" i="1"/>
  <c r="D19" i="1"/>
  <c r="B10" i="1"/>
  <c r="C10" i="1" s="1"/>
  <c r="L19" i="1"/>
  <c r="E13" i="1" s="1"/>
  <c r="D13" i="1"/>
  <c r="G21" i="1"/>
  <c r="H21" i="1" s="1"/>
  <c r="I20" i="1"/>
  <c r="B137" i="1" l="1"/>
  <c r="K137" i="1" s="1"/>
  <c r="G184" i="1"/>
  <c r="G22" i="1"/>
  <c r="H22" i="1" s="1"/>
  <c r="E19" i="1"/>
  <c r="B20" i="1"/>
  <c r="C20" i="1" s="1"/>
  <c r="J20" i="1"/>
  <c r="K20" i="1" s="1"/>
  <c r="B138" i="1" l="1"/>
  <c r="K138" i="1" s="1"/>
  <c r="G183" i="1"/>
  <c r="B21" i="1"/>
  <c r="C21" i="1" s="1"/>
  <c r="B22" i="1"/>
  <c r="C22" i="1" s="1"/>
  <c r="D10" i="1"/>
  <c r="B9" i="1"/>
  <c r="C9" i="1" s="1"/>
  <c r="L20" i="1"/>
  <c r="E16" i="1" s="1"/>
  <c r="D16" i="1"/>
  <c r="I21" i="1"/>
  <c r="B139" i="1" l="1"/>
  <c r="K139" i="1" s="1"/>
  <c r="H207" i="1"/>
  <c r="G182" i="1"/>
  <c r="E10" i="1"/>
  <c r="B11" i="1"/>
  <c r="C11" i="1" s="1"/>
  <c r="J21" i="1"/>
  <c r="K21" i="1" s="1"/>
  <c r="B140" i="1" l="1"/>
  <c r="K140" i="1" s="1"/>
  <c r="H191" i="1"/>
  <c r="H200" i="1"/>
  <c r="H201" i="1"/>
  <c r="H205" i="1"/>
  <c r="H187" i="1"/>
  <c r="H188" i="1"/>
  <c r="H184" i="1"/>
  <c r="H192" i="1"/>
  <c r="H185" i="1"/>
  <c r="H189" i="1"/>
  <c r="H193" i="1"/>
  <c r="H199" i="1"/>
  <c r="H203" i="1"/>
  <c r="H183" i="1"/>
  <c r="H186" i="1"/>
  <c r="H190" i="1"/>
  <c r="H194" i="1"/>
  <c r="H198" i="1"/>
  <c r="H202" i="1"/>
  <c r="H204" i="1"/>
  <c r="G181" i="1"/>
  <c r="H182" i="1"/>
  <c r="D21" i="1"/>
  <c r="H196" i="1" s="1"/>
  <c r="D9" i="1"/>
  <c r="H208" i="1" s="1"/>
  <c r="I208" i="1" s="1"/>
  <c r="I22" i="1"/>
  <c r="L21" i="1"/>
  <c r="E20" i="1" s="1"/>
  <c r="D20" i="1"/>
  <c r="H197" i="1" s="1"/>
  <c r="B141" i="1" l="1"/>
  <c r="K141" i="1" s="1"/>
  <c r="J184" i="1"/>
  <c r="I198" i="1"/>
  <c r="J197" i="1"/>
  <c r="I197" i="1"/>
  <c r="J185" i="1"/>
  <c r="J204" i="1"/>
  <c r="I204" i="1"/>
  <c r="I187" i="1"/>
  <c r="J186" i="1"/>
  <c r="I186" i="1"/>
  <c r="J199" i="1"/>
  <c r="J190" i="1"/>
  <c r="J189" i="1"/>
  <c r="I203" i="1"/>
  <c r="J202" i="1"/>
  <c r="I202" i="1"/>
  <c r="I184" i="1"/>
  <c r="J203" i="1"/>
  <c r="I185" i="1"/>
  <c r="I189" i="1"/>
  <c r="I188" i="1"/>
  <c r="J208" i="1"/>
  <c r="J201" i="1"/>
  <c r="I199" i="1"/>
  <c r="J198" i="1"/>
  <c r="J188" i="1"/>
  <c r="J187" i="1"/>
  <c r="I201" i="1"/>
  <c r="J200" i="1"/>
  <c r="I200" i="1"/>
  <c r="J191" i="1"/>
  <c r="I191" i="1"/>
  <c r="I190" i="1"/>
  <c r="J193" i="1"/>
  <c r="I193" i="1"/>
  <c r="J192" i="1"/>
  <c r="I192" i="1"/>
  <c r="J183" i="1"/>
  <c r="G180" i="1"/>
  <c r="H181" i="1"/>
  <c r="J182" i="1" s="1"/>
  <c r="I183" i="1"/>
  <c r="C114" i="1"/>
  <c r="E21" i="1"/>
  <c r="E9" i="1"/>
  <c r="J22" i="1"/>
  <c r="K22" i="1" s="1"/>
  <c r="D11" i="1"/>
  <c r="H206" i="1" s="1"/>
  <c r="J205" i="1" s="1"/>
  <c r="B142" i="1" l="1"/>
  <c r="K142" i="1" s="1"/>
  <c r="J206" i="1"/>
  <c r="I206" i="1"/>
  <c r="I207" i="1"/>
  <c r="J207" i="1"/>
  <c r="I205" i="1"/>
  <c r="G179" i="1"/>
  <c r="H180" i="1"/>
  <c r="I181" i="1" s="1"/>
  <c r="I182" i="1"/>
  <c r="D114" i="1"/>
  <c r="C128" i="1"/>
  <c r="D128" i="1"/>
  <c r="C115" i="1"/>
  <c r="L22" i="1"/>
  <c r="E11" i="1" s="1"/>
  <c r="D115" i="1" s="1"/>
  <c r="D22" i="1"/>
  <c r="B143" i="1" l="1"/>
  <c r="K143" i="1" s="1"/>
  <c r="C127" i="1"/>
  <c r="H195" i="1"/>
  <c r="J181" i="1"/>
  <c r="G178" i="1"/>
  <c r="H179" i="1"/>
  <c r="D129" i="1"/>
  <c r="C129" i="1"/>
  <c r="C113" i="1"/>
  <c r="E113" i="1" s="1"/>
  <c r="C126" i="1"/>
  <c r="C116" i="1"/>
  <c r="D116" i="1"/>
  <c r="E22" i="1"/>
  <c r="E2" i="1" s="1"/>
  <c r="B144" i="1" l="1"/>
  <c r="K144" i="1" s="1"/>
  <c r="I196" i="1"/>
  <c r="J195" i="1"/>
  <c r="I195" i="1"/>
  <c r="J196" i="1"/>
  <c r="J194" i="1"/>
  <c r="I194" i="1"/>
  <c r="G177" i="1"/>
  <c r="H178" i="1"/>
  <c r="I179" i="1" s="1"/>
  <c r="J180" i="1"/>
  <c r="I180" i="1"/>
  <c r="E114" i="1"/>
  <c r="E115" i="1" s="1"/>
  <c r="E116" i="1" s="1"/>
  <c r="A108" i="1"/>
  <c r="D127" i="1"/>
  <c r="C130" i="1"/>
  <c r="D130" i="1"/>
  <c r="D113" i="1"/>
  <c r="D126" i="1"/>
  <c r="D117" i="1"/>
  <c r="C117" i="1"/>
  <c r="B145" i="1" l="1"/>
  <c r="K145" i="1" s="1"/>
  <c r="J179" i="1"/>
  <c r="G176" i="1"/>
  <c r="H177" i="1"/>
  <c r="J178" i="1" s="1"/>
  <c r="E117" i="1"/>
  <c r="C131" i="1"/>
  <c r="D131" i="1"/>
  <c r="D118" i="1"/>
  <c r="C118" i="1"/>
  <c r="B146" i="1" l="1"/>
  <c r="K146" i="1" s="1"/>
  <c r="G175" i="1"/>
  <c r="H176" i="1"/>
  <c r="I177" i="1" s="1"/>
  <c r="I178" i="1"/>
  <c r="E118" i="1"/>
  <c r="C132" i="1"/>
  <c r="D132" i="1"/>
  <c r="D119" i="1"/>
  <c r="C119" i="1"/>
  <c r="B147" i="1" l="1"/>
  <c r="K147" i="1" s="1"/>
  <c r="A113" i="1"/>
  <c r="E119" i="1"/>
  <c r="J177" i="1"/>
  <c r="G174" i="1"/>
  <c r="H175" i="1"/>
  <c r="D136" i="1"/>
  <c r="C136" i="1"/>
  <c r="C134" i="1"/>
  <c r="D134" i="1"/>
  <c r="D133" i="1"/>
  <c r="C133" i="1"/>
  <c r="C120" i="1"/>
  <c r="D120" i="1"/>
  <c r="B148" i="1" l="1"/>
  <c r="K148" i="1" s="1"/>
  <c r="G173" i="1"/>
  <c r="H174" i="1"/>
  <c r="I175" i="1" s="1"/>
  <c r="J176" i="1"/>
  <c r="I176" i="1"/>
  <c r="E120" i="1"/>
  <c r="A127" i="1"/>
  <c r="D137" i="1"/>
  <c r="C137" i="1"/>
  <c r="D135" i="1"/>
  <c r="C135" i="1"/>
  <c r="D121" i="1"/>
  <c r="C121" i="1"/>
  <c r="B149" i="1" l="1"/>
  <c r="K149" i="1" s="1"/>
  <c r="J175" i="1"/>
  <c r="G172" i="1"/>
  <c r="H173" i="1"/>
  <c r="I174" i="1" s="1"/>
  <c r="E121" i="1"/>
  <c r="D138" i="1"/>
  <c r="C138" i="1"/>
  <c r="D122" i="1"/>
  <c r="C122" i="1"/>
  <c r="B150" i="1" l="1"/>
  <c r="K150" i="1" s="1"/>
  <c r="J174" i="1"/>
  <c r="G171" i="1"/>
  <c r="H172" i="1"/>
  <c r="I173" i="1" s="1"/>
  <c r="E122" i="1"/>
  <c r="D139" i="1"/>
  <c r="C139" i="1"/>
  <c r="D123" i="1"/>
  <c r="C123" i="1"/>
  <c r="B151" i="1" l="1"/>
  <c r="K151" i="1" s="1"/>
  <c r="J173" i="1"/>
  <c r="G170" i="1"/>
  <c r="H171" i="1"/>
  <c r="I172" i="1" s="1"/>
  <c r="E123" i="1"/>
  <c r="D140" i="1"/>
  <c r="C140" i="1"/>
  <c r="C124" i="1"/>
  <c r="D124" i="1"/>
  <c r="B152" i="1" l="1"/>
  <c r="K152" i="1" s="1"/>
  <c r="J172" i="1"/>
  <c r="G169" i="1"/>
  <c r="H170" i="1"/>
  <c r="I171" i="1" s="1"/>
  <c r="E124" i="1"/>
  <c r="A134" i="1"/>
  <c r="A128" i="1" s="1"/>
  <c r="D141" i="1"/>
  <c r="C141" i="1"/>
  <c r="C125" i="1"/>
  <c r="A120" i="1" s="1"/>
  <c r="D125" i="1"/>
  <c r="B153" i="1" l="1"/>
  <c r="K153" i="1" s="1"/>
  <c r="J171" i="1"/>
  <c r="G168" i="1"/>
  <c r="H169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A114" i="1"/>
  <c r="C143" i="1"/>
  <c r="D142" i="1"/>
  <c r="C142" i="1"/>
  <c r="B154" i="1" l="1"/>
  <c r="K154" i="1" s="1"/>
  <c r="G167" i="1"/>
  <c r="H168" i="1"/>
  <c r="I169" i="1" s="1"/>
  <c r="J170" i="1"/>
  <c r="I170" i="1"/>
  <c r="E142" i="1"/>
  <c r="E143" i="1" s="1"/>
  <c r="A121" i="1"/>
  <c r="C144" i="1"/>
  <c r="D143" i="1"/>
  <c r="B155" i="1" l="1"/>
  <c r="K155" i="1" s="1"/>
  <c r="J169" i="1"/>
  <c r="G166" i="1"/>
  <c r="H167" i="1"/>
  <c r="I168" i="1" s="1"/>
  <c r="E144" i="1"/>
  <c r="C145" i="1"/>
  <c r="D144" i="1"/>
  <c r="B156" i="1" l="1"/>
  <c r="K156" i="1" s="1"/>
  <c r="J168" i="1"/>
  <c r="G165" i="1"/>
  <c r="H166" i="1"/>
  <c r="I167" i="1" s="1"/>
  <c r="E145" i="1"/>
  <c r="D149" i="1"/>
  <c r="D145" i="1"/>
  <c r="B157" i="1" l="1"/>
  <c r="K157" i="1" s="1"/>
  <c r="J167" i="1"/>
  <c r="G164" i="1"/>
  <c r="H165" i="1"/>
  <c r="I166" i="1" s="1"/>
  <c r="C149" i="1"/>
  <c r="D148" i="1"/>
  <c r="C148" i="1"/>
  <c r="D147" i="1"/>
  <c r="C147" i="1"/>
  <c r="C146" i="1"/>
  <c r="E146" i="1" s="1"/>
  <c r="D146" i="1"/>
  <c r="B158" i="1" l="1"/>
  <c r="K158" i="1" s="1"/>
  <c r="J166" i="1"/>
  <c r="G163" i="1"/>
  <c r="H164" i="1"/>
  <c r="E147" i="1"/>
  <c r="E148" i="1" s="1"/>
  <c r="E149" i="1" s="1"/>
  <c r="C151" i="1"/>
  <c r="D151" i="1"/>
  <c r="A141" i="1"/>
  <c r="A135" i="1" s="1"/>
  <c r="D150" i="1"/>
  <c r="C150" i="1"/>
  <c r="B159" i="1" l="1"/>
  <c r="K159" i="1" s="1"/>
  <c r="G162" i="1"/>
  <c r="H163" i="1"/>
  <c r="I164" i="1" s="1"/>
  <c r="J165" i="1"/>
  <c r="I165" i="1"/>
  <c r="E150" i="1"/>
  <c r="E151" i="1" s="1"/>
  <c r="C152" i="1"/>
  <c r="D152" i="1"/>
  <c r="B160" i="1" l="1"/>
  <c r="K160" i="1" s="1"/>
  <c r="J164" i="1"/>
  <c r="G161" i="1"/>
  <c r="H162" i="1"/>
  <c r="J163" i="1" s="1"/>
  <c r="E152" i="1"/>
  <c r="D153" i="1"/>
  <c r="C153" i="1"/>
  <c r="B161" i="1" l="1"/>
  <c r="K161" i="1" s="1"/>
  <c r="G160" i="1"/>
  <c r="H161" i="1"/>
  <c r="I162" i="1" s="1"/>
  <c r="I163" i="1"/>
  <c r="E153" i="1"/>
  <c r="D154" i="1"/>
  <c r="C154" i="1"/>
  <c r="A148" i="1" s="1"/>
  <c r="B162" i="1" l="1"/>
  <c r="K162" i="1" s="1"/>
  <c r="J162" i="1"/>
  <c r="G159" i="1"/>
  <c r="H160" i="1"/>
  <c r="I161" i="1" s="1"/>
  <c r="E154" i="1"/>
  <c r="C155" i="1"/>
  <c r="D155" i="1"/>
  <c r="C156" i="1"/>
  <c r="B163" i="1" l="1"/>
  <c r="K163" i="1" s="1"/>
  <c r="G158" i="1"/>
  <c r="H159" i="1"/>
  <c r="J161" i="1"/>
  <c r="E155" i="1"/>
  <c r="E156" i="1" s="1"/>
  <c r="A142" i="1"/>
  <c r="C157" i="1"/>
  <c r="D156" i="1"/>
  <c r="B164" i="1" l="1"/>
  <c r="K164" i="1" s="1"/>
  <c r="G157" i="1"/>
  <c r="H158" i="1"/>
  <c r="J160" i="1"/>
  <c r="I160" i="1"/>
  <c r="E157" i="1"/>
  <c r="D157" i="1"/>
  <c r="C158" i="1"/>
  <c r="B165" i="1" l="1"/>
  <c r="K165" i="1" s="1"/>
  <c r="G156" i="1"/>
  <c r="H157" i="1"/>
  <c r="I158" i="1" s="1"/>
  <c r="J159" i="1"/>
  <c r="I159" i="1"/>
  <c r="E158" i="1"/>
  <c r="D158" i="1"/>
  <c r="B166" i="1" l="1"/>
  <c r="K166" i="1" s="1"/>
  <c r="J158" i="1"/>
  <c r="G155" i="1"/>
  <c r="H156" i="1"/>
  <c r="I157" i="1" s="1"/>
  <c r="C159" i="1"/>
  <c r="E159" i="1" s="1"/>
  <c r="D159" i="1"/>
  <c r="B167" i="1" l="1"/>
  <c r="K167" i="1" s="1"/>
  <c r="J157" i="1"/>
  <c r="G154" i="1"/>
  <c r="H155" i="1"/>
  <c r="C160" i="1"/>
  <c r="E160" i="1" s="1"/>
  <c r="D160" i="1"/>
  <c r="B168" i="1" l="1"/>
  <c r="K168" i="1" s="1"/>
  <c r="G153" i="1"/>
  <c r="H154" i="1"/>
  <c r="J156" i="1"/>
  <c r="I156" i="1"/>
  <c r="C161" i="1"/>
  <c r="E161" i="1" s="1"/>
  <c r="D161" i="1"/>
  <c r="B169" i="1" l="1"/>
  <c r="K169" i="1" s="1"/>
  <c r="G152" i="1"/>
  <c r="H153" i="1"/>
  <c r="I154" i="1" s="1"/>
  <c r="J155" i="1"/>
  <c r="I155" i="1"/>
  <c r="A155" i="1"/>
  <c r="C162" i="1"/>
  <c r="D162" i="1"/>
  <c r="B170" i="1" l="1"/>
  <c r="K170" i="1" s="1"/>
  <c r="J154" i="1"/>
  <c r="G151" i="1"/>
  <c r="H152" i="1"/>
  <c r="I153" i="1" s="1"/>
  <c r="A149" i="1"/>
  <c r="E162" i="1"/>
  <c r="C163" i="1"/>
  <c r="D163" i="1"/>
  <c r="B171" i="1" l="1"/>
  <c r="K171" i="1" s="1"/>
  <c r="J153" i="1"/>
  <c r="G150" i="1"/>
  <c r="H151" i="1"/>
  <c r="I152" i="1" s="1"/>
  <c r="E163" i="1"/>
  <c r="C164" i="1"/>
  <c r="D164" i="1"/>
  <c r="B172" i="1" l="1"/>
  <c r="K172" i="1" s="1"/>
  <c r="J152" i="1"/>
  <c r="G149" i="1"/>
  <c r="H150" i="1"/>
  <c r="E164" i="1"/>
  <c r="C165" i="1"/>
  <c r="D165" i="1"/>
  <c r="B173" i="1" l="1"/>
  <c r="K173" i="1" s="1"/>
  <c r="G148" i="1"/>
  <c r="H149" i="1"/>
  <c r="I150" i="1" s="1"/>
  <c r="J151" i="1"/>
  <c r="I151" i="1"/>
  <c r="E165" i="1"/>
  <c r="C166" i="1"/>
  <c r="D166" i="1"/>
  <c r="B174" i="1" l="1"/>
  <c r="K174" i="1" s="1"/>
  <c r="J150" i="1"/>
  <c r="G147" i="1"/>
  <c r="H148" i="1"/>
  <c r="I149" i="1" s="1"/>
  <c r="E166" i="1"/>
  <c r="C167" i="1"/>
  <c r="D167" i="1"/>
  <c r="B175" i="1" l="1"/>
  <c r="K175" i="1" s="1"/>
  <c r="J149" i="1"/>
  <c r="G146" i="1"/>
  <c r="H147" i="1"/>
  <c r="I148" i="1" s="1"/>
  <c r="E167" i="1"/>
  <c r="C170" i="1"/>
  <c r="D170" i="1"/>
  <c r="C169" i="1"/>
  <c r="D169" i="1"/>
  <c r="C168" i="1"/>
  <c r="A162" i="1" s="1"/>
  <c r="D168" i="1"/>
  <c r="B176" i="1" l="1"/>
  <c r="K176" i="1" s="1"/>
  <c r="J148" i="1"/>
  <c r="G145" i="1"/>
  <c r="H146" i="1"/>
  <c r="A156" i="1"/>
  <c r="E168" i="1"/>
  <c r="E169" i="1" s="1"/>
  <c r="E170" i="1" s="1"/>
  <c r="D171" i="1"/>
  <c r="C171" i="1"/>
  <c r="B177" i="1" l="1"/>
  <c r="K177" i="1" s="1"/>
  <c r="G144" i="1"/>
  <c r="H145" i="1"/>
  <c r="I146" i="1" s="1"/>
  <c r="J147" i="1"/>
  <c r="I147" i="1"/>
  <c r="E171" i="1"/>
  <c r="C172" i="1"/>
  <c r="D172" i="1"/>
  <c r="B178" i="1" l="1"/>
  <c r="K178" i="1" s="1"/>
  <c r="J146" i="1"/>
  <c r="G143" i="1"/>
  <c r="H144" i="1"/>
  <c r="I145" i="1" s="1"/>
  <c r="E172" i="1"/>
  <c r="D173" i="1"/>
  <c r="C173" i="1"/>
  <c r="B179" i="1" l="1"/>
  <c r="K179" i="1" s="1"/>
  <c r="J145" i="1"/>
  <c r="G142" i="1"/>
  <c r="H143" i="1"/>
  <c r="E173" i="1"/>
  <c r="C174" i="1"/>
  <c r="D174" i="1"/>
  <c r="B180" i="1" l="1"/>
  <c r="K180" i="1" s="1"/>
  <c r="G141" i="1"/>
  <c r="H142" i="1"/>
  <c r="I144" i="1"/>
  <c r="J144" i="1"/>
  <c r="C176" i="1"/>
  <c r="D176" i="1"/>
  <c r="E174" i="1"/>
  <c r="D175" i="1"/>
  <c r="C175" i="1"/>
  <c r="A169" i="1" s="1"/>
  <c r="B181" i="1" l="1"/>
  <c r="K181" i="1" s="1"/>
  <c r="G140" i="1"/>
  <c r="H141" i="1"/>
  <c r="J143" i="1"/>
  <c r="I143" i="1"/>
  <c r="A163" i="1"/>
  <c r="C177" i="1"/>
  <c r="D177" i="1"/>
  <c r="E175" i="1"/>
  <c r="E176" i="1" s="1"/>
  <c r="B182" i="1" l="1"/>
  <c r="K182" i="1" s="1"/>
  <c r="G139" i="1"/>
  <c r="H140" i="1"/>
  <c r="I141" i="1" s="1"/>
  <c r="J142" i="1"/>
  <c r="I142" i="1"/>
  <c r="E177" i="1"/>
  <c r="C178" i="1"/>
  <c r="D178" i="1"/>
  <c r="B183" i="1" l="1"/>
  <c r="K183" i="1" s="1"/>
  <c r="J141" i="1"/>
  <c r="G138" i="1"/>
  <c r="H139" i="1"/>
  <c r="I140" i="1" s="1"/>
  <c r="E178" i="1"/>
  <c r="C179" i="1"/>
  <c r="D179" i="1"/>
  <c r="B184" i="1" l="1"/>
  <c r="K184" i="1" s="1"/>
  <c r="J140" i="1"/>
  <c r="G137" i="1"/>
  <c r="H138" i="1"/>
  <c r="E179" i="1"/>
  <c r="C180" i="1"/>
  <c r="D180" i="1"/>
  <c r="B185" i="1" l="1"/>
  <c r="K185" i="1" s="1"/>
  <c r="I139" i="1"/>
  <c r="G136" i="1"/>
  <c r="H137" i="1"/>
  <c r="J138" i="1" s="1"/>
  <c r="J139" i="1"/>
  <c r="E180" i="1"/>
  <c r="C181" i="1"/>
  <c r="D181" i="1"/>
  <c r="B186" i="1" l="1"/>
  <c r="K186" i="1" s="1"/>
  <c r="G135" i="1"/>
  <c r="H136" i="1"/>
  <c r="I137" i="1" s="1"/>
  <c r="I138" i="1"/>
  <c r="E181" i="1"/>
  <c r="C182" i="1"/>
  <c r="A176" i="1" s="1"/>
  <c r="D182" i="1"/>
  <c r="B187" i="1" l="1"/>
  <c r="K187" i="1" s="1"/>
  <c r="J137" i="1"/>
  <c r="G134" i="1"/>
  <c r="H135" i="1"/>
  <c r="J136" i="1" s="1"/>
  <c r="A170" i="1"/>
  <c r="E182" i="1"/>
  <c r="D183" i="1"/>
  <c r="C183" i="1"/>
  <c r="B188" i="1" l="1"/>
  <c r="K188" i="1" s="1"/>
  <c r="G133" i="1"/>
  <c r="H134" i="1"/>
  <c r="I135" i="1" s="1"/>
  <c r="I136" i="1"/>
  <c r="E183" i="1"/>
  <c r="C184" i="1"/>
  <c r="D184" i="1"/>
  <c r="B189" i="1" l="1"/>
  <c r="K189" i="1" s="1"/>
  <c r="J135" i="1"/>
  <c r="G132" i="1"/>
  <c r="H133" i="1"/>
  <c r="I134" i="1" s="1"/>
  <c r="E184" i="1"/>
  <c r="C185" i="1"/>
  <c r="D185" i="1"/>
  <c r="B190" i="1" l="1"/>
  <c r="K190" i="1" s="1"/>
  <c r="J134" i="1"/>
  <c r="G131" i="1"/>
  <c r="H132" i="1"/>
  <c r="E185" i="1"/>
  <c r="D186" i="1"/>
  <c r="C186" i="1"/>
  <c r="B191" i="1" l="1"/>
  <c r="K191" i="1" s="1"/>
  <c r="G130" i="1"/>
  <c r="H131" i="1"/>
  <c r="I133" i="1"/>
  <c r="J133" i="1"/>
  <c r="E186" i="1"/>
  <c r="C187" i="1"/>
  <c r="D187" i="1"/>
  <c r="B192" i="1" l="1"/>
  <c r="K192" i="1" s="1"/>
  <c r="G129" i="1"/>
  <c r="H130" i="1"/>
  <c r="J132" i="1"/>
  <c r="I132" i="1"/>
  <c r="E187" i="1"/>
  <c r="C188" i="1"/>
  <c r="D188" i="1"/>
  <c r="B193" i="1" l="1"/>
  <c r="K193" i="1" s="1"/>
  <c r="G128" i="1"/>
  <c r="H129" i="1"/>
  <c r="J131" i="1"/>
  <c r="I131" i="1"/>
  <c r="E188" i="1"/>
  <c r="D189" i="1"/>
  <c r="C189" i="1"/>
  <c r="B194" i="1" l="1"/>
  <c r="K194" i="1" s="1"/>
  <c r="G127" i="1"/>
  <c r="H128" i="1"/>
  <c r="J130" i="1"/>
  <c r="I130" i="1"/>
  <c r="E189" i="1"/>
  <c r="A183" i="1"/>
  <c r="C190" i="1"/>
  <c r="D190" i="1"/>
  <c r="B195" i="1" l="1"/>
  <c r="K195" i="1" s="1"/>
  <c r="D194" i="1"/>
  <c r="C194" i="1"/>
  <c r="G126" i="1"/>
  <c r="H127" i="1"/>
  <c r="J129" i="1"/>
  <c r="I129" i="1"/>
  <c r="E190" i="1"/>
  <c r="A177" i="1"/>
  <c r="D191" i="1"/>
  <c r="C191" i="1"/>
  <c r="B196" i="1" l="1"/>
  <c r="K196" i="1" s="1"/>
  <c r="C195" i="1"/>
  <c r="D195" i="1"/>
  <c r="G125" i="1"/>
  <c r="H126" i="1"/>
  <c r="J127" i="1" s="1"/>
  <c r="J128" i="1"/>
  <c r="I128" i="1"/>
  <c r="E191" i="1"/>
  <c r="C193" i="1"/>
  <c r="D193" i="1"/>
  <c r="C192" i="1"/>
  <c r="D192" i="1"/>
  <c r="B197" i="1" l="1"/>
  <c r="K197" i="1" s="1"/>
  <c r="C196" i="1"/>
  <c r="D196" i="1"/>
  <c r="G124" i="1"/>
  <c r="H125" i="1"/>
  <c r="I126" i="1" s="1"/>
  <c r="I127" i="1"/>
  <c r="E192" i="1"/>
  <c r="E193" i="1" s="1"/>
  <c r="B198" i="1" l="1"/>
  <c r="K198" i="1" s="1"/>
  <c r="C197" i="1"/>
  <c r="D197" i="1"/>
  <c r="J126" i="1"/>
  <c r="G123" i="1"/>
  <c r="H124" i="1"/>
  <c r="I125" i="1" s="1"/>
  <c r="E194" i="1"/>
  <c r="E195" i="1" s="1"/>
  <c r="E196" i="1" s="1"/>
  <c r="E197" i="1" l="1"/>
  <c r="B199" i="1"/>
  <c r="K199" i="1" s="1"/>
  <c r="D198" i="1"/>
  <c r="C198" i="1"/>
  <c r="J125" i="1"/>
  <c r="G122" i="1"/>
  <c r="H123" i="1"/>
  <c r="E198" i="1" l="1"/>
  <c r="B200" i="1"/>
  <c r="K200" i="1" s="1"/>
  <c r="D199" i="1"/>
  <c r="C199" i="1"/>
  <c r="I124" i="1"/>
  <c r="G121" i="1"/>
  <c r="H122" i="1"/>
  <c r="J123" i="1" s="1"/>
  <c r="J124" i="1"/>
  <c r="E199" i="1" l="1"/>
  <c r="B201" i="1"/>
  <c r="K201" i="1" s="1"/>
  <c r="D200" i="1"/>
  <c r="C200" i="1"/>
  <c r="G120" i="1"/>
  <c r="H121" i="1"/>
  <c r="I122" i="1" s="1"/>
  <c r="I123" i="1"/>
  <c r="C201" i="1" l="1"/>
  <c r="B202" i="1"/>
  <c r="K202" i="1" s="1"/>
  <c r="D201" i="1"/>
  <c r="E200" i="1"/>
  <c r="J122" i="1"/>
  <c r="G119" i="1"/>
  <c r="H120" i="1"/>
  <c r="J121" i="1" s="1"/>
  <c r="E201" i="1" l="1"/>
  <c r="C202" i="1"/>
  <c r="B203" i="1"/>
  <c r="K203" i="1" s="1"/>
  <c r="D202" i="1"/>
  <c r="G118" i="1"/>
  <c r="H119" i="1"/>
  <c r="I120" i="1" s="1"/>
  <c r="I121" i="1"/>
  <c r="C203" i="1" l="1"/>
  <c r="B204" i="1"/>
  <c r="K204" i="1" s="1"/>
  <c r="D203" i="1"/>
  <c r="E202" i="1"/>
  <c r="J120" i="1"/>
  <c r="G117" i="1"/>
  <c r="H118" i="1"/>
  <c r="I119" i="1" s="1"/>
  <c r="C204" i="1" l="1"/>
  <c r="B205" i="1"/>
  <c r="K205" i="1" s="1"/>
  <c r="D204" i="1"/>
  <c r="E203" i="1"/>
  <c r="G116" i="1"/>
  <c r="H117" i="1"/>
  <c r="I118" i="1" s="1"/>
  <c r="J119" i="1"/>
  <c r="E204" i="1" l="1"/>
  <c r="C205" i="1"/>
  <c r="B206" i="1"/>
  <c r="K206" i="1" s="1"/>
  <c r="D205" i="1"/>
  <c r="J118" i="1"/>
  <c r="G115" i="1"/>
  <c r="H116" i="1"/>
  <c r="J117" i="1" s="1"/>
  <c r="E205" i="1" l="1"/>
  <c r="C206" i="1"/>
  <c r="B207" i="1"/>
  <c r="K207" i="1" s="1"/>
  <c r="D206" i="1"/>
  <c r="G114" i="1"/>
  <c r="G113" i="1" s="1"/>
  <c r="H113" i="1" s="1"/>
  <c r="H115" i="1"/>
  <c r="I116" i="1" s="1"/>
  <c r="I117" i="1"/>
  <c r="E206" i="1" l="1"/>
  <c r="C207" i="1"/>
  <c r="B208" i="1"/>
  <c r="K208" i="1" s="1"/>
  <c r="D207" i="1"/>
  <c r="J116" i="1"/>
  <c r="H114" i="1"/>
  <c r="J115" i="1" s="1"/>
  <c r="E207" i="1" l="1"/>
  <c r="C208" i="1"/>
  <c r="D208" i="1"/>
  <c r="I114" i="1"/>
  <c r="J114" i="1"/>
  <c r="I115" i="1"/>
  <c r="E208" i="1" l="1"/>
  <c r="F113" i="1" s="1"/>
  <c r="E108" i="1"/>
  <c r="G2" i="1"/>
  <c r="H2" i="1" s="1"/>
  <c r="A10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08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<sst xmlns="http://schemas.openxmlformats.org/spreadsheetml/2006/main" count="32" uniqueCount="30">
  <si>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</si>
  <si>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</si>
  <si>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</si>
  <si>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</si>
  <si>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</si>
  <si>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</si>
  <si>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</si>
  <si>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</si>
  <si>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</si>
  <si>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</si>
  <si>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</si>
  <si>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</si>
  <si>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</si>
  <si>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</si>
  <si>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</si>
  <si>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</si>
  <si>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</si>
  <si>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</si>
  <si>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</si>
  <si>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</si>
  <si>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</si>
  <si>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</si>
  <si>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</si>
  <si>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</si>
  <si>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</si>
  <si>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</si>
  <si>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</si>
  <si>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Uusia ilmoitettuja COVID-19 tapauksia</t>
  </si>
  <si>
    <t>Koronavilkku päiväavaimia</t>
  </si>
  <si>
    <t>[{"timestamp":"2. joulukuuta 2020 klo 8.24","keyCount":995,"matchesCount":0,"appName":"Koronavilkku","hash":"9CPDneyXS\/GGiQ9bshh\/+b4XxQjGjWUYk8ILRSwPGDU="},{"timestamp":"1. joulukuuta 2020 klo 8.23","keyCount":722,"matchesCount":0,"appName":"Koronavilkku","hash":"xlCoVKNbGjdo8Hn88eS\/VLvLcFB84Q5knXqQiDIvMNQ="},{"timestamp":"30. marraskuuta 2020 klo 8.21","keyCount":725,"matchesCount":0,"appName":"Koronavilkku","hash":"zmEQGOF\/7pdnANnV80C5+9C5htKhH7O1gzQUBqDGeFw="},{"timestamp":"29. marraskuuta 2020 klo 8.19","keyCount":753,"matchesCount":0,"appName":"Koronavilkku","hash":"\/\/Aftoy35UC62AHtsL7+l8nHcQ3eUx2zq5HN7HmE2qc="},{"timestamp":"28. marraskuuta 2020 klo 8.04","keyCount":1025,"matchesCount":0,"appName":"Koronavilkku","hash":"C9+FnM93YfuTPrJMCli0apXXGDwji+NadjmGVd7ajik="},{"timestamp":"27. marraskuuta 2020 klo 7.36","keyCount":838,"matchesCount":0,"appName":"Koronavilkku","hash":"lgn1PEhTJPRLY1WnkzeFFtBXn0LfLM8SnT81JWHk4y8="},{"timestamp":"26. marraskuuta 2020 klo 7.30","keyCount":923,"matchesCount":1,"appName":"Koronavilkku","hash":"mftrgc\/HAS66WmRAPcO0PfcJhtnqID3qNXJmYr9ifrc="},{"timestamp":"25. marraskuuta 2020 klo 7.30","keyCount":1098,"matchesCount":0,"appName":"Koronavilkku","hash":"QYV2Ws3YIk1gpb03amvkHgzxFk0Cz0GXQvAsKY4PcRM="},{"timestamp":"24. marraskuuta 2020 klo 7.26","keyCount":874,"matchesCount":0,"appName":"Koronavilkku","hash":"najNByHhJKhCe7uqG2+pvvYI970lTWyNQlEsIk1qKVI="},{"timestamp":"23. marraskuuta 2020 klo 7.25","keyCount":383,"matchesCount":0,"appName":"Koronavilkku","hash":"79mjiCTu2Nw5reUSDrSx8j4K9sRUHl47OQpGEDNfoRU="},{"timestamp":"22.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6.42","keyCount":537,"matchesCount":0,"appName":"Koronavilkku","hash":"CyLPRY5wmD+GvTBOEH0kaLPkn+WF3x7WGrxcuMVBWaw="},{"timestamp":"18. marraskuuta 2020 klo 6.41","keyCount":458,"matchesCount":0,"appName":"Koronavilkku","hash":"wMF06+kHyOtxQuRjVPBhM9E76mhnRdD7ttYRYP4+07c="},{"timestamp":"17. marraskuuta 2020 klo 6.39","keyCount":389,"matchesCount":0,"appName":"Koronavilkku","hash":"YspIwaYuwBtIWedAw\/txihpM5tW0nrmSdgZwtPuI+oY="}]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</si>
</sst>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  <xf numFmtId="165" fontId="0" fillId="4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2. joulukuuta</c:v>
                </c:pt>
                <c:pt idx="1">
                  <c:v>1. joulukuuta</c:v>
                </c:pt>
                <c:pt idx="2">
                  <c:v>30. marraskuuta</c:v>
                </c:pt>
                <c:pt idx="3">
                  <c:v>29. marraskuuta</c:v>
                </c:pt>
                <c:pt idx="4">
                  <c:v>28. marraskuuta</c:v>
                </c:pt>
                <c:pt idx="5">
                  <c:v>27. marraskuuta</c:v>
                </c:pt>
                <c:pt idx="6">
                  <c:v>26. marraskuuta</c:v>
                </c:pt>
                <c:pt idx="7">
                  <c:v>25. marraskuuta</c:v>
                </c:pt>
                <c:pt idx="8">
                  <c:v>24. marraskuuta</c:v>
                </c:pt>
                <c:pt idx="9">
                  <c:v>23. marraskuuta</c:v>
                </c:pt>
                <c:pt idx="10">
                  <c:v>22. marraskuuta</c:v>
                </c:pt>
                <c:pt idx="11">
                  <c:v>21. marraskuuta</c:v>
                </c:pt>
                <c:pt idx="12">
                  <c:v>20. marraskuuta</c:v>
                </c:pt>
                <c:pt idx="13">
                  <c:v>19.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995</c:v>
                </c:pt>
                <c:pt idx="1">
                  <c:v>722</c:v>
                </c:pt>
                <c:pt idx="2">
                  <c:v>725</c:v>
                </c:pt>
                <c:pt idx="3">
                  <c:v>753</c:v>
                </c:pt>
                <c:pt idx="4">
                  <c:v>1025</c:v>
                </c:pt>
                <c:pt idx="5">
                  <c:v>838</c:v>
                </c:pt>
                <c:pt idx="6">
                  <c:v>923</c:v>
                </c:pt>
                <c:pt idx="7">
                  <c:v>1098</c:v>
                </c:pt>
                <c:pt idx="8">
                  <c:v>874</c:v>
                </c:pt>
                <c:pt idx="9">
                  <c:v>383</c:v>
                </c:pt>
                <c:pt idx="10">
                  <c:v>485</c:v>
                </c:pt>
                <c:pt idx="11">
                  <c:v>626</c:v>
                </c:pt>
                <c:pt idx="12">
                  <c:v>518</c:v>
                </c:pt>
                <c:pt idx="13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Android!$A$108</c:f>
          <c:strCache>
            <c:ptCount val="1"/>
            <c:pt idx="0">
              <c:v>2.12.2020 uusia #koronavilkku päiväavaimia 995.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57513-56EE-4E97-B78B-5E8021B89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D755F0-C888-403B-A2B0-10735AFBAC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9E79C2-E0CA-4B02-8166-7A72549501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2277ED-EF2D-4E97-8A29-5C70AAFAC2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1EDCE4-6E3A-4B84-A91C-77A6D75B9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2EF4737-029D-4846-9ADA-F73304537D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A886638-E063-448F-865E-15C535A1C1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0841AA-1D2A-4F6D-884C-CB7701E35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D147CEF-B7DF-496F-91CA-4C8A7D9445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BAB5ED-3DCF-435D-9F2C-F095F5C22F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29C3C66-AD26-4340-8111-4867767F4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6A77525-1C9F-4745-8814-CEEFE0EC80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DECB8C1-88E0-4162-AF28-C3C1CBA60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D104187-232E-47CC-94F8-66192A0AC6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74B95E8-14A6-4D36-95A2-5994ED5B6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D2FB11B-2C00-4219-A6CC-91330B8FFC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1A47C9C-3554-4A68-992E-22B011716F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BCF784E-513C-488C-960B-E722B7F0C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2BBDDC4-B511-4380-B4F9-38712E0B8E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4C3777A-ED00-443B-99ED-832166E537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B78875C-A57A-4D0F-A606-DAEEE84B4D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E4059AF-83D3-47AC-B8DB-7B1ACBF19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725C79D-37BE-47C9-98C6-5117D52D96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6AACEF9-5E5A-408A-B24C-71A09BACEA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105FFA3-DEC3-4789-95DA-735AA61DE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201F26A-DC24-40A3-88E6-5D3E3F2EF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41388AE-05FB-462D-BDF0-3D12AE6A8B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2D34A54-6FF2-4756-AF8E-88B3FAC90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8A2660A-60A9-483B-B987-81BEA96D14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D0CE87B-3753-488D-A840-5EAEEBC10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854FC11-4F41-41F0-B398-C62B70952D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5C0F25D-B6AE-43BF-B48A-62141841E7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563D395-9258-46A5-84D8-153B38A06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A61EAFF-0A13-4B6D-89BF-115689D25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F8D3B63-6101-442C-B31F-329A8BAB13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6B2639D-ABC2-4266-82BA-2C8C04031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953C78D-E800-425C-97AB-8F3D6C4826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E600FE4-4DB9-40AD-BAFF-34175C6D9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D60D641-C833-4DAB-99AA-A1FC2BD5A0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13DDD42-72D4-4A73-B5F0-EF60F7ABC3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36A5ED7-3BE9-440E-AC3D-9AD9EC9158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0FA40DB-838F-4FE1-8E9A-2161EADD50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1FF537A-FFED-4491-852A-F54A6EE7FE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3BE9C39-1187-48A7-B673-A9C2B1171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8E388B2-E117-43DF-A9B6-86214584A2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61B8D61-CC4B-489B-A3D2-1FA56C7B0E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339B247-1569-4839-9BA0-14F5DD212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D19AEFB-3EFB-4EA9-A19E-4B60A8FFB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EACE1E9-0507-4C7C-AD63-E60B4F8A2E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5B20AD4-6F28-4EA0-9D9E-A029A12C92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7299650-5163-415D-803F-C7B798AAFC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AB2EB48-15E1-4C90-AD0F-FA2B303CCB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4884357-06B5-4535-8E55-F988C71DA1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AC11091-EC14-463B-BA61-4483FC230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6B6F8CD-DA7E-4FD9-BEB2-4AB6185FD1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1D3135A-D9B8-45CC-8C9A-7691677397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E8F5DAC-9F11-4063-B95D-50FD6699AA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BABB616-46CF-43BB-9058-B26E38193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EF09788-B4CB-4AAD-B423-CB3BF55CD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C4979D8-1419-4B8D-9F96-D54E07948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E90907F8-62EA-4477-A1B8-164875042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B1020E8D-D017-43D8-8A12-0D59EBF959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E82EE3F-3E16-4D6C-A8B7-115A6F7A2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58A40F0-3E2D-43C2-84C6-E3AA362B42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2F053F4-7C37-4D82-824D-793637F0C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A1DCC34-9D8B-4303-B25D-A5FB875DC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0C8D2E1-F277-4030-B94E-103610DF57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FEBB171-17E3-4BD6-BFBA-511BF5BE01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521A0D3-2715-4AD0-9DAF-7EAAB4567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BDF66BB-BE18-47FF-9548-7BE00F410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3951143-CB65-4A28-98D1-ED16D6E7B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CF636BA-1FA0-426F-88B0-3FB3E6EA93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CBB63C0-7379-4906-B73D-85493DE00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75B9E274-80FD-4340-88FF-A0068ADE7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9B7100F1-3149-4864-9766-4CC635EFB5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8665176D-1376-4C97-A788-A32AF1732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7159076-4D76-4170-BBD2-369FFD5FB8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79F7FE70-AA8E-4423-8A85-9B5E0EA2AD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57BB866-7C69-4E29-BDD9-52DCEE66D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ED7EC815-871B-4CBA-9456-0ACD548A0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BC36218D-49D3-4D5F-96E1-EA078DC440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EC65E14F-CA2B-42F7-BAB7-1E89EBBE9D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FC0818E-71F4-45B1-9C7E-32BC65DDD4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88E44A61-B799-4D2E-BEBF-B9B909F6F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FCD3A83-D791-4B2B-B161-846235809B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ED28594A-FB5A-4E39-89CD-DE2B70AFA4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609239C-5B15-4F67-90DD-EB89260BA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27BB3910-1483-4C84-8F9C-BB1BE52E2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0F5C1F18-5B1C-4E78-9D3E-4973A0D5D9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9ECB35D0-A512-47D4-B3BC-87AAD3D715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D521C2DF-38E1-4EAA-8CC6-292AB703B7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2506BFDE-6FEE-4110-889F-084FFFFC0A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E27B359F-F112-458C-99DC-C81AE0DA7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7CD11C77-A1D6-4276-95B2-70E296CDCF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9754A19-0124-4AD1-8197-0B94F89766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EBE953B-C03C-462F-ACA6-3C9BB831BB0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Android!$B$113:$B$208</c:f>
              <c:numCache>
                <c:formatCode>d/m</c:formatCode>
                <c:ptCount val="96"/>
                <c:pt idx="0">
                  <c:v>44167</c:v>
                </c:pt>
                <c:pt idx="1">
                  <c:v>44166</c:v>
                </c:pt>
                <c:pt idx="2">
                  <c:v>44165</c:v>
                </c:pt>
                <c:pt idx="3">
                  <c:v>44164</c:v>
                </c:pt>
                <c:pt idx="4">
                  <c:v>44163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44157</c:v>
                </c:pt>
                <c:pt idx="11">
                  <c:v>44156</c:v>
                </c:pt>
                <c:pt idx="12">
                  <c:v>44155</c:v>
                </c:pt>
                <c:pt idx="13">
                  <c:v>44154</c:v>
                </c:pt>
                <c:pt idx="14">
                  <c:v>44153</c:v>
                </c:pt>
                <c:pt idx="15">
                  <c:v>44152</c:v>
                </c:pt>
                <c:pt idx="16">
                  <c:v>44151</c:v>
                </c:pt>
                <c:pt idx="17">
                  <c:v>44150</c:v>
                </c:pt>
                <c:pt idx="18">
                  <c:v>44149</c:v>
                </c:pt>
                <c:pt idx="19">
                  <c:v>44148</c:v>
                </c:pt>
                <c:pt idx="20">
                  <c:v>44147</c:v>
                </c:pt>
                <c:pt idx="21">
                  <c:v>44146</c:v>
                </c:pt>
                <c:pt idx="22">
                  <c:v>44145</c:v>
                </c:pt>
                <c:pt idx="23">
                  <c:v>44144</c:v>
                </c:pt>
                <c:pt idx="24">
                  <c:v>44143</c:v>
                </c:pt>
                <c:pt idx="25">
                  <c:v>44142</c:v>
                </c:pt>
                <c:pt idx="26">
                  <c:v>44141</c:v>
                </c:pt>
                <c:pt idx="27">
                  <c:v>44140</c:v>
                </c:pt>
                <c:pt idx="28">
                  <c:v>44139</c:v>
                </c:pt>
                <c:pt idx="29">
                  <c:v>44138</c:v>
                </c:pt>
                <c:pt idx="30">
                  <c:v>44137</c:v>
                </c:pt>
                <c:pt idx="31">
                  <c:v>44136</c:v>
                </c:pt>
                <c:pt idx="32">
                  <c:v>44135</c:v>
                </c:pt>
                <c:pt idx="33">
                  <c:v>44134</c:v>
                </c:pt>
                <c:pt idx="34">
                  <c:v>44133</c:v>
                </c:pt>
                <c:pt idx="35">
                  <c:v>44132</c:v>
                </c:pt>
                <c:pt idx="36">
                  <c:v>44131</c:v>
                </c:pt>
                <c:pt idx="37">
                  <c:v>44130</c:v>
                </c:pt>
                <c:pt idx="38">
                  <c:v>44129</c:v>
                </c:pt>
                <c:pt idx="39">
                  <c:v>44128</c:v>
                </c:pt>
                <c:pt idx="40">
                  <c:v>44127</c:v>
                </c:pt>
                <c:pt idx="41">
                  <c:v>44126</c:v>
                </c:pt>
                <c:pt idx="42">
                  <c:v>44125</c:v>
                </c:pt>
                <c:pt idx="43">
                  <c:v>44124</c:v>
                </c:pt>
                <c:pt idx="44">
                  <c:v>44123</c:v>
                </c:pt>
                <c:pt idx="45">
                  <c:v>44122</c:v>
                </c:pt>
                <c:pt idx="46">
                  <c:v>44121</c:v>
                </c:pt>
                <c:pt idx="47">
                  <c:v>44120</c:v>
                </c:pt>
                <c:pt idx="48">
                  <c:v>44119</c:v>
                </c:pt>
                <c:pt idx="49">
                  <c:v>44118</c:v>
                </c:pt>
                <c:pt idx="50">
                  <c:v>44117</c:v>
                </c:pt>
                <c:pt idx="51">
                  <c:v>44116</c:v>
                </c:pt>
                <c:pt idx="52">
                  <c:v>44115</c:v>
                </c:pt>
                <c:pt idx="53">
                  <c:v>44114</c:v>
                </c:pt>
                <c:pt idx="54">
                  <c:v>44113</c:v>
                </c:pt>
                <c:pt idx="55">
                  <c:v>44112</c:v>
                </c:pt>
                <c:pt idx="56">
                  <c:v>44111</c:v>
                </c:pt>
                <c:pt idx="57">
                  <c:v>44110</c:v>
                </c:pt>
                <c:pt idx="58">
                  <c:v>44109</c:v>
                </c:pt>
                <c:pt idx="59">
                  <c:v>44108</c:v>
                </c:pt>
                <c:pt idx="60">
                  <c:v>44107</c:v>
                </c:pt>
                <c:pt idx="61">
                  <c:v>44106</c:v>
                </c:pt>
                <c:pt idx="62">
                  <c:v>44105</c:v>
                </c:pt>
                <c:pt idx="63">
                  <c:v>44104</c:v>
                </c:pt>
                <c:pt idx="64">
                  <c:v>44103</c:v>
                </c:pt>
                <c:pt idx="65">
                  <c:v>44102</c:v>
                </c:pt>
                <c:pt idx="66">
                  <c:v>44101</c:v>
                </c:pt>
                <c:pt idx="67">
                  <c:v>44100</c:v>
                </c:pt>
                <c:pt idx="68">
                  <c:v>44099</c:v>
                </c:pt>
                <c:pt idx="69">
                  <c:v>44098</c:v>
                </c:pt>
                <c:pt idx="70">
                  <c:v>44097</c:v>
                </c:pt>
                <c:pt idx="71">
                  <c:v>44096</c:v>
                </c:pt>
                <c:pt idx="72">
                  <c:v>44095</c:v>
                </c:pt>
                <c:pt idx="73">
                  <c:v>44094</c:v>
                </c:pt>
                <c:pt idx="74">
                  <c:v>44093</c:v>
                </c:pt>
                <c:pt idx="75">
                  <c:v>44092</c:v>
                </c:pt>
                <c:pt idx="76">
                  <c:v>44091</c:v>
                </c:pt>
                <c:pt idx="77">
                  <c:v>44090</c:v>
                </c:pt>
                <c:pt idx="78">
                  <c:v>44089</c:v>
                </c:pt>
                <c:pt idx="79">
                  <c:v>44088</c:v>
                </c:pt>
                <c:pt idx="80">
                  <c:v>44087</c:v>
                </c:pt>
                <c:pt idx="81">
                  <c:v>44086</c:v>
                </c:pt>
                <c:pt idx="82">
                  <c:v>44085</c:v>
                </c:pt>
                <c:pt idx="83">
                  <c:v>44084</c:v>
                </c:pt>
                <c:pt idx="84">
                  <c:v>44083</c:v>
                </c:pt>
                <c:pt idx="85">
                  <c:v>44082</c:v>
                </c:pt>
                <c:pt idx="86">
                  <c:v>44081</c:v>
                </c:pt>
                <c:pt idx="87">
                  <c:v>44080</c:v>
                </c:pt>
                <c:pt idx="88">
                  <c:v>44079</c:v>
                </c:pt>
                <c:pt idx="89">
                  <c:v>44078</c:v>
                </c:pt>
                <c:pt idx="90">
                  <c:v>44077</c:v>
                </c:pt>
                <c:pt idx="91">
                  <c:v>44077</c:v>
                </c:pt>
                <c:pt idx="92">
                  <c:v>44077</c:v>
                </c:pt>
                <c:pt idx="93">
                  <c:v>44077</c:v>
                </c:pt>
                <c:pt idx="94">
                  <c:v>44077</c:v>
                </c:pt>
                <c:pt idx="95">
                  <c:v>44077</c:v>
                </c:pt>
              </c:numCache>
            </c:numRef>
          </c:cat>
          <c:val>
            <c:numRef>
              <c:f>Android!$C$113:$C$208</c:f>
              <c:numCache>
                <c:formatCode>General</c:formatCode>
                <c:ptCount val="96"/>
                <c:pt idx="0">
                  <c:v>995</c:v>
                </c:pt>
                <c:pt idx="1">
                  <c:v>722</c:v>
                </c:pt>
                <c:pt idx="2">
                  <c:v>725</c:v>
                </c:pt>
                <c:pt idx="3">
                  <c:v>753</c:v>
                </c:pt>
                <c:pt idx="4">
                  <c:v>1025</c:v>
                </c:pt>
                <c:pt idx="5">
                  <c:v>838</c:v>
                </c:pt>
                <c:pt idx="6">
                  <c:v>923</c:v>
                </c:pt>
                <c:pt idx="7">
                  <c:v>1098</c:v>
                </c:pt>
                <c:pt idx="8">
                  <c:v>874</c:v>
                </c:pt>
                <c:pt idx="9">
                  <c:v>383</c:v>
                </c:pt>
                <c:pt idx="10">
                  <c:v>485</c:v>
                </c:pt>
                <c:pt idx="11">
                  <c:v>626</c:v>
                </c:pt>
                <c:pt idx="12">
                  <c:v>518</c:v>
                </c:pt>
                <c:pt idx="13">
                  <c:v>537</c:v>
                </c:pt>
                <c:pt idx="14">
                  <c:v>458</c:v>
                </c:pt>
                <c:pt idx="15">
                  <c:v>389</c:v>
                </c:pt>
                <c:pt idx="16">
                  <c:v>301</c:v>
                </c:pt>
                <c:pt idx="17">
                  <c:v>321</c:v>
                </c:pt>
                <c:pt idx="18">
                  <c:v>279</c:v>
                </c:pt>
                <c:pt idx="19">
                  <c:v>280</c:v>
                </c:pt>
                <c:pt idx="20">
                  <c:v>255</c:v>
                </c:pt>
                <c:pt idx="21">
                  <c:v>248</c:v>
                </c:pt>
                <c:pt idx="22">
                  <c:v>202</c:v>
                </c:pt>
                <c:pt idx="23">
                  <c:v>171</c:v>
                </c:pt>
                <c:pt idx="24">
                  <c:v>252</c:v>
                </c:pt>
                <c:pt idx="25">
                  <c:v>365</c:v>
                </c:pt>
                <c:pt idx="26">
                  <c:v>378</c:v>
                </c:pt>
                <c:pt idx="27">
                  <c:v>309</c:v>
                </c:pt>
                <c:pt idx="28">
                  <c:v>345</c:v>
                </c:pt>
                <c:pt idx="29">
                  <c:v>252</c:v>
                </c:pt>
                <c:pt idx="30">
                  <c:v>241</c:v>
                </c:pt>
                <c:pt idx="31">
                  <c:v>240</c:v>
                </c:pt>
                <c:pt idx="32">
                  <c:v>372</c:v>
                </c:pt>
                <c:pt idx="33">
                  <c:v>367</c:v>
                </c:pt>
                <c:pt idx="34">
                  <c:v>353</c:v>
                </c:pt>
                <c:pt idx="35">
                  <c:v>367</c:v>
                </c:pt>
                <c:pt idx="36">
                  <c:v>260</c:v>
                </c:pt>
                <c:pt idx="37">
                  <c:v>309</c:v>
                </c:pt>
                <c:pt idx="38">
                  <c:v>312</c:v>
                </c:pt>
                <c:pt idx="39">
                  <c:v>329</c:v>
                </c:pt>
                <c:pt idx="40">
                  <c:v>486</c:v>
                </c:pt>
                <c:pt idx="41">
                  <c:v>372</c:v>
                </c:pt>
                <c:pt idx="42">
                  <c:v>446</c:v>
                </c:pt>
                <c:pt idx="43">
                  <c:v>386</c:v>
                </c:pt>
                <c:pt idx="44">
                  <c:v>421</c:v>
                </c:pt>
                <c:pt idx="45">
                  <c:v>535</c:v>
                </c:pt>
                <c:pt idx="46">
                  <c:v>537</c:v>
                </c:pt>
                <c:pt idx="47">
                  <c:v>639</c:v>
                </c:pt>
                <c:pt idx="48">
                  <c:v>429</c:v>
                </c:pt>
                <c:pt idx="49">
                  <c:v>559</c:v>
                </c:pt>
                <c:pt idx="50">
                  <c:v>649</c:v>
                </c:pt>
                <c:pt idx="51">
                  <c:v>691</c:v>
                </c:pt>
                <c:pt idx="52">
                  <c:v>666</c:v>
                </c:pt>
                <c:pt idx="53">
                  <c:v>720</c:v>
                </c:pt>
                <c:pt idx="54">
                  <c:v>640</c:v>
                </c:pt>
                <c:pt idx="55">
                  <c:v>445</c:v>
                </c:pt>
                <c:pt idx="56">
                  <c:v>578</c:v>
                </c:pt>
                <c:pt idx="57">
                  <c:v>655</c:v>
                </c:pt>
                <c:pt idx="58">
                  <c:v>453</c:v>
                </c:pt>
                <c:pt idx="59">
                  <c:v>294</c:v>
                </c:pt>
                <c:pt idx="60">
                  <c:v>463</c:v>
                </c:pt>
                <c:pt idx="61">
                  <c:v>169</c:v>
                </c:pt>
                <c:pt idx="62">
                  <c:v>203</c:v>
                </c:pt>
                <c:pt idx="63">
                  <c:v>318</c:v>
                </c:pt>
                <c:pt idx="64">
                  <c:v>238</c:v>
                </c:pt>
                <c:pt idx="65">
                  <c:v>199</c:v>
                </c:pt>
                <c:pt idx="66">
                  <c:v>141</c:v>
                </c:pt>
                <c:pt idx="67">
                  <c:v>242</c:v>
                </c:pt>
                <c:pt idx="68">
                  <c:v>217</c:v>
                </c:pt>
                <c:pt idx="69">
                  <c:v>211</c:v>
                </c:pt>
                <c:pt idx="70">
                  <c:v>189</c:v>
                </c:pt>
                <c:pt idx="71">
                  <c:v>311</c:v>
                </c:pt>
                <c:pt idx="72">
                  <c:v>157</c:v>
                </c:pt>
                <c:pt idx="73">
                  <c:v>202</c:v>
                </c:pt>
                <c:pt idx="74">
                  <c:v>190</c:v>
                </c:pt>
                <c:pt idx="75">
                  <c:v>82</c:v>
                </c:pt>
                <c:pt idx="76">
                  <c:v>137</c:v>
                </c:pt>
                <c:pt idx="77">
                  <c:v>125</c:v>
                </c:pt>
                <c:pt idx="78">
                  <c:v>136</c:v>
                </c:pt>
                <c:pt idx="79">
                  <c:v>67</c:v>
                </c:pt>
                <c:pt idx="80">
                  <c:v>87</c:v>
                </c:pt>
                <c:pt idx="81">
                  <c:v>46</c:v>
                </c:pt>
                <c:pt idx="82">
                  <c:v>70</c:v>
                </c:pt>
                <c:pt idx="83">
                  <c:v>75</c:v>
                </c:pt>
                <c:pt idx="84">
                  <c:v>101</c:v>
                </c:pt>
                <c:pt idx="85">
                  <c:v>56</c:v>
                </c:pt>
                <c:pt idx="86">
                  <c:v>46</c:v>
                </c:pt>
                <c:pt idx="87">
                  <c:v>10</c:v>
                </c:pt>
                <c:pt idx="88">
                  <c:v>15</c:v>
                </c:pt>
                <c:pt idx="89">
                  <c:v>19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Android!$I$113:$I$208</c15:f>
                <c15:dlblRangeCache>
                  <c:ptCount val="96"/>
                  <c:pt idx="6">
                    <c:v>19</c:v>
                  </c:pt>
                  <c:pt idx="11">
                    <c:v>101</c:v>
                  </c:pt>
                  <c:pt idx="15">
                    <c:v>87</c:v>
                  </c:pt>
                  <c:pt idx="17">
                    <c:v>136</c:v>
                  </c:pt>
                  <c:pt idx="19">
                    <c:v>137</c:v>
                  </c:pt>
                  <c:pt idx="22">
                    <c:v>202</c:v>
                  </c:pt>
                  <c:pt idx="24">
                    <c:v>311</c:v>
                  </c:pt>
                  <c:pt idx="28">
                    <c:v>242</c:v>
                  </c:pt>
                  <c:pt idx="32">
                    <c:v>318</c:v>
                  </c:pt>
                  <c:pt idx="35">
                    <c:v>463</c:v>
                  </c:pt>
                  <c:pt idx="38">
                    <c:v>655</c:v>
                  </c:pt>
                  <c:pt idx="42">
                    <c:v>720</c:v>
                  </c:pt>
                  <c:pt idx="44">
                    <c:v>691</c:v>
                  </c:pt>
                  <c:pt idx="48">
                    <c:v>639</c:v>
                  </c:pt>
                  <c:pt idx="53">
                    <c:v>446</c:v>
                  </c:pt>
                  <c:pt idx="55">
                    <c:v>486</c:v>
                  </c:pt>
                  <c:pt idx="60">
                    <c:v>367</c:v>
                  </c:pt>
                  <c:pt idx="63">
                    <c:v>372</c:v>
                  </c:pt>
                  <c:pt idx="67">
                    <c:v>345</c:v>
                  </c:pt>
                  <c:pt idx="69">
                    <c:v>378</c:v>
                  </c:pt>
                  <c:pt idx="76">
                    <c:v>280</c:v>
                  </c:pt>
                  <c:pt idx="78">
                    <c:v>321</c:v>
                  </c:pt>
                  <c:pt idx="82">
                    <c:v>537</c:v>
                  </c:pt>
                  <c:pt idx="84">
                    <c:v>626</c:v>
                  </c:pt>
                  <c:pt idx="88">
                    <c:v>1098</c:v>
                  </c:pt>
                  <c:pt idx="91">
                    <c:v>1025</c:v>
                  </c:pt>
                  <c:pt idx="95">
                    <c:v>995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BC6DD28-68D2-4D3F-B0D7-3175A82966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AC9FFF-142E-463A-B2EC-AE21D5E5A0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09959E-C117-4260-A7DD-C1C5F2C4A2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BD2C30-6A1E-41A6-8767-A950288ED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55B963-1133-4CD0-9AD0-25CA7B9201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0A498A8-4A12-420B-AC07-65EE9C415A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D413252-CE85-4F68-A286-924F88FF7A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D42A071-1B64-4067-B702-8B93AB5627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97D9F79-404D-45CA-9FB9-283AEDBE9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3DF2FB2-A347-449C-A841-2A2C193612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6AC1BBB-3508-4956-B521-D2C5B255F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2E1220A-2C17-49C4-9392-4C54383F77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3C4BA7B-875C-49B6-8C7F-224C59827F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CB6A326-ECE2-4A14-B10E-D2D5D64039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EDFEFA6-78D4-4B46-B352-84ABECFAD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9C4F0D5-30DD-43DC-AEB1-64309529C6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D15FABE-F4CD-4B34-A7B0-36367F041E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CAD38A6-F236-4596-A20F-B189FCEEC7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0621ABE-D24E-44A0-B0EE-8E651C3D12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510751B-500B-4D26-B208-6DB2323D8A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274DD9F-7FE8-4F09-BDAD-2D78DFA8E2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6B6045B-995B-4298-AEA9-B270F7BE08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DF17A8B-02CE-4F53-A0CA-1EB076419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E2C52E35-8B2B-4D28-B62B-0DE2C2691B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D235CFB-FBC4-48B5-9ACE-FD59EFBE0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9345289-08A0-42F1-8731-31E940FD88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7F9F476-F54C-444D-8DC3-19F7E656F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237C94B-55CC-461B-90F2-49790D20B3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C6C12BD-6184-4065-AE1B-AE14BF7C9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1B3E431-8AC4-4D98-9041-E1F233FC18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AC5AEDA-C1BA-434E-848E-93C0E95344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FBDF556-8E9B-4964-8DD7-1516E4CDDF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A5391A4-D5B5-45BB-A1F3-81E86B1704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8A4423E-1563-47ED-9F93-479E6E38A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CEBD56F-8876-45E3-971E-7918E896D5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907B0B3-23C9-4D7D-B74A-C052E6177B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02DA33D-5596-4E26-B585-71C5610A95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68531D4-1DB1-4E2F-AC2D-55614E16B6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A1324C0-9698-4EF0-B54F-69F06BF28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B9F16D5-80FE-48D4-8698-7993054B5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EF10D31-C761-4312-B443-1637F7487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3007310-81A4-465F-B68B-8EE5F0D87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4A52D39-7905-42F6-84E1-C0704EC7C0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54B10AD-0E1F-454A-8CAD-EFF0C62EE2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A73B74C-A016-41D1-89FC-F9B5596204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84885FD-63D9-4F96-909F-CA75E5FF60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4DBAD5F-C10D-4293-816D-D3AAA3F41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155D6A4-E60C-42D6-A028-BB151B4FBC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1802A0A-D2DC-4501-8553-9A43BA3E2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23F00BB-94D1-4490-9A78-1FBA97DDC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4480235-ABEF-4E04-861C-AE2378493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EDFC4FC-0466-40DE-BC55-7161CDBB3C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ED88FE3-97C0-481E-8733-207768040B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5727573-E8CF-487F-B7B1-7FCD26FE8F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FD9C4E7D-61FD-4B0A-B3AD-D41E27DFA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3615C40-DA76-4D02-B867-3EFE4F4F5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FC5E42F-0822-4978-91E0-A6143BE10D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04E8A7A-455C-4155-93C3-51BDD4F17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5F10AC5-BB22-44AF-9DF2-B326D67696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CAAFDA3-DA94-485F-B141-3BC868B68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F6E75FB-5725-4F28-9727-321DFB9BF7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8086E80-00F7-4A10-B838-886913694C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58EF2E8-1C80-43D1-A73F-520EFD2ED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26C60810-54F1-4FFA-ADFA-CCA6B8FC52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5B22EB3-3CF0-4D74-8FE0-D310DBA542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4E5F682-2D1C-4BB2-A612-1A53B3F8E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EFB227A-B289-4F10-AE97-CE0A3D0657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CB090C2E-0587-4DC0-B2FE-42277FE434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4599397-793A-4025-82D2-FB9A735033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0E5B910-1FB6-42C8-862F-F97216A26E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5341ED3-1BF9-47FD-9D5E-CCF614EB0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115D164-9A7D-47E9-94B7-3ADB541120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A6B322A-01E8-4D94-8DC4-47D3F6AD0A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35C6E96A-9544-411E-B51D-EB690B9BE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EFA50CC-3475-444A-B1DF-5D9256EF8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45D1896C-E71C-46CD-B127-4AD06994EF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E39CF0B7-8D3D-430F-B3AB-577ADC67C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6A5E21A9-47F7-4BDC-805F-7B784DC00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E42FA68-FA51-4BB6-95D6-CB31055895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666AA81-B45F-460D-89BF-F973458006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44D26C5-421C-4566-8388-931DD4025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0C56432-72C3-4CB7-8F0F-894ABE647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CC4D585-D022-4378-A9B8-77C29268CD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90A5A536-2BBE-4E32-B74C-A40C5E67F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ED0AE0AF-0C18-4E35-B7DA-0442E4A3D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359CD38-C0B6-495F-B5A1-0ACC689F71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9BB4A19-4698-4BF0-B030-E1F47C01F1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87E5D66-6A1F-4EAF-9920-368A4B23D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5E2A34B-74F7-4D72-9694-8A8F59919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705A6BFE-4F82-4286-B591-CB678A8A11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0CE1668D-3D36-4356-B711-4B4E0657AD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1D3E9D2C-1A99-4531-AE90-EDF232DCC8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6CC15ECE-17AA-4409-9BB7-3B4A18CF04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D7F1F4DB-C636-4BF7-B865-6748D2523C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8CBB4003-C7E3-48DB-9319-FE8C0EDB5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Android!$C$113:$C$208</c:f>
              <c:numCache>
                <c:formatCode>General</c:formatCode>
                <c:ptCount val="96"/>
                <c:pt idx="0">
                  <c:v>995</c:v>
                </c:pt>
                <c:pt idx="1">
                  <c:v>722</c:v>
                </c:pt>
                <c:pt idx="2">
                  <c:v>725</c:v>
                </c:pt>
                <c:pt idx="3">
                  <c:v>753</c:v>
                </c:pt>
                <c:pt idx="4">
                  <c:v>1025</c:v>
                </c:pt>
                <c:pt idx="5">
                  <c:v>838</c:v>
                </c:pt>
                <c:pt idx="6">
                  <c:v>923</c:v>
                </c:pt>
                <c:pt idx="7">
                  <c:v>1098</c:v>
                </c:pt>
                <c:pt idx="8">
                  <c:v>874</c:v>
                </c:pt>
                <c:pt idx="9">
                  <c:v>383</c:v>
                </c:pt>
                <c:pt idx="10">
                  <c:v>485</c:v>
                </c:pt>
                <c:pt idx="11">
                  <c:v>626</c:v>
                </c:pt>
                <c:pt idx="12">
                  <c:v>518</c:v>
                </c:pt>
                <c:pt idx="13">
                  <c:v>537</c:v>
                </c:pt>
                <c:pt idx="14">
                  <c:v>458</c:v>
                </c:pt>
                <c:pt idx="15">
                  <c:v>389</c:v>
                </c:pt>
                <c:pt idx="16">
                  <c:v>301</c:v>
                </c:pt>
                <c:pt idx="17">
                  <c:v>321</c:v>
                </c:pt>
                <c:pt idx="18">
                  <c:v>279</c:v>
                </c:pt>
                <c:pt idx="19">
                  <c:v>280</c:v>
                </c:pt>
                <c:pt idx="20">
                  <c:v>255</c:v>
                </c:pt>
                <c:pt idx="21">
                  <c:v>248</c:v>
                </c:pt>
                <c:pt idx="22">
                  <c:v>202</c:v>
                </c:pt>
                <c:pt idx="23">
                  <c:v>171</c:v>
                </c:pt>
                <c:pt idx="24">
                  <c:v>252</c:v>
                </c:pt>
                <c:pt idx="25">
                  <c:v>365</c:v>
                </c:pt>
                <c:pt idx="26">
                  <c:v>378</c:v>
                </c:pt>
                <c:pt idx="27">
                  <c:v>309</c:v>
                </c:pt>
                <c:pt idx="28">
                  <c:v>345</c:v>
                </c:pt>
                <c:pt idx="29">
                  <c:v>252</c:v>
                </c:pt>
                <c:pt idx="30">
                  <c:v>241</c:v>
                </c:pt>
                <c:pt idx="31">
                  <c:v>240</c:v>
                </c:pt>
                <c:pt idx="32">
                  <c:v>372</c:v>
                </c:pt>
                <c:pt idx="33">
                  <c:v>367</c:v>
                </c:pt>
                <c:pt idx="34">
                  <c:v>353</c:v>
                </c:pt>
                <c:pt idx="35">
                  <c:v>367</c:v>
                </c:pt>
                <c:pt idx="36">
                  <c:v>260</c:v>
                </c:pt>
                <c:pt idx="37">
                  <c:v>309</c:v>
                </c:pt>
                <c:pt idx="38">
                  <c:v>312</c:v>
                </c:pt>
                <c:pt idx="39">
                  <c:v>329</c:v>
                </c:pt>
                <c:pt idx="40">
                  <c:v>486</c:v>
                </c:pt>
                <c:pt idx="41">
                  <c:v>372</c:v>
                </c:pt>
                <c:pt idx="42">
                  <c:v>446</c:v>
                </c:pt>
                <c:pt idx="43">
                  <c:v>386</c:v>
                </c:pt>
                <c:pt idx="44">
                  <c:v>421</c:v>
                </c:pt>
                <c:pt idx="45">
                  <c:v>535</c:v>
                </c:pt>
                <c:pt idx="46">
                  <c:v>537</c:v>
                </c:pt>
                <c:pt idx="47">
                  <c:v>639</c:v>
                </c:pt>
                <c:pt idx="48">
                  <c:v>429</c:v>
                </c:pt>
                <c:pt idx="49">
                  <c:v>559</c:v>
                </c:pt>
                <c:pt idx="50">
                  <c:v>649</c:v>
                </c:pt>
                <c:pt idx="51">
                  <c:v>691</c:v>
                </c:pt>
                <c:pt idx="52">
                  <c:v>666</c:v>
                </c:pt>
                <c:pt idx="53">
                  <c:v>720</c:v>
                </c:pt>
                <c:pt idx="54">
                  <c:v>640</c:v>
                </c:pt>
                <c:pt idx="55">
                  <c:v>445</c:v>
                </c:pt>
                <c:pt idx="56">
                  <c:v>578</c:v>
                </c:pt>
                <c:pt idx="57">
                  <c:v>655</c:v>
                </c:pt>
                <c:pt idx="58">
                  <c:v>453</c:v>
                </c:pt>
                <c:pt idx="59">
                  <c:v>294</c:v>
                </c:pt>
                <c:pt idx="60">
                  <c:v>463</c:v>
                </c:pt>
                <c:pt idx="61">
                  <c:v>169</c:v>
                </c:pt>
                <c:pt idx="62">
                  <c:v>203</c:v>
                </c:pt>
                <c:pt idx="63">
                  <c:v>318</c:v>
                </c:pt>
                <c:pt idx="64">
                  <c:v>238</c:v>
                </c:pt>
                <c:pt idx="65">
                  <c:v>199</c:v>
                </c:pt>
                <c:pt idx="66">
                  <c:v>141</c:v>
                </c:pt>
                <c:pt idx="67">
                  <c:v>242</c:v>
                </c:pt>
                <c:pt idx="68">
                  <c:v>217</c:v>
                </c:pt>
                <c:pt idx="69">
                  <c:v>211</c:v>
                </c:pt>
                <c:pt idx="70">
                  <c:v>189</c:v>
                </c:pt>
                <c:pt idx="71">
                  <c:v>311</c:v>
                </c:pt>
                <c:pt idx="72">
                  <c:v>157</c:v>
                </c:pt>
                <c:pt idx="73">
                  <c:v>202</c:v>
                </c:pt>
                <c:pt idx="74">
                  <c:v>190</c:v>
                </c:pt>
                <c:pt idx="75">
                  <c:v>82</c:v>
                </c:pt>
                <c:pt idx="76">
                  <c:v>137</c:v>
                </c:pt>
                <c:pt idx="77">
                  <c:v>125</c:v>
                </c:pt>
                <c:pt idx="78">
                  <c:v>136</c:v>
                </c:pt>
                <c:pt idx="79">
                  <c:v>67</c:v>
                </c:pt>
                <c:pt idx="80">
                  <c:v>87</c:v>
                </c:pt>
                <c:pt idx="81">
                  <c:v>46</c:v>
                </c:pt>
                <c:pt idx="82">
                  <c:v>70</c:v>
                </c:pt>
                <c:pt idx="83">
                  <c:v>75</c:v>
                </c:pt>
                <c:pt idx="84">
                  <c:v>101</c:v>
                </c:pt>
                <c:pt idx="85">
                  <c:v>56</c:v>
                </c:pt>
                <c:pt idx="86">
                  <c:v>46</c:v>
                </c:pt>
                <c:pt idx="87">
                  <c:v>10</c:v>
                </c:pt>
                <c:pt idx="88">
                  <c:v>15</c:v>
                </c:pt>
                <c:pt idx="89">
                  <c:v>19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Android!$J$113:$J$208</c15:f>
                <c15:dlblRangeCache>
                  <c:ptCount val="96"/>
                  <c:pt idx="8">
                    <c:v>10</c:v>
                  </c:pt>
                  <c:pt idx="14">
                    <c:v>46</c:v>
                  </c:pt>
                  <c:pt idx="16">
                    <c:v>67</c:v>
                  </c:pt>
                  <c:pt idx="18">
                    <c:v>125</c:v>
                  </c:pt>
                  <c:pt idx="20">
                    <c:v>82</c:v>
                  </c:pt>
                  <c:pt idx="23">
                    <c:v>157</c:v>
                  </c:pt>
                  <c:pt idx="25">
                    <c:v>189</c:v>
                  </c:pt>
                  <c:pt idx="29">
                    <c:v>141</c:v>
                  </c:pt>
                  <c:pt idx="34">
                    <c:v>169</c:v>
                  </c:pt>
                  <c:pt idx="36">
                    <c:v>294</c:v>
                  </c:pt>
                  <c:pt idx="40">
                    <c:v>445</c:v>
                  </c:pt>
                  <c:pt idx="43">
                    <c:v>666</c:v>
                  </c:pt>
                  <c:pt idx="47">
                    <c:v>429</c:v>
                  </c:pt>
                  <c:pt idx="52">
                    <c:v>386</c:v>
                  </c:pt>
                  <c:pt idx="54">
                    <c:v>372</c:v>
                  </c:pt>
                  <c:pt idx="59">
                    <c:v>260</c:v>
                  </c:pt>
                  <c:pt idx="61">
                    <c:v>353</c:v>
                  </c:pt>
                  <c:pt idx="64">
                    <c:v>240</c:v>
                  </c:pt>
                  <c:pt idx="68">
                    <c:v>309</c:v>
                  </c:pt>
                  <c:pt idx="72">
                    <c:v>171</c:v>
                  </c:pt>
                  <c:pt idx="77">
                    <c:v>279</c:v>
                  </c:pt>
                  <c:pt idx="79">
                    <c:v>301</c:v>
                  </c:pt>
                  <c:pt idx="83">
                    <c:v>518</c:v>
                  </c:pt>
                  <c:pt idx="86">
                    <c:v>383</c:v>
                  </c:pt>
                  <c:pt idx="90">
                    <c:v>838</c:v>
                  </c:pt>
                  <c:pt idx="94">
                    <c:v>722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Android!$C$112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Android!$B$113:$B$164</c:f>
              <c:numCache>
                <c:formatCode>d/m</c:formatCode>
                <c:ptCount val="52"/>
                <c:pt idx="0">
                  <c:v>44167</c:v>
                </c:pt>
                <c:pt idx="1">
                  <c:v>44166</c:v>
                </c:pt>
                <c:pt idx="2">
                  <c:v>44165</c:v>
                </c:pt>
                <c:pt idx="3">
                  <c:v>44164</c:v>
                </c:pt>
                <c:pt idx="4">
                  <c:v>44163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44157</c:v>
                </c:pt>
                <c:pt idx="11">
                  <c:v>44156</c:v>
                </c:pt>
                <c:pt idx="12">
                  <c:v>44155</c:v>
                </c:pt>
                <c:pt idx="13">
                  <c:v>44154</c:v>
                </c:pt>
                <c:pt idx="14">
                  <c:v>44153</c:v>
                </c:pt>
                <c:pt idx="15">
                  <c:v>44152</c:v>
                </c:pt>
                <c:pt idx="16">
                  <c:v>44151</c:v>
                </c:pt>
                <c:pt idx="17">
                  <c:v>44150</c:v>
                </c:pt>
                <c:pt idx="18">
                  <c:v>44149</c:v>
                </c:pt>
                <c:pt idx="19">
                  <c:v>44148</c:v>
                </c:pt>
                <c:pt idx="20">
                  <c:v>44147</c:v>
                </c:pt>
                <c:pt idx="21">
                  <c:v>44146</c:v>
                </c:pt>
                <c:pt idx="22">
                  <c:v>44145</c:v>
                </c:pt>
                <c:pt idx="23">
                  <c:v>44144</c:v>
                </c:pt>
                <c:pt idx="24">
                  <c:v>44143</c:v>
                </c:pt>
                <c:pt idx="25">
                  <c:v>44142</c:v>
                </c:pt>
                <c:pt idx="26">
                  <c:v>44141</c:v>
                </c:pt>
                <c:pt idx="27">
                  <c:v>44140</c:v>
                </c:pt>
                <c:pt idx="28">
                  <c:v>44139</c:v>
                </c:pt>
                <c:pt idx="29">
                  <c:v>44138</c:v>
                </c:pt>
                <c:pt idx="30">
                  <c:v>44137</c:v>
                </c:pt>
                <c:pt idx="31">
                  <c:v>44136</c:v>
                </c:pt>
                <c:pt idx="32">
                  <c:v>44135</c:v>
                </c:pt>
                <c:pt idx="33">
                  <c:v>44134</c:v>
                </c:pt>
                <c:pt idx="34">
                  <c:v>44133</c:v>
                </c:pt>
                <c:pt idx="35">
                  <c:v>44132</c:v>
                </c:pt>
                <c:pt idx="36">
                  <c:v>44131</c:v>
                </c:pt>
                <c:pt idx="37">
                  <c:v>44130</c:v>
                </c:pt>
                <c:pt idx="38">
                  <c:v>44129</c:v>
                </c:pt>
                <c:pt idx="39">
                  <c:v>44128</c:v>
                </c:pt>
                <c:pt idx="40">
                  <c:v>44127</c:v>
                </c:pt>
                <c:pt idx="41">
                  <c:v>44126</c:v>
                </c:pt>
                <c:pt idx="42">
                  <c:v>44125</c:v>
                </c:pt>
                <c:pt idx="43">
                  <c:v>44124</c:v>
                </c:pt>
                <c:pt idx="44">
                  <c:v>44123</c:v>
                </c:pt>
                <c:pt idx="45">
                  <c:v>44122</c:v>
                </c:pt>
                <c:pt idx="46">
                  <c:v>44121</c:v>
                </c:pt>
                <c:pt idx="47">
                  <c:v>44120</c:v>
                </c:pt>
                <c:pt idx="48">
                  <c:v>44119</c:v>
                </c:pt>
                <c:pt idx="49">
                  <c:v>44118</c:v>
                </c:pt>
                <c:pt idx="50">
                  <c:v>44117</c:v>
                </c:pt>
                <c:pt idx="51">
                  <c:v>44116</c:v>
                </c:pt>
              </c:numCache>
            </c:numRef>
          </c:cat>
          <c:val>
            <c:numRef>
              <c:f>Android!$C$113:$C$208</c:f>
              <c:numCache>
                <c:formatCode>General</c:formatCode>
                <c:ptCount val="96"/>
                <c:pt idx="0">
                  <c:v>995</c:v>
                </c:pt>
                <c:pt idx="1">
                  <c:v>722</c:v>
                </c:pt>
                <c:pt idx="2">
                  <c:v>725</c:v>
                </c:pt>
                <c:pt idx="3">
                  <c:v>753</c:v>
                </c:pt>
                <c:pt idx="4">
                  <c:v>1025</c:v>
                </c:pt>
                <c:pt idx="5">
                  <c:v>838</c:v>
                </c:pt>
                <c:pt idx="6">
                  <c:v>923</c:v>
                </c:pt>
                <c:pt idx="7">
                  <c:v>1098</c:v>
                </c:pt>
                <c:pt idx="8">
                  <c:v>874</c:v>
                </c:pt>
                <c:pt idx="9">
                  <c:v>383</c:v>
                </c:pt>
                <c:pt idx="10">
                  <c:v>485</c:v>
                </c:pt>
                <c:pt idx="11">
                  <c:v>626</c:v>
                </c:pt>
                <c:pt idx="12">
                  <c:v>518</c:v>
                </c:pt>
                <c:pt idx="13">
                  <c:v>537</c:v>
                </c:pt>
                <c:pt idx="14">
                  <c:v>458</c:v>
                </c:pt>
                <c:pt idx="15">
                  <c:v>389</c:v>
                </c:pt>
                <c:pt idx="16">
                  <c:v>301</c:v>
                </c:pt>
                <c:pt idx="17">
                  <c:v>321</c:v>
                </c:pt>
                <c:pt idx="18">
                  <c:v>279</c:v>
                </c:pt>
                <c:pt idx="19">
                  <c:v>280</c:v>
                </c:pt>
                <c:pt idx="20">
                  <c:v>255</c:v>
                </c:pt>
                <c:pt idx="21">
                  <c:v>248</c:v>
                </c:pt>
                <c:pt idx="22">
                  <c:v>202</c:v>
                </c:pt>
                <c:pt idx="23">
                  <c:v>171</c:v>
                </c:pt>
                <c:pt idx="24">
                  <c:v>252</c:v>
                </c:pt>
                <c:pt idx="25">
                  <c:v>365</c:v>
                </c:pt>
                <c:pt idx="26">
                  <c:v>378</c:v>
                </c:pt>
                <c:pt idx="27">
                  <c:v>309</c:v>
                </c:pt>
                <c:pt idx="28">
                  <c:v>345</c:v>
                </c:pt>
                <c:pt idx="29">
                  <c:v>252</c:v>
                </c:pt>
                <c:pt idx="30">
                  <c:v>241</c:v>
                </c:pt>
                <c:pt idx="31">
                  <c:v>240</c:v>
                </c:pt>
                <c:pt idx="32">
                  <c:v>372</c:v>
                </c:pt>
                <c:pt idx="33">
                  <c:v>367</c:v>
                </c:pt>
                <c:pt idx="34">
                  <c:v>353</c:v>
                </c:pt>
                <c:pt idx="35">
                  <c:v>367</c:v>
                </c:pt>
                <c:pt idx="36">
                  <c:v>260</c:v>
                </c:pt>
                <c:pt idx="37">
                  <c:v>309</c:v>
                </c:pt>
                <c:pt idx="38">
                  <c:v>312</c:v>
                </c:pt>
                <c:pt idx="39">
                  <c:v>329</c:v>
                </c:pt>
                <c:pt idx="40">
                  <c:v>486</c:v>
                </c:pt>
                <c:pt idx="41">
                  <c:v>372</c:v>
                </c:pt>
                <c:pt idx="42">
                  <c:v>446</c:v>
                </c:pt>
                <c:pt idx="43">
                  <c:v>386</c:v>
                </c:pt>
                <c:pt idx="44">
                  <c:v>421</c:v>
                </c:pt>
                <c:pt idx="45">
                  <c:v>535</c:v>
                </c:pt>
                <c:pt idx="46">
                  <c:v>537</c:v>
                </c:pt>
                <c:pt idx="47">
                  <c:v>639</c:v>
                </c:pt>
                <c:pt idx="48">
                  <c:v>429</c:v>
                </c:pt>
                <c:pt idx="49">
                  <c:v>559</c:v>
                </c:pt>
                <c:pt idx="50">
                  <c:v>649</c:v>
                </c:pt>
                <c:pt idx="51">
                  <c:v>691</c:v>
                </c:pt>
                <c:pt idx="52">
                  <c:v>666</c:v>
                </c:pt>
                <c:pt idx="53">
                  <c:v>720</c:v>
                </c:pt>
                <c:pt idx="54">
                  <c:v>640</c:v>
                </c:pt>
                <c:pt idx="55">
                  <c:v>445</c:v>
                </c:pt>
                <c:pt idx="56">
                  <c:v>578</c:v>
                </c:pt>
                <c:pt idx="57">
                  <c:v>655</c:v>
                </c:pt>
                <c:pt idx="58">
                  <c:v>453</c:v>
                </c:pt>
                <c:pt idx="59">
                  <c:v>294</c:v>
                </c:pt>
                <c:pt idx="60">
                  <c:v>463</c:v>
                </c:pt>
                <c:pt idx="61">
                  <c:v>169</c:v>
                </c:pt>
                <c:pt idx="62">
                  <c:v>203</c:v>
                </c:pt>
                <c:pt idx="63">
                  <c:v>318</c:v>
                </c:pt>
                <c:pt idx="64">
                  <c:v>238</c:v>
                </c:pt>
                <c:pt idx="65">
                  <c:v>199</c:v>
                </c:pt>
                <c:pt idx="66">
                  <c:v>141</c:v>
                </c:pt>
                <c:pt idx="67">
                  <c:v>242</c:v>
                </c:pt>
                <c:pt idx="68">
                  <c:v>217</c:v>
                </c:pt>
                <c:pt idx="69">
                  <c:v>211</c:v>
                </c:pt>
                <c:pt idx="70">
                  <c:v>189</c:v>
                </c:pt>
                <c:pt idx="71">
                  <c:v>311</c:v>
                </c:pt>
                <c:pt idx="72">
                  <c:v>157</c:v>
                </c:pt>
                <c:pt idx="73">
                  <c:v>202</c:v>
                </c:pt>
                <c:pt idx="74">
                  <c:v>190</c:v>
                </c:pt>
                <c:pt idx="75">
                  <c:v>82</c:v>
                </c:pt>
                <c:pt idx="76">
                  <c:v>137</c:v>
                </c:pt>
                <c:pt idx="77">
                  <c:v>125</c:v>
                </c:pt>
                <c:pt idx="78">
                  <c:v>136</c:v>
                </c:pt>
                <c:pt idx="79">
                  <c:v>67</c:v>
                </c:pt>
                <c:pt idx="80">
                  <c:v>87</c:v>
                </c:pt>
                <c:pt idx="81">
                  <c:v>46</c:v>
                </c:pt>
                <c:pt idx="82">
                  <c:v>70</c:v>
                </c:pt>
                <c:pt idx="83">
                  <c:v>75</c:v>
                </c:pt>
                <c:pt idx="84">
                  <c:v>101</c:v>
                </c:pt>
                <c:pt idx="85">
                  <c:v>56</c:v>
                </c:pt>
                <c:pt idx="86">
                  <c:v>46</c:v>
                </c:pt>
                <c:pt idx="87">
                  <c:v>10</c:v>
                </c:pt>
                <c:pt idx="88">
                  <c:v>15</c:v>
                </c:pt>
                <c:pt idx="89">
                  <c:v>19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Android!$K$112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Android!$B$113:$B$164</c:f>
              <c:numCache>
                <c:formatCode>d/m</c:formatCode>
                <c:ptCount val="52"/>
                <c:pt idx="0">
                  <c:v>44167</c:v>
                </c:pt>
                <c:pt idx="1">
                  <c:v>44166</c:v>
                </c:pt>
                <c:pt idx="2">
                  <c:v>44165</c:v>
                </c:pt>
                <c:pt idx="3">
                  <c:v>44164</c:v>
                </c:pt>
                <c:pt idx="4">
                  <c:v>44163</c:v>
                </c:pt>
                <c:pt idx="5">
                  <c:v>44162</c:v>
                </c:pt>
                <c:pt idx="6">
                  <c:v>44161</c:v>
                </c:pt>
                <c:pt idx="7">
                  <c:v>44160</c:v>
                </c:pt>
                <c:pt idx="8">
                  <c:v>44159</c:v>
                </c:pt>
                <c:pt idx="9">
                  <c:v>44158</c:v>
                </c:pt>
                <c:pt idx="10">
                  <c:v>44157</c:v>
                </c:pt>
                <c:pt idx="11">
                  <c:v>44156</c:v>
                </c:pt>
                <c:pt idx="12">
                  <c:v>44155</c:v>
                </c:pt>
                <c:pt idx="13">
                  <c:v>44154</c:v>
                </c:pt>
                <c:pt idx="14">
                  <c:v>44153</c:v>
                </c:pt>
                <c:pt idx="15">
                  <c:v>44152</c:v>
                </c:pt>
                <c:pt idx="16">
                  <c:v>44151</c:v>
                </c:pt>
                <c:pt idx="17">
                  <c:v>44150</c:v>
                </c:pt>
                <c:pt idx="18">
                  <c:v>44149</c:v>
                </c:pt>
                <c:pt idx="19">
                  <c:v>44148</c:v>
                </c:pt>
                <c:pt idx="20">
                  <c:v>44147</c:v>
                </c:pt>
                <c:pt idx="21">
                  <c:v>44146</c:v>
                </c:pt>
                <c:pt idx="22">
                  <c:v>44145</c:v>
                </c:pt>
                <c:pt idx="23">
                  <c:v>44144</c:v>
                </c:pt>
                <c:pt idx="24">
                  <c:v>44143</c:v>
                </c:pt>
                <c:pt idx="25">
                  <c:v>44142</c:v>
                </c:pt>
                <c:pt idx="26">
                  <c:v>44141</c:v>
                </c:pt>
                <c:pt idx="27">
                  <c:v>44140</c:v>
                </c:pt>
                <c:pt idx="28">
                  <c:v>44139</c:v>
                </c:pt>
                <c:pt idx="29">
                  <c:v>44138</c:v>
                </c:pt>
                <c:pt idx="30">
                  <c:v>44137</c:v>
                </c:pt>
                <c:pt idx="31">
                  <c:v>44136</c:v>
                </c:pt>
                <c:pt idx="32">
                  <c:v>44135</c:v>
                </c:pt>
                <c:pt idx="33">
                  <c:v>44134</c:v>
                </c:pt>
                <c:pt idx="34">
                  <c:v>44133</c:v>
                </c:pt>
                <c:pt idx="35">
                  <c:v>44132</c:v>
                </c:pt>
                <c:pt idx="36">
                  <c:v>44131</c:v>
                </c:pt>
                <c:pt idx="37">
                  <c:v>44130</c:v>
                </c:pt>
                <c:pt idx="38">
                  <c:v>44129</c:v>
                </c:pt>
                <c:pt idx="39">
                  <c:v>44128</c:v>
                </c:pt>
                <c:pt idx="40">
                  <c:v>44127</c:v>
                </c:pt>
                <c:pt idx="41">
                  <c:v>44126</c:v>
                </c:pt>
                <c:pt idx="42">
                  <c:v>44125</c:v>
                </c:pt>
                <c:pt idx="43">
                  <c:v>44124</c:v>
                </c:pt>
                <c:pt idx="44">
                  <c:v>44123</c:v>
                </c:pt>
                <c:pt idx="45">
                  <c:v>44122</c:v>
                </c:pt>
                <c:pt idx="46">
                  <c:v>44121</c:v>
                </c:pt>
                <c:pt idx="47">
                  <c:v>44120</c:v>
                </c:pt>
                <c:pt idx="48">
                  <c:v>44119</c:v>
                </c:pt>
                <c:pt idx="49">
                  <c:v>44118</c:v>
                </c:pt>
                <c:pt idx="50">
                  <c:v>44117</c:v>
                </c:pt>
                <c:pt idx="51">
                  <c:v>44116</c:v>
                </c:pt>
              </c:numCache>
            </c:numRef>
          </c:cat>
          <c:val>
            <c:numRef>
              <c:f>Android!$K$113:$K$164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283</c:v>
                </c:pt>
                <c:pt idx="3">
                  <c:v>322</c:v>
                </c:pt>
                <c:pt idx="4">
                  <c:v>541</c:v>
                </c:pt>
                <c:pt idx="5">
                  <c:v>618</c:v>
                </c:pt>
                <c:pt idx="6">
                  <c:v>496</c:v>
                </c:pt>
                <c:pt idx="7">
                  <c:v>363</c:v>
                </c:pt>
                <c:pt idx="8">
                  <c:v>353</c:v>
                </c:pt>
                <c:pt idx="9">
                  <c:v>297</c:v>
                </c:pt>
                <c:pt idx="10">
                  <c:v>423</c:v>
                </c:pt>
                <c:pt idx="11">
                  <c:v>469</c:v>
                </c:pt>
                <c:pt idx="12">
                  <c:v>461</c:v>
                </c:pt>
                <c:pt idx="13">
                  <c:v>351</c:v>
                </c:pt>
                <c:pt idx="14">
                  <c:v>288</c:v>
                </c:pt>
                <c:pt idx="15">
                  <c:v>228</c:v>
                </c:pt>
                <c:pt idx="16">
                  <c:v>104</c:v>
                </c:pt>
                <c:pt idx="17">
                  <c:v>213</c:v>
                </c:pt>
                <c:pt idx="18">
                  <c:v>244</c:v>
                </c:pt>
                <c:pt idx="19">
                  <c:v>316</c:v>
                </c:pt>
                <c:pt idx="20">
                  <c:v>197</c:v>
                </c:pt>
                <c:pt idx="21">
                  <c:v>238</c:v>
                </c:pt>
                <c:pt idx="22">
                  <c:v>220</c:v>
                </c:pt>
                <c:pt idx="23">
                  <c:v>90</c:v>
                </c:pt>
                <c:pt idx="24">
                  <c:v>412</c:v>
                </c:pt>
                <c:pt idx="25">
                  <c:v>0</c:v>
                </c:pt>
                <c:pt idx="26">
                  <c:v>266</c:v>
                </c:pt>
                <c:pt idx="27">
                  <c:v>189</c:v>
                </c:pt>
                <c:pt idx="28">
                  <c:v>293</c:v>
                </c:pt>
                <c:pt idx="29">
                  <c:v>237</c:v>
                </c:pt>
                <c:pt idx="30">
                  <c:v>109</c:v>
                </c:pt>
                <c:pt idx="31">
                  <c:v>178</c:v>
                </c:pt>
                <c:pt idx="32">
                  <c:v>203</c:v>
                </c:pt>
                <c:pt idx="33">
                  <c:v>344</c:v>
                </c:pt>
                <c:pt idx="34">
                  <c:v>188</c:v>
                </c:pt>
                <c:pt idx="35">
                  <c:v>408</c:v>
                </c:pt>
                <c:pt idx="36">
                  <c:v>0</c:v>
                </c:pt>
                <c:pt idx="37">
                  <c:v>122</c:v>
                </c:pt>
                <c:pt idx="38">
                  <c:v>196</c:v>
                </c:pt>
                <c:pt idx="39">
                  <c:v>178</c:v>
                </c:pt>
                <c:pt idx="40">
                  <c:v>219</c:v>
                </c:pt>
                <c:pt idx="41">
                  <c:v>184</c:v>
                </c:pt>
                <c:pt idx="42">
                  <c:v>222</c:v>
                </c:pt>
                <c:pt idx="43">
                  <c:v>294</c:v>
                </c:pt>
                <c:pt idx="44">
                  <c:v>131</c:v>
                </c:pt>
                <c:pt idx="45">
                  <c:v>131</c:v>
                </c:pt>
                <c:pt idx="46">
                  <c:v>160</c:v>
                </c:pt>
                <c:pt idx="47">
                  <c:v>189</c:v>
                </c:pt>
                <c:pt idx="48">
                  <c:v>241</c:v>
                </c:pt>
                <c:pt idx="49">
                  <c:v>204</c:v>
                </c:pt>
                <c:pt idx="50">
                  <c:v>287</c:v>
                </c:pt>
                <c:pt idx="51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643129472961851E-2"/>
          <c:y val="7.2633581862363669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60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240756</xdr:colOff>
      <xdr:row>73</xdr:row>
      <xdr:rowOff>92893</xdr:rowOff>
    </xdr:from>
    <xdr:to>
      <xdr:col>15</xdr:col>
      <xdr:colOff>28483</xdr:colOff>
      <xdr:row>96</xdr:row>
      <xdr:rowOff>92893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1082169</xdr:colOff>
      <xdr:row>115</xdr:row>
      <xdr:rowOff>168406</xdr:rowOff>
    </xdr:from>
    <xdr:to>
      <xdr:col>9</xdr:col>
      <xdr:colOff>422621</xdr:colOff>
      <xdr:row>136</xdr:row>
      <xdr:rowOff>115258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10"/>
  <sheetViews>
    <sheetView tabSelected="1" topLeftCell="A72" zoomScale="115" zoomScaleNormal="115" workbookViewId="0">
      <selection activeCell="A98" sqref="A98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1" spans="1:19">
      <c r="S1">
        <v>1</v>
      </c>
    </row>
    <row r="2" spans="1:19">
      <c r="A2" t="s">
        <v>11</v>
      </c>
      <c r="D2" t="s">
        <v>10</v>
      </c>
      <c r="E2" s="2">
        <f>SUM(E9:E22)</f>
        <v>1</v>
      </c>
      <c r="F2" t="s">
        <v>14</v>
      </c>
      <c r="G2">
        <f ca="1">SUM(AllKeys)</f>
        <v>33586</v>
      </c>
      <c r="H2" s="10">
        <f ca="1">G2/5</f>
        <v>6717.2</v>
      </c>
      <c r="S2">
        <v>2</v>
      </c>
    </row>
    <row r="3" spans="1:19">
      <c r="S3">
        <v>3</v>
      </c>
    </row>
    <row r="4" spans="1:19" s="1" customFormat="1">
      <c r="A4" s="1" t="s">
        <v>29</v>
      </c>
      <c r="C4" s="4"/>
      <c r="R4"/>
      <c r="S4">
        <v>4</v>
      </c>
    </row>
    <row r="5" spans="1:19">
      <c r="S5">
        <v>5</v>
      </c>
    </row>
    <row r="6" spans="1:19">
      <c r="A6" t="s">
        <v>6</v>
      </c>
      <c r="S6">
        <v>6</v>
      </c>
    </row>
    <row r="7" spans="1:19">
      <c r="G7" t="s">
        <v>8</v>
      </c>
      <c r="S7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>
        <v>8</v>
      </c>
    </row>
    <row r="9" spans="1:19">
      <c r="B9" s="2" t="str">
        <f t="shared" ref="B9:B22" si="0">MID(Json,G9+12,H9-G9-13)</f>
        <v>2. joulukuuta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44167</v>
      </c>
      <c r="D9" s="2">
        <f t="shared" ref="D9:D22" si="1">VALUE(MID(Json,I9+10,J9-I9-10))</f>
        <v>995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30</v>
      </c>
      <c r="I9">
        <f t="shared" ref="I9:I22" si="4">FIND("keyCount",Json,H9)</f>
        <v>46</v>
      </c>
      <c r="J9">
        <f t="shared" ref="J9:J22" si="5">FIND(",""",Json,I9)</f>
        <v>59</v>
      </c>
      <c r="K9">
        <f t="shared" ref="K9:K22" si="6">FIND("matchesCount",Json,J9)</f>
        <v>61</v>
      </c>
      <c r="L9">
        <f t="shared" ref="L9:L22" si="7">FIND(",""",Json,K9)</f>
        <v>76</v>
      </c>
      <c r="S9">
        <v>9</v>
      </c>
    </row>
    <row r="10" spans="1:19">
      <c r="B10" s="2" t="str">
        <f t="shared" si="0"/>
        <v>1. joulukuuta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44166</v>
      </c>
      <c r="D10" s="2">
        <f t="shared" si="1"/>
        <v>722</v>
      </c>
      <c r="E10" s="2">
        <f t="shared" si="2"/>
        <v>0</v>
      </c>
      <c r="G10">
        <f>FIND("timestamp",Json,L9)</f>
        <v>161</v>
      </c>
      <c r="H10">
        <f t="shared" si="3"/>
        <v>187</v>
      </c>
      <c r="I10">
        <f t="shared" si="4"/>
        <v>203</v>
      </c>
      <c r="J10">
        <f t="shared" si="5"/>
        <v>216</v>
      </c>
      <c r="K10">
        <f t="shared" si="6"/>
        <v>218</v>
      </c>
      <c r="L10">
        <f t="shared" si="7"/>
        <v>233</v>
      </c>
      <c r="S10">
        <v>10</v>
      </c>
    </row>
    <row r="11" spans="1:19">
      <c r="B11" s="2" t="str">
        <f t="shared" si="0"/>
        <v>30. marraskuuta</v>
      </c>
      <c r="C11" s="5">
        <f t="shared" si="8"/>
        <v>44165</v>
      </c>
      <c r="D11" s="2">
        <f t="shared" si="1"/>
        <v>725</v>
      </c>
      <c r="E11" s="2">
        <f t="shared" si="2"/>
        <v>0</v>
      </c>
      <c r="G11">
        <f t="shared" ref="G11:G22" si="9">FIND("timestamp",Json,H10)</f>
        <v>317</v>
      </c>
      <c r="H11">
        <f t="shared" si="3"/>
        <v>345</v>
      </c>
      <c r="I11">
        <f t="shared" si="4"/>
        <v>361</v>
      </c>
      <c r="J11">
        <f t="shared" si="5"/>
        <v>374</v>
      </c>
      <c r="K11">
        <f t="shared" si="6"/>
        <v>376</v>
      </c>
      <c r="L11">
        <f t="shared" si="7"/>
        <v>391</v>
      </c>
      <c r="S11">
        <v>11</v>
      </c>
    </row>
    <row r="12" spans="1:19">
      <c r="B12" s="2" t="str">
        <f t="shared" si="0"/>
        <v>29. marraskuuta</v>
      </c>
      <c r="C12" s="5">
        <f t="shared" si="8"/>
        <v>44164</v>
      </c>
      <c r="D12" s="2">
        <f t="shared" si="1"/>
        <v>753</v>
      </c>
      <c r="E12" s="2">
        <f t="shared" si="2"/>
        <v>0</v>
      </c>
      <c r="G12">
        <f t="shared" si="9"/>
        <v>475</v>
      </c>
      <c r="H12">
        <f t="shared" si="3"/>
        <v>503</v>
      </c>
      <c r="I12">
        <f t="shared" si="4"/>
        <v>519</v>
      </c>
      <c r="J12">
        <f t="shared" si="5"/>
        <v>532</v>
      </c>
      <c r="K12">
        <f t="shared" si="6"/>
        <v>534</v>
      </c>
      <c r="L12">
        <f t="shared" si="7"/>
        <v>549</v>
      </c>
      <c r="S12">
        <v>12</v>
      </c>
    </row>
    <row r="13" spans="1:19">
      <c r="B13" s="2" t="str">
        <f t="shared" si="0"/>
        <v>28. marraskuuta</v>
      </c>
      <c r="C13" s="5">
        <f t="shared" si="8"/>
        <v>44163</v>
      </c>
      <c r="D13" s="2">
        <f t="shared" si="1"/>
        <v>1025</v>
      </c>
      <c r="E13" s="2">
        <f t="shared" si="2"/>
        <v>0</v>
      </c>
      <c r="G13">
        <f t="shared" si="9"/>
        <v>634</v>
      </c>
      <c r="H13">
        <f t="shared" si="3"/>
        <v>662</v>
      </c>
      <c r="I13">
        <f t="shared" si="4"/>
        <v>678</v>
      </c>
      <c r="J13">
        <f t="shared" si="5"/>
        <v>692</v>
      </c>
      <c r="K13">
        <f t="shared" si="6"/>
        <v>694</v>
      </c>
      <c r="L13">
        <f t="shared" si="7"/>
        <v>709</v>
      </c>
    </row>
    <row r="14" spans="1:19">
      <c r="B14" s="2" t="str">
        <f t="shared" si="0"/>
        <v>27. marraskuuta</v>
      </c>
      <c r="C14" s="5">
        <f t="shared" si="8"/>
        <v>44162</v>
      </c>
      <c r="D14" s="2">
        <f t="shared" si="1"/>
        <v>838</v>
      </c>
      <c r="E14" s="2">
        <f t="shared" si="2"/>
        <v>0</v>
      </c>
      <c r="G14">
        <f t="shared" si="9"/>
        <v>792</v>
      </c>
      <c r="H14">
        <f t="shared" si="3"/>
        <v>820</v>
      </c>
      <c r="I14">
        <f t="shared" si="4"/>
        <v>836</v>
      </c>
      <c r="J14">
        <f t="shared" si="5"/>
        <v>849</v>
      </c>
      <c r="K14">
        <f t="shared" si="6"/>
        <v>851</v>
      </c>
      <c r="L14">
        <f t="shared" si="7"/>
        <v>866</v>
      </c>
      <c r="S14" t="s">
        <v>25</v>
      </c>
    </row>
    <row r="15" spans="1:19">
      <c r="B15" s="2" t="str">
        <f t="shared" si="0"/>
        <v>26. marraskuuta</v>
      </c>
      <c r="C15" s="5">
        <f t="shared" si="8"/>
        <v>44161</v>
      </c>
      <c r="D15" s="2">
        <f t="shared" si="1"/>
        <v>923</v>
      </c>
      <c r="E15" s="2">
        <f t="shared" si="2"/>
        <v>1</v>
      </c>
      <c r="G15">
        <f t="shared" si="9"/>
        <v>949</v>
      </c>
      <c r="H15">
        <f t="shared" si="3"/>
        <v>977</v>
      </c>
      <c r="I15">
        <f t="shared" si="4"/>
        <v>993</v>
      </c>
      <c r="J15">
        <f t="shared" si="5"/>
        <v>1006</v>
      </c>
      <c r="K15">
        <f t="shared" si="6"/>
        <v>1008</v>
      </c>
      <c r="L15">
        <f t="shared" si="7"/>
        <v>1023</v>
      </c>
    </row>
    <row r="16" spans="1:19">
      <c r="B16" s="2" t="str">
        <f t="shared" si="0"/>
        <v>25. marraskuuta</v>
      </c>
      <c r="C16" s="5">
        <f t="shared" si="8"/>
        <v>44160</v>
      </c>
      <c r="D16" s="2">
        <f t="shared" si="1"/>
        <v>1098</v>
      </c>
      <c r="E16" s="2">
        <f t="shared" si="2"/>
        <v>0</v>
      </c>
      <c r="G16">
        <f t="shared" si="9"/>
        <v>1107</v>
      </c>
      <c r="H16">
        <f t="shared" si="3"/>
        <v>1135</v>
      </c>
      <c r="I16">
        <f t="shared" si="4"/>
        <v>1151</v>
      </c>
      <c r="J16">
        <f t="shared" si="5"/>
        <v>1165</v>
      </c>
      <c r="K16">
        <f t="shared" si="6"/>
        <v>1167</v>
      </c>
      <c r="L16">
        <f t="shared" si="7"/>
        <v>1182</v>
      </c>
      <c r="R16">
        <v>44165</v>
      </c>
      <c r="S16">
        <v>283</v>
      </c>
    </row>
    <row r="17" spans="1:19">
      <c r="B17" s="2" t="str">
        <f t="shared" si="0"/>
        <v>24. marraskuuta</v>
      </c>
      <c r="C17" s="5">
        <f t="shared" si="8"/>
        <v>44159</v>
      </c>
      <c r="D17" s="2">
        <f t="shared" si="1"/>
        <v>874</v>
      </c>
      <c r="E17" s="2">
        <f t="shared" si="2"/>
        <v>0</v>
      </c>
      <c r="G17">
        <f t="shared" si="9"/>
        <v>1265</v>
      </c>
      <c r="H17">
        <f t="shared" si="3"/>
        <v>1293</v>
      </c>
      <c r="I17">
        <f t="shared" si="4"/>
        <v>1309</v>
      </c>
      <c r="J17">
        <f t="shared" si="5"/>
        <v>1322</v>
      </c>
      <c r="K17">
        <f t="shared" si="6"/>
        <v>1324</v>
      </c>
      <c r="L17">
        <f t="shared" si="7"/>
        <v>1339</v>
      </c>
    </row>
    <row r="18" spans="1:19">
      <c r="B18" s="2" t="str">
        <f t="shared" si="0"/>
        <v>23. marraskuuta</v>
      </c>
      <c r="C18" s="5">
        <f t="shared" si="8"/>
        <v>44158</v>
      </c>
      <c r="D18" s="2">
        <f t="shared" si="1"/>
        <v>383</v>
      </c>
      <c r="E18" s="2">
        <f t="shared" si="2"/>
        <v>0</v>
      </c>
      <c r="G18">
        <f t="shared" si="9"/>
        <v>1422</v>
      </c>
      <c r="H18">
        <f t="shared" si="3"/>
        <v>1450</v>
      </c>
      <c r="I18">
        <f t="shared" si="4"/>
        <v>1466</v>
      </c>
      <c r="J18">
        <f t="shared" si="5"/>
        <v>1479</v>
      </c>
      <c r="K18">
        <f t="shared" si="6"/>
        <v>1481</v>
      </c>
      <c r="L18">
        <f t="shared" si="7"/>
        <v>1496</v>
      </c>
      <c r="S18" t="s">
        <v>26</v>
      </c>
    </row>
    <row r="19" spans="1:19">
      <c r="B19" s="2" t="str">
        <f t="shared" si="0"/>
        <v>22. marraskuuta</v>
      </c>
      <c r="C19" s="5">
        <f t="shared" si="8"/>
        <v>44157</v>
      </c>
      <c r="D19" s="2">
        <f t="shared" si="1"/>
        <v>485</v>
      </c>
      <c r="E19" s="2">
        <f t="shared" si="2"/>
        <v>0</v>
      </c>
      <c r="G19">
        <f t="shared" si="9"/>
        <v>1579</v>
      </c>
      <c r="H19">
        <f t="shared" si="3"/>
        <v>1607</v>
      </c>
      <c r="I19">
        <f t="shared" si="4"/>
        <v>1623</v>
      </c>
      <c r="J19">
        <f t="shared" si="5"/>
        <v>1636</v>
      </c>
      <c r="K19">
        <f t="shared" si="6"/>
        <v>1638</v>
      </c>
      <c r="L19">
        <f t="shared" si="7"/>
        <v>1653</v>
      </c>
      <c r="R19">
        <v>44113</v>
      </c>
      <c r="S19">
        <v>235</v>
      </c>
    </row>
    <row r="20" spans="1:19">
      <c r="B20" s="2" t="str">
        <f t="shared" si="0"/>
        <v>21. marraskuuta</v>
      </c>
      <c r="C20" s="5">
        <f t="shared" si="8"/>
        <v>44156</v>
      </c>
      <c r="D20" s="2">
        <f t="shared" si="1"/>
        <v>626</v>
      </c>
      <c r="E20" s="2">
        <f t="shared" si="2"/>
        <v>0</v>
      </c>
      <c r="G20">
        <f t="shared" si="9"/>
        <v>1736</v>
      </c>
      <c r="H20">
        <f t="shared" si="3"/>
        <v>1764</v>
      </c>
      <c r="I20">
        <f t="shared" si="4"/>
        <v>1780</v>
      </c>
      <c r="J20">
        <f t="shared" si="5"/>
        <v>1793</v>
      </c>
      <c r="K20">
        <f t="shared" si="6"/>
        <v>1795</v>
      </c>
      <c r="L20">
        <f t="shared" si="7"/>
        <v>1810</v>
      </c>
    </row>
    <row r="21" spans="1:19">
      <c r="B21" s="2" t="str">
        <f t="shared" si="0"/>
        <v>20. marraskuuta</v>
      </c>
      <c r="C21" s="5">
        <f t="shared" si="8"/>
        <v>44155</v>
      </c>
      <c r="D21" s="2">
        <f t="shared" si="1"/>
        <v>518</v>
      </c>
      <c r="E21" s="2">
        <f t="shared" si="2"/>
        <v>0</v>
      </c>
      <c r="G21">
        <f t="shared" si="9"/>
        <v>1893</v>
      </c>
      <c r="H21">
        <f t="shared" si="3"/>
        <v>1921</v>
      </c>
      <c r="I21">
        <f t="shared" si="4"/>
        <v>1937</v>
      </c>
      <c r="J21">
        <f t="shared" si="5"/>
        <v>1950</v>
      </c>
      <c r="K21">
        <f t="shared" si="6"/>
        <v>1952</v>
      </c>
      <c r="L21">
        <f t="shared" si="7"/>
        <v>1967</v>
      </c>
    </row>
    <row r="22" spans="1:19">
      <c r="B22" s="2" t="str">
        <f t="shared" si="0"/>
        <v>19. marraskuuta</v>
      </c>
      <c r="C22" s="5">
        <f t="shared" si="8"/>
        <v>44154</v>
      </c>
      <c r="D22" s="2">
        <f t="shared" si="1"/>
        <v>537</v>
      </c>
      <c r="E22" s="2">
        <f t="shared" si="2"/>
        <v>0</v>
      </c>
      <c r="G22">
        <f t="shared" si="9"/>
        <v>2050</v>
      </c>
      <c r="H22">
        <f t="shared" si="3"/>
        <v>2078</v>
      </c>
      <c r="I22">
        <f t="shared" si="4"/>
        <v>2094</v>
      </c>
      <c r="J22">
        <f t="shared" si="5"/>
        <v>2107</v>
      </c>
      <c r="K22">
        <f t="shared" si="6"/>
        <v>2109</v>
      </c>
      <c r="L22">
        <f t="shared" si="7"/>
        <v>2124</v>
      </c>
      <c r="R22">
        <v>44114</v>
      </c>
      <c r="S22">
        <v>269</v>
      </c>
    </row>
    <row r="23" spans="1:19">
      <c r="A23" t="s">
        <v>24</v>
      </c>
      <c r="C23" s="4">
        <v>44167</v>
      </c>
      <c r="D23" s="1">
        <v>995</v>
      </c>
      <c r="E23" s="1">
        <v>0</v>
      </c>
    </row>
    <row r="24" spans="1:19">
      <c r="C24" s="12">
        <v>44155</v>
      </c>
      <c r="D24" s="11">
        <v>518</v>
      </c>
      <c r="E24" s="11">
        <v>0</v>
      </c>
    </row>
    <row r="25" spans="1:19">
      <c r="C25" s="12">
        <v>44154</v>
      </c>
      <c r="D25" s="11">
        <v>537</v>
      </c>
      <c r="E25" s="11">
        <v>0</v>
      </c>
      <c r="R25">
        <v>44115</v>
      </c>
      <c r="S25">
        <v>149</v>
      </c>
    </row>
    <row r="26" spans="1:19">
      <c r="C26" s="12">
        <v>44153</v>
      </c>
      <c r="D26" s="11">
        <v>458</v>
      </c>
      <c r="E26" s="11">
        <v>0</v>
      </c>
    </row>
    <row r="27" spans="1:19">
      <c r="C27" s="12">
        <v>44152</v>
      </c>
      <c r="D27" s="11">
        <v>389</v>
      </c>
      <c r="E27" s="11">
        <v>0</v>
      </c>
    </row>
    <row r="28" spans="1:19">
      <c r="C28" s="12">
        <v>44151</v>
      </c>
      <c r="D28" s="11">
        <v>301</v>
      </c>
      <c r="E28" s="11">
        <v>0</v>
      </c>
      <c r="R28">
        <v>44116</v>
      </c>
      <c r="S28">
        <v>214</v>
      </c>
    </row>
    <row r="29" spans="1:19">
      <c r="C29" s="12">
        <v>44150</v>
      </c>
      <c r="D29" s="11">
        <v>321</v>
      </c>
      <c r="E29" s="11">
        <v>0</v>
      </c>
    </row>
    <row r="30" spans="1:19">
      <c r="C30" s="12">
        <v>44149</v>
      </c>
      <c r="D30" s="11">
        <v>279</v>
      </c>
      <c r="E30" s="11">
        <v>0</v>
      </c>
    </row>
    <row r="31" spans="1:19">
      <c r="C31" s="12">
        <v>44148</v>
      </c>
      <c r="D31" s="11">
        <v>280</v>
      </c>
      <c r="E31" s="11">
        <v>0</v>
      </c>
      <c r="R31">
        <v>44117</v>
      </c>
      <c r="S31">
        <v>287</v>
      </c>
    </row>
    <row r="32" spans="1:19">
      <c r="C32" s="12">
        <v>44147</v>
      </c>
      <c r="D32" s="11">
        <v>255</v>
      </c>
      <c r="E32" s="11">
        <v>1</v>
      </c>
    </row>
    <row r="33" spans="1:19">
      <c r="C33" s="12">
        <v>44146</v>
      </c>
      <c r="D33" s="11">
        <v>248</v>
      </c>
      <c r="E33" s="11">
        <v>0</v>
      </c>
    </row>
    <row r="34" spans="1:19">
      <c r="C34" s="12">
        <v>44145</v>
      </c>
      <c r="D34" s="11">
        <v>202</v>
      </c>
      <c r="E34" s="11">
        <v>0</v>
      </c>
      <c r="R34">
        <v>44118</v>
      </c>
      <c r="S34">
        <v>204</v>
      </c>
    </row>
    <row r="35" spans="1:19">
      <c r="C35" s="12">
        <v>44144</v>
      </c>
      <c r="D35" s="11">
        <v>171</v>
      </c>
      <c r="E35" s="11">
        <v>0</v>
      </c>
    </row>
    <row r="36" spans="1:19">
      <c r="C36" s="12">
        <v>44143</v>
      </c>
      <c r="D36" s="11">
        <v>252</v>
      </c>
      <c r="E36" s="11">
        <v>0</v>
      </c>
    </row>
    <row r="37" spans="1:19">
      <c r="C37" s="12">
        <v>44144</v>
      </c>
      <c r="D37" s="11">
        <v>171</v>
      </c>
      <c r="E37" s="11">
        <v>0</v>
      </c>
      <c r="R37">
        <v>44119</v>
      </c>
      <c r="S37">
        <v>241</v>
      </c>
    </row>
    <row r="38" spans="1:19">
      <c r="C38" s="12">
        <v>44143</v>
      </c>
      <c r="D38" s="11">
        <v>252</v>
      </c>
      <c r="E38" s="11">
        <v>0</v>
      </c>
    </row>
    <row r="39" spans="1:19">
      <c r="A39" t="s">
        <v>16</v>
      </c>
      <c r="C39" s="12">
        <v>44142</v>
      </c>
      <c r="D39" s="11">
        <v>365</v>
      </c>
      <c r="E39" s="11">
        <v>0</v>
      </c>
    </row>
    <row r="40" spans="1:19">
      <c r="A40" s="6" t="s">
        <v>5</v>
      </c>
      <c r="C40" s="12">
        <v>44141</v>
      </c>
      <c r="D40" s="11">
        <v>378</v>
      </c>
      <c r="E40" s="11">
        <v>0</v>
      </c>
      <c r="R40">
        <v>44120</v>
      </c>
      <c r="S40">
        <v>189</v>
      </c>
    </row>
    <row r="41" spans="1:19">
      <c r="C41" s="12">
        <v>44140</v>
      </c>
      <c r="D41" s="11">
        <v>309</v>
      </c>
      <c r="E41" s="11">
        <v>0</v>
      </c>
    </row>
    <row r="42" spans="1:19">
      <c r="C42" s="12">
        <v>44139</v>
      </c>
      <c r="D42" s="11">
        <v>345</v>
      </c>
      <c r="E42" s="11">
        <v>0</v>
      </c>
    </row>
    <row r="43" spans="1:19">
      <c r="C43" s="12">
        <v>44138</v>
      </c>
      <c r="D43" s="11">
        <v>252</v>
      </c>
      <c r="E43" s="11">
        <v>0</v>
      </c>
      <c r="R43">
        <v>44121</v>
      </c>
      <c r="S43">
        <v>160</v>
      </c>
    </row>
    <row r="44" spans="1:19">
      <c r="C44" s="12">
        <v>44137</v>
      </c>
      <c r="D44" s="11">
        <v>241</v>
      </c>
      <c r="E44" s="11">
        <v>0</v>
      </c>
    </row>
    <row r="45" spans="1:19">
      <c r="A45" t="s">
        <v>13</v>
      </c>
      <c r="C45" s="12">
        <v>44136</v>
      </c>
      <c r="D45" s="11">
        <v>240</v>
      </c>
      <c r="E45" s="11">
        <v>0</v>
      </c>
    </row>
    <row r="46" spans="1:19">
      <c r="A46" s="6" t="s">
        <v>12</v>
      </c>
      <c r="C46" s="5">
        <v>44135</v>
      </c>
      <c r="D46" s="2">
        <v>372</v>
      </c>
      <c r="E46" s="2">
        <v>0</v>
      </c>
      <c r="R46">
        <v>44122</v>
      </c>
      <c r="S46">
        <v>131</v>
      </c>
    </row>
    <row r="47" spans="1:19">
      <c r="C47" s="5">
        <v>44134</v>
      </c>
      <c r="D47" s="2">
        <v>367</v>
      </c>
      <c r="E47" s="2">
        <v>0</v>
      </c>
    </row>
    <row r="48" spans="1:19">
      <c r="C48" s="5">
        <v>44133</v>
      </c>
      <c r="D48" s="2">
        <v>353</v>
      </c>
      <c r="E48" s="2">
        <v>0</v>
      </c>
    </row>
    <row r="49" spans="1:19">
      <c r="A49" t="s">
        <v>20</v>
      </c>
      <c r="C49" s="5">
        <v>44132</v>
      </c>
      <c r="D49" s="2">
        <v>367</v>
      </c>
      <c r="E49" s="2">
        <v>0</v>
      </c>
      <c r="R49">
        <v>44123</v>
      </c>
      <c r="S49">
        <v>131</v>
      </c>
    </row>
    <row r="50" spans="1:19">
      <c r="C50" s="5">
        <v>44131</v>
      </c>
      <c r="D50" s="2">
        <v>260</v>
      </c>
      <c r="E50" s="2">
        <v>0</v>
      </c>
    </row>
    <row r="51" spans="1:19">
      <c r="C51" s="5">
        <v>44130</v>
      </c>
      <c r="D51" s="2">
        <v>309</v>
      </c>
      <c r="E51" s="2">
        <v>0</v>
      </c>
    </row>
    <row r="52" spans="1:19">
      <c r="C52" s="5">
        <v>44129</v>
      </c>
      <c r="D52" s="2">
        <v>312</v>
      </c>
      <c r="E52" s="2">
        <v>1</v>
      </c>
      <c r="R52">
        <v>44124</v>
      </c>
      <c r="S52">
        <v>294</v>
      </c>
    </row>
    <row r="53" spans="1:19">
      <c r="C53" s="5">
        <v>44128</v>
      </c>
      <c r="D53" s="2">
        <v>329</v>
      </c>
      <c r="E53" s="2">
        <v>0</v>
      </c>
    </row>
    <row r="54" spans="1:19">
      <c r="C54" s="5">
        <v>44127</v>
      </c>
      <c r="D54" s="2">
        <v>486</v>
      </c>
      <c r="E54" s="2">
        <v>0</v>
      </c>
    </row>
    <row r="55" spans="1:19">
      <c r="C55" s="5">
        <v>44126</v>
      </c>
      <c r="D55" s="2">
        <v>372</v>
      </c>
      <c r="E55" s="2">
        <v>0</v>
      </c>
      <c r="R55">
        <v>44125</v>
      </c>
      <c r="S55">
        <v>222</v>
      </c>
    </row>
    <row r="56" spans="1:19">
      <c r="C56" s="5">
        <v>44125</v>
      </c>
      <c r="D56" s="2">
        <v>446</v>
      </c>
      <c r="E56" s="2">
        <v>0</v>
      </c>
    </row>
    <row r="57" spans="1:19">
      <c r="C57" s="5">
        <v>44124</v>
      </c>
      <c r="D57" s="2">
        <v>386</v>
      </c>
      <c r="E57" s="2">
        <v>0</v>
      </c>
    </row>
    <row r="58" spans="1:19">
      <c r="C58" s="5">
        <v>44123</v>
      </c>
      <c r="D58" s="2">
        <v>421</v>
      </c>
      <c r="E58" s="2">
        <v>0</v>
      </c>
      <c r="R58">
        <v>44126</v>
      </c>
      <c r="S58">
        <v>184</v>
      </c>
    </row>
    <row r="59" spans="1:19">
      <c r="C59" s="5">
        <v>44122</v>
      </c>
      <c r="D59" s="2">
        <v>535</v>
      </c>
      <c r="E59" s="2">
        <v>0</v>
      </c>
    </row>
    <row r="60" spans="1:19">
      <c r="C60" s="5">
        <v>44121</v>
      </c>
      <c r="D60" s="2">
        <v>537</v>
      </c>
      <c r="E60" s="2">
        <v>0</v>
      </c>
    </row>
    <row r="61" spans="1:19">
      <c r="C61" s="5">
        <v>44120</v>
      </c>
      <c r="D61" s="2">
        <v>639</v>
      </c>
      <c r="E61" s="2">
        <v>0</v>
      </c>
      <c r="R61">
        <v>44127</v>
      </c>
      <c r="S61">
        <v>219</v>
      </c>
    </row>
    <row r="62" spans="1:19">
      <c r="C62" s="5">
        <v>44119</v>
      </c>
      <c r="D62" s="2">
        <v>429</v>
      </c>
      <c r="E62" s="2">
        <v>0</v>
      </c>
    </row>
    <row r="63" spans="1:19">
      <c r="C63" s="5">
        <v>44118</v>
      </c>
      <c r="D63" s="2">
        <v>559</v>
      </c>
      <c r="E63" s="2">
        <v>0</v>
      </c>
    </row>
    <row r="64" spans="1:19">
      <c r="C64" s="5">
        <v>44117</v>
      </c>
      <c r="D64" s="2">
        <v>649</v>
      </c>
      <c r="E64" s="2">
        <v>0</v>
      </c>
      <c r="R64">
        <v>44128</v>
      </c>
      <c r="S64">
        <v>178</v>
      </c>
    </row>
    <row r="65" spans="3:19">
      <c r="C65" s="5">
        <v>44116</v>
      </c>
      <c r="D65" s="2">
        <v>691</v>
      </c>
      <c r="E65" s="2">
        <v>0</v>
      </c>
    </row>
    <row r="66" spans="3:19">
      <c r="C66" s="5">
        <v>44115</v>
      </c>
      <c r="D66" s="2">
        <v>666</v>
      </c>
      <c r="E66" s="2">
        <v>0</v>
      </c>
    </row>
    <row r="67" spans="3:19">
      <c r="C67" s="5">
        <v>44114</v>
      </c>
      <c r="D67" s="2">
        <v>720</v>
      </c>
      <c r="E67" s="2">
        <v>0</v>
      </c>
      <c r="R67">
        <v>44129</v>
      </c>
      <c r="S67">
        <v>196</v>
      </c>
    </row>
    <row r="68" spans="3:19">
      <c r="C68" s="5">
        <v>44113</v>
      </c>
      <c r="D68" s="2">
        <v>640</v>
      </c>
      <c r="E68" s="2">
        <v>11</v>
      </c>
    </row>
    <row r="69" spans="3:19">
      <c r="C69" s="5">
        <v>44112</v>
      </c>
      <c r="D69" s="2">
        <v>445</v>
      </c>
      <c r="E69" s="2">
        <v>0</v>
      </c>
    </row>
    <row r="70" spans="3:19">
      <c r="C70" s="5">
        <v>44111</v>
      </c>
      <c r="D70" s="2">
        <v>578</v>
      </c>
      <c r="E70" s="2">
        <v>0</v>
      </c>
      <c r="R70">
        <v>44130</v>
      </c>
      <c r="S70">
        <v>122</v>
      </c>
    </row>
    <row r="71" spans="3:19">
      <c r="C71" s="5">
        <v>44110</v>
      </c>
      <c r="D71" s="2">
        <v>655</v>
      </c>
      <c r="E71" s="2">
        <v>0</v>
      </c>
    </row>
    <row r="72" spans="3:19">
      <c r="C72" s="5">
        <v>44109</v>
      </c>
      <c r="D72" s="2">
        <v>453</v>
      </c>
      <c r="E72" s="2">
        <v>0</v>
      </c>
    </row>
    <row r="73" spans="3:19">
      <c r="C73" s="5">
        <v>44108</v>
      </c>
      <c r="D73" s="2">
        <v>294</v>
      </c>
      <c r="E73" s="2">
        <v>0</v>
      </c>
      <c r="R73">
        <v>44132</v>
      </c>
      <c r="S73">
        <v>408</v>
      </c>
    </row>
    <row r="74" spans="3:19">
      <c r="C74" s="5">
        <v>44107</v>
      </c>
      <c r="D74" s="2">
        <v>463</v>
      </c>
      <c r="E74" s="2">
        <v>1</v>
      </c>
    </row>
    <row r="75" spans="3:19">
      <c r="C75" s="5">
        <v>44106</v>
      </c>
      <c r="D75" s="2">
        <v>169</v>
      </c>
      <c r="E75" s="2">
        <v>0</v>
      </c>
    </row>
    <row r="76" spans="3:19">
      <c r="C76" s="5">
        <v>44105</v>
      </c>
      <c r="D76" s="2">
        <v>203</v>
      </c>
      <c r="E76" s="2">
        <v>0</v>
      </c>
      <c r="R76">
        <v>44133</v>
      </c>
      <c r="S76">
        <v>188</v>
      </c>
    </row>
    <row r="77" spans="3:19">
      <c r="C77" s="5">
        <v>44104</v>
      </c>
      <c r="D77" s="2">
        <v>318</v>
      </c>
      <c r="E77" s="2">
        <v>0</v>
      </c>
    </row>
    <row r="78" spans="3:19">
      <c r="C78" s="5">
        <v>44103</v>
      </c>
      <c r="D78" s="2">
        <v>238</v>
      </c>
      <c r="E78" s="2">
        <v>0</v>
      </c>
    </row>
    <row r="79" spans="3:19">
      <c r="C79" s="5">
        <v>44102</v>
      </c>
      <c r="D79" s="2">
        <v>199</v>
      </c>
      <c r="E79" s="2">
        <v>0</v>
      </c>
      <c r="R79">
        <v>44134</v>
      </c>
      <c r="S79">
        <v>344</v>
      </c>
    </row>
    <row r="80" spans="3:19">
      <c r="C80" s="5">
        <v>44101</v>
      </c>
      <c r="D80" s="2">
        <v>141</v>
      </c>
      <c r="E80" s="2">
        <v>0</v>
      </c>
    </row>
    <row r="81" spans="3:19">
      <c r="C81" s="5">
        <v>44100</v>
      </c>
      <c r="D81" s="2">
        <v>242</v>
      </c>
      <c r="E81" s="2">
        <v>0</v>
      </c>
    </row>
    <row r="82" spans="3:19">
      <c r="C82" s="5">
        <v>44099</v>
      </c>
      <c r="D82" s="2">
        <v>217</v>
      </c>
      <c r="E82" s="2">
        <v>1</v>
      </c>
      <c r="R82">
        <v>44135</v>
      </c>
      <c r="S82">
        <v>203</v>
      </c>
    </row>
    <row r="83" spans="3:19">
      <c r="C83" s="5">
        <v>44098</v>
      </c>
      <c r="D83" s="2">
        <v>211</v>
      </c>
      <c r="E83" s="2">
        <v>0</v>
      </c>
    </row>
    <row r="84" spans="3:19">
      <c r="C84" s="5">
        <v>44097</v>
      </c>
      <c r="D84" s="2">
        <v>189</v>
      </c>
      <c r="E84" s="2">
        <v>0</v>
      </c>
    </row>
    <row r="85" spans="3:19">
      <c r="C85" s="5">
        <v>44096</v>
      </c>
      <c r="D85" s="2">
        <v>311</v>
      </c>
      <c r="E85" s="2">
        <v>0</v>
      </c>
      <c r="R85">
        <v>44136</v>
      </c>
      <c r="S85">
        <v>178</v>
      </c>
    </row>
    <row r="86" spans="3:19">
      <c r="C86" s="5">
        <v>44095</v>
      </c>
      <c r="D86" s="2">
        <v>157</v>
      </c>
      <c r="E86" s="2">
        <v>0</v>
      </c>
    </row>
    <row r="87" spans="3:19">
      <c r="C87" s="5">
        <v>44094</v>
      </c>
      <c r="D87" s="2">
        <v>202</v>
      </c>
      <c r="E87" s="2">
        <v>0</v>
      </c>
    </row>
    <row r="88" spans="3:19">
      <c r="C88" s="5">
        <v>44093</v>
      </c>
      <c r="D88" s="2">
        <v>190</v>
      </c>
      <c r="E88" s="2">
        <v>0</v>
      </c>
      <c r="R88">
        <v>44137</v>
      </c>
      <c r="S88">
        <v>109</v>
      </c>
    </row>
    <row r="89" spans="3:19">
      <c r="C89" s="5">
        <v>44092</v>
      </c>
      <c r="D89" s="2">
        <v>82</v>
      </c>
      <c r="E89" s="2">
        <v>0</v>
      </c>
    </row>
    <row r="90" spans="3:19">
      <c r="C90" s="5">
        <v>44091</v>
      </c>
      <c r="D90" s="2">
        <v>137</v>
      </c>
      <c r="E90" s="2">
        <v>0</v>
      </c>
    </row>
    <row r="91" spans="3:19">
      <c r="C91" s="5">
        <v>44090</v>
      </c>
      <c r="D91" s="2">
        <v>125</v>
      </c>
      <c r="E91" s="2">
        <v>0</v>
      </c>
      <c r="R91">
        <v>44138</v>
      </c>
      <c r="S91">
        <v>237</v>
      </c>
    </row>
    <row r="92" spans="3:19">
      <c r="C92" s="5">
        <v>44089</v>
      </c>
      <c r="D92" s="2">
        <v>136</v>
      </c>
      <c r="E92" s="2">
        <v>0</v>
      </c>
    </row>
    <row r="93" spans="3:19">
      <c r="C93" s="5">
        <v>44088</v>
      </c>
      <c r="D93" s="2">
        <v>67</v>
      </c>
      <c r="E93" s="2">
        <v>0</v>
      </c>
    </row>
    <row r="94" spans="3:19">
      <c r="C94" s="5">
        <v>44087</v>
      </c>
      <c r="D94" s="2">
        <v>87</v>
      </c>
      <c r="E94" s="2">
        <v>0</v>
      </c>
      <c r="R94">
        <v>44139</v>
      </c>
      <c r="S94">
        <v>293</v>
      </c>
    </row>
    <row r="95" spans="3:19">
      <c r="C95" s="5">
        <v>44086</v>
      </c>
      <c r="D95" s="2">
        <v>46</v>
      </c>
      <c r="E95" s="2">
        <v>0</v>
      </c>
    </row>
    <row r="96" spans="3:19">
      <c r="C96" s="5">
        <v>44085</v>
      </c>
      <c r="D96" s="2">
        <v>70</v>
      </c>
      <c r="E96" s="2">
        <v>0</v>
      </c>
    </row>
    <row r="97" spans="1:19">
      <c r="C97" s="5">
        <v>44084</v>
      </c>
      <c r="D97" s="2">
        <v>75</v>
      </c>
      <c r="E97" s="2">
        <v>0</v>
      </c>
      <c r="R97">
        <v>44140</v>
      </c>
      <c r="S97">
        <v>189</v>
      </c>
    </row>
    <row r="98" spans="1:19">
      <c r="C98" s="5">
        <v>44083</v>
      </c>
      <c r="D98" s="2">
        <v>101</v>
      </c>
      <c r="E98" s="2">
        <v>0</v>
      </c>
    </row>
    <row r="99" spans="1:19">
      <c r="C99" s="5">
        <v>44082</v>
      </c>
      <c r="D99" s="2">
        <v>56</v>
      </c>
      <c r="E99" s="2">
        <v>0</v>
      </c>
    </row>
    <row r="100" spans="1:19">
      <c r="C100" s="5">
        <v>44081</v>
      </c>
      <c r="D100" s="2">
        <v>46</v>
      </c>
      <c r="E100" s="2">
        <v>0</v>
      </c>
      <c r="R100">
        <v>44141</v>
      </c>
      <c r="S100">
        <v>266</v>
      </c>
    </row>
    <row r="101" spans="1:19">
      <c r="C101" s="5">
        <v>44080</v>
      </c>
      <c r="D101" s="2">
        <v>10</v>
      </c>
      <c r="E101" s="2">
        <v>0</v>
      </c>
    </row>
    <row r="102" spans="1:19">
      <c r="A102" t="s">
        <v>15</v>
      </c>
      <c r="C102" s="5">
        <v>44079</v>
      </c>
      <c r="D102" s="2">
        <v>15</v>
      </c>
      <c r="E102" s="2">
        <v>0</v>
      </c>
    </row>
    <row r="103" spans="1:19">
      <c r="A103" s="6" t="s">
        <v>7</v>
      </c>
      <c r="C103" s="5">
        <v>44078</v>
      </c>
      <c r="D103" s="2">
        <v>19</v>
      </c>
      <c r="E103" s="2">
        <v>0</v>
      </c>
      <c r="R103">
        <v>44143</v>
      </c>
      <c r="S103">
        <v>412</v>
      </c>
    </row>
    <row r="104" spans="1:19">
      <c r="C104" s="5">
        <v>44077</v>
      </c>
      <c r="D104" s="2">
        <v>6</v>
      </c>
      <c r="E104" s="2">
        <v>0</v>
      </c>
    </row>
    <row r="105" spans="1:19">
      <c r="A105" t="s">
        <v>9</v>
      </c>
      <c r="C105"/>
    </row>
    <row r="106" spans="1:19">
      <c r="A106" s="8" t="str">
        <f ca="1">"Uusien #koronavilkku päiväavaimien lukumäärä "&amp;TEXT(NOW(),"p.kk")&amp;" on n="&amp;C113&amp;" edelliset 7 päivää "&amp;A113&amp;" (muutos "&amp;A114&amp;"), "&amp;A120&amp;" ("&amp;A121&amp;"), "&amp;A127&amp;" ("&amp;A128&amp;"), "&amp;A134&amp;". Kumulatiivisesti N="&amp;G2&amp;" ja /5 arvioituna (*) avauskoodeja jaettu vähintään "&amp;TEXT(H2,"0")&amp;", https://github.com/jussivirkkala/excel/tree/master/all-exposure-checks"</f>
        <v>Uusien #koronavilkku päiväavaimien lukumäärä 2.12 on n=995 edelliset 7 päivää 5981 (muutos 32 %), 4521 (98 %), 2283 (19 %), 1925. Kumulatiivisesti N=33586 ja /5 arvioituna (*) avauskoodeja jaettu vähintään 6717, https://github.com/jussivirkkala/excel/tree/master/all-exposure-checks</v>
      </c>
      <c r="C106"/>
      <c r="R106">
        <v>44144</v>
      </c>
      <c r="S106">
        <v>90</v>
      </c>
    </row>
    <row r="108" spans="1:19">
      <c r="A108" s="8" t="str">
        <f ca="1">TEXT(NOW(),"p.k.vvvv")&amp;" uusia #koronavilkku päiväavaimia "&amp;C113&amp;"."</f>
        <v>2.12.2020 uusia #koronavilkku päiväavaimia 995.</v>
      </c>
      <c r="E108" t="str">
        <f ca="1">IF(MAX(AllKeys)=C113," (ennätys) ","")</f>
        <v/>
      </c>
    </row>
    <row r="109" spans="1:19">
      <c r="R109">
        <v>44145</v>
      </c>
      <c r="S109">
        <v>220</v>
      </c>
    </row>
    <row r="110" spans="1:19">
      <c r="A110" t="s">
        <v>4</v>
      </c>
    </row>
    <row r="111" spans="1:19">
      <c r="I111" t="s">
        <v>21</v>
      </c>
    </row>
    <row r="112" spans="1:19">
      <c r="B112" s="16">
        <f ca="1">_xlfn.FLOOR.MATH(NOW())+1</f>
        <v>44168</v>
      </c>
      <c r="C112" t="s">
        <v>28</v>
      </c>
      <c r="D112" t="s">
        <v>2</v>
      </c>
      <c r="F112" t="s">
        <v>19</v>
      </c>
      <c r="H112" t="s">
        <v>19</v>
      </c>
      <c r="I112" t="s">
        <v>17</v>
      </c>
      <c r="J112" t="s">
        <v>18</v>
      </c>
      <c r="K112" t="s">
        <v>27</v>
      </c>
      <c r="R112">
        <v>44146</v>
      </c>
      <c r="S112">
        <v>238</v>
      </c>
    </row>
    <row r="113" spans="1:19">
      <c r="A113">
        <f ca="1">SUM(C113:C119)</f>
        <v>5981</v>
      </c>
      <c r="B113" s="16">
        <f ca="1">IF(AND(B112&gt;44077,B112&lt;&gt;""),B112-1,B112)</f>
        <v>44167</v>
      </c>
      <c r="C113">
        <f t="shared" ref="C113:C146" ca="1" si="10">VLOOKUP(B113,data,2,FALSE)</f>
        <v>995</v>
      </c>
      <c r="D113">
        <f t="shared" ref="D113:D125" ca="1" si="11">VLOOKUP(B113,data,3,FALSE)</f>
        <v>0</v>
      </c>
      <c r="E113">
        <f ca="1">IF(C113&lt;C114,C113,-1)</f>
        <v>-1</v>
      </c>
      <c r="F113">
        <f ca="1">COUNTIF(E113:E208,E113)</f>
        <v>96</v>
      </c>
      <c r="G113" s="3">
        <f ca="1">IF(G114&gt;44077,G114-1,44077)</f>
        <v>44077</v>
      </c>
      <c r="H113">
        <f t="shared" ref="H113:H176" ca="1" si="12">VLOOKUP(G113,data,2,FALSE)</f>
        <v>6</v>
      </c>
      <c r="K113" t="str">
        <f ca="1">IF(ISNA(VLOOKUP(B113,R:S,2,)),"",VLOOKUP(B113,R:S,2,))</f>
        <v/>
      </c>
    </row>
    <row r="114" spans="1:19">
      <c r="A114" s="9" t="str">
        <f ca="1">TEXT(A113/A120-1,"0 %")</f>
        <v>32 %</v>
      </c>
      <c r="B114" s="16">
        <f t="shared" ref="B114:B177" ca="1" si="13">IF(AND(B113&gt;44077,B113&lt;&gt;""),B113-1,B113)</f>
        <v>44166</v>
      </c>
      <c r="C114">
        <f t="shared" ca="1" si="10"/>
        <v>722</v>
      </c>
      <c r="D114">
        <f t="shared" ca="1" si="11"/>
        <v>0</v>
      </c>
      <c r="E114">
        <f ca="1">IF(C114&gt;=E113,E113,0)</f>
        <v>-1</v>
      </c>
      <c r="G114" s="3">
        <f t="shared" ref="G114:G177" ca="1" si="14">IF(G115&gt;44077,G115-1,44077)</f>
        <v>44077</v>
      </c>
      <c r="H114">
        <f t="shared" ca="1" si="12"/>
        <v>6</v>
      </c>
      <c r="I114" t="str">
        <f t="shared" ref="I114:I177" ca="1" si="15">IF(AND(H114&gt;H113,H114&gt;H115),H114,IF(AND(H115="",H114/H113&gt;1.1),H114,""))</f>
        <v/>
      </c>
      <c r="J114" t="str">
        <f t="shared" ref="J114:J177" ca="1" si="16">IF(AND(H114&lt;H113,H114&lt;H115),H114,IF(AND(H115="",H114/H113&lt;0.9),H114,""))</f>
        <v/>
      </c>
      <c r="K114" t="str">
        <f t="shared" ref="K114:K177" ca="1" si="17">IF(ISNA(VLOOKUP(B114,R:S,2,)),"",VLOOKUP(B114,R:S,2,))</f>
        <v/>
      </c>
    </row>
    <row r="115" spans="1:19">
      <c r="B115" s="16">
        <f t="shared" ca="1" si="13"/>
        <v>44165</v>
      </c>
      <c r="C115">
        <f t="shared" ca="1" si="10"/>
        <v>725</v>
      </c>
      <c r="D115">
        <f t="shared" ca="1" si="11"/>
        <v>0</v>
      </c>
      <c r="E115">
        <f t="shared" ref="E115:E159" ca="1" si="18">IF(C115&gt;E114,E114,0)</f>
        <v>-1</v>
      </c>
      <c r="G115" s="3">
        <f t="shared" ca="1" si="14"/>
        <v>44077</v>
      </c>
      <c r="H115">
        <f t="shared" ca="1" si="12"/>
        <v>6</v>
      </c>
      <c r="I115" t="str">
        <f t="shared" ca="1" si="15"/>
        <v/>
      </c>
      <c r="J115" t="str">
        <f t="shared" ca="1" si="16"/>
        <v/>
      </c>
      <c r="K115">
        <f t="shared" ca="1" si="17"/>
        <v>283</v>
      </c>
      <c r="R115">
        <v>44147</v>
      </c>
      <c r="S115">
        <v>197</v>
      </c>
    </row>
    <row r="116" spans="1:19">
      <c r="B116" s="16">
        <f t="shared" ca="1" si="13"/>
        <v>44164</v>
      </c>
      <c r="C116">
        <f t="shared" ca="1" si="10"/>
        <v>753</v>
      </c>
      <c r="D116">
        <f t="shared" ca="1" si="11"/>
        <v>0</v>
      </c>
      <c r="E116">
        <f t="shared" ca="1" si="18"/>
        <v>-1</v>
      </c>
      <c r="G116" s="3">
        <f t="shared" ca="1" si="14"/>
        <v>44077</v>
      </c>
      <c r="H116">
        <f t="shared" ca="1" si="12"/>
        <v>6</v>
      </c>
      <c r="I116" t="str">
        <f t="shared" ca="1" si="15"/>
        <v/>
      </c>
      <c r="J116" t="str">
        <f t="shared" ca="1" si="16"/>
        <v/>
      </c>
      <c r="K116">
        <f t="shared" ca="1" si="17"/>
        <v>322</v>
      </c>
    </row>
    <row r="117" spans="1:19">
      <c r="B117" s="16">
        <f t="shared" ca="1" si="13"/>
        <v>44163</v>
      </c>
      <c r="C117">
        <f t="shared" ca="1" si="10"/>
        <v>1025</v>
      </c>
      <c r="D117">
        <f t="shared" ca="1" si="11"/>
        <v>0</v>
      </c>
      <c r="E117">
        <f t="shared" ca="1" si="18"/>
        <v>-1</v>
      </c>
      <c r="G117" s="3">
        <f t="shared" ca="1" si="14"/>
        <v>44077</v>
      </c>
      <c r="H117">
        <f t="shared" ca="1" si="12"/>
        <v>6</v>
      </c>
      <c r="I117" t="str">
        <f t="shared" ca="1" si="15"/>
        <v/>
      </c>
      <c r="J117" t="str">
        <f t="shared" ca="1" si="16"/>
        <v/>
      </c>
      <c r="K117">
        <f t="shared" ca="1" si="17"/>
        <v>541</v>
      </c>
    </row>
    <row r="118" spans="1:19">
      <c r="B118" s="16">
        <f t="shared" ca="1" si="13"/>
        <v>44162</v>
      </c>
      <c r="C118">
        <f t="shared" ca="1" si="10"/>
        <v>838</v>
      </c>
      <c r="D118">
        <f t="shared" ca="1" si="11"/>
        <v>0</v>
      </c>
      <c r="E118">
        <f t="shared" ca="1" si="18"/>
        <v>-1</v>
      </c>
      <c r="G118" s="3">
        <f t="shared" ca="1" si="14"/>
        <v>44077</v>
      </c>
      <c r="H118">
        <f t="shared" ca="1" si="12"/>
        <v>6</v>
      </c>
      <c r="I118" t="str">
        <f t="shared" ca="1" si="15"/>
        <v/>
      </c>
      <c r="J118" t="str">
        <f t="shared" ca="1" si="16"/>
        <v/>
      </c>
      <c r="K118">
        <f t="shared" ca="1" si="17"/>
        <v>618</v>
      </c>
      <c r="R118">
        <v>44148</v>
      </c>
      <c r="S118">
        <v>316</v>
      </c>
    </row>
    <row r="119" spans="1:19">
      <c r="B119" s="16">
        <f t="shared" ca="1" si="13"/>
        <v>44161</v>
      </c>
      <c r="C119">
        <f t="shared" ca="1" si="10"/>
        <v>923</v>
      </c>
      <c r="D119">
        <f t="shared" ca="1" si="11"/>
        <v>1</v>
      </c>
      <c r="E119">
        <f ca="1">IF(C119&gt;E118,E118,-1)</f>
        <v>-1</v>
      </c>
      <c r="G119" s="3">
        <f t="shared" ca="1" si="14"/>
        <v>44078</v>
      </c>
      <c r="H119">
        <f t="shared" ca="1" si="12"/>
        <v>19</v>
      </c>
      <c r="I119">
        <f t="shared" ca="1" si="15"/>
        <v>19</v>
      </c>
      <c r="J119" t="str">
        <f t="shared" ca="1" si="16"/>
        <v/>
      </c>
      <c r="K119">
        <f t="shared" ca="1" si="17"/>
        <v>496</v>
      </c>
    </row>
    <row r="120" spans="1:19">
      <c r="A120">
        <f ca="1">SUM(C120:C126)</f>
        <v>4521</v>
      </c>
      <c r="B120" s="16">
        <f t="shared" ca="1" si="13"/>
        <v>44160</v>
      </c>
      <c r="C120">
        <f t="shared" ca="1" si="10"/>
        <v>1098</v>
      </c>
      <c r="D120">
        <f t="shared" ca="1" si="11"/>
        <v>0</v>
      </c>
      <c r="E120">
        <f t="shared" ca="1" si="18"/>
        <v>-1</v>
      </c>
      <c r="G120" s="3">
        <f t="shared" ca="1" si="14"/>
        <v>44079</v>
      </c>
      <c r="H120">
        <f t="shared" ca="1" si="12"/>
        <v>15</v>
      </c>
      <c r="I120" t="str">
        <f t="shared" ca="1" si="15"/>
        <v/>
      </c>
      <c r="J120" t="str">
        <f t="shared" ca="1" si="16"/>
        <v/>
      </c>
      <c r="K120">
        <f t="shared" ca="1" si="17"/>
        <v>363</v>
      </c>
    </row>
    <row r="121" spans="1:19">
      <c r="A121" s="9" t="str">
        <f ca="1">TEXT(A120/A127-1,"0 %")</f>
        <v>98 %</v>
      </c>
      <c r="B121" s="16">
        <f t="shared" ca="1" si="13"/>
        <v>44159</v>
      </c>
      <c r="C121">
        <f t="shared" ca="1" si="10"/>
        <v>874</v>
      </c>
      <c r="D121">
        <f t="shared" ca="1" si="11"/>
        <v>0</v>
      </c>
      <c r="E121">
        <f t="shared" ca="1" si="18"/>
        <v>-1</v>
      </c>
      <c r="G121" s="3">
        <f t="shared" ca="1" si="14"/>
        <v>44080</v>
      </c>
      <c r="H121">
        <f t="shared" ca="1" si="12"/>
        <v>10</v>
      </c>
      <c r="I121" t="str">
        <f t="shared" ca="1" si="15"/>
        <v/>
      </c>
      <c r="J121">
        <f t="shared" ca="1" si="16"/>
        <v>10</v>
      </c>
      <c r="K121">
        <f t="shared" ca="1" si="17"/>
        <v>353</v>
      </c>
      <c r="R121">
        <v>44149</v>
      </c>
      <c r="S121">
        <v>244</v>
      </c>
    </row>
    <row r="122" spans="1:19">
      <c r="B122" s="16">
        <f t="shared" ca="1" si="13"/>
        <v>44158</v>
      </c>
      <c r="C122">
        <f t="shared" ca="1" si="10"/>
        <v>383</v>
      </c>
      <c r="D122">
        <f t="shared" ca="1" si="11"/>
        <v>0</v>
      </c>
      <c r="E122">
        <f t="shared" ca="1" si="18"/>
        <v>-1</v>
      </c>
      <c r="G122" s="3">
        <f t="shared" ca="1" si="14"/>
        <v>44081</v>
      </c>
      <c r="H122">
        <f t="shared" ca="1" si="12"/>
        <v>46</v>
      </c>
      <c r="I122" t="str">
        <f t="shared" ca="1" si="15"/>
        <v/>
      </c>
      <c r="J122" t="str">
        <f t="shared" ca="1" si="16"/>
        <v/>
      </c>
      <c r="K122">
        <f t="shared" ca="1" si="17"/>
        <v>297</v>
      </c>
    </row>
    <row r="123" spans="1:19">
      <c r="B123" s="16">
        <f t="shared" ca="1" si="13"/>
        <v>44157</v>
      </c>
      <c r="C123">
        <f t="shared" ca="1" si="10"/>
        <v>485</v>
      </c>
      <c r="D123">
        <f t="shared" ca="1" si="11"/>
        <v>0</v>
      </c>
      <c r="E123">
        <f t="shared" ca="1" si="18"/>
        <v>-1</v>
      </c>
      <c r="G123" s="3">
        <f t="shared" ca="1" si="14"/>
        <v>44082</v>
      </c>
      <c r="H123">
        <f t="shared" ca="1" si="12"/>
        <v>56</v>
      </c>
      <c r="I123" t="str">
        <f t="shared" ca="1" si="15"/>
        <v/>
      </c>
      <c r="J123" t="str">
        <f t="shared" ca="1" si="16"/>
        <v/>
      </c>
      <c r="K123">
        <f t="shared" ca="1" si="17"/>
        <v>423</v>
      </c>
    </row>
    <row r="124" spans="1:19">
      <c r="B124" s="16">
        <f t="shared" ca="1" si="13"/>
        <v>44156</v>
      </c>
      <c r="C124">
        <f t="shared" ca="1" si="10"/>
        <v>626</v>
      </c>
      <c r="D124">
        <f t="shared" ca="1" si="11"/>
        <v>0</v>
      </c>
      <c r="E124">
        <f t="shared" ca="1" si="18"/>
        <v>-1</v>
      </c>
      <c r="G124" s="3">
        <f t="shared" ca="1" si="14"/>
        <v>44083</v>
      </c>
      <c r="H124">
        <f t="shared" ca="1" si="12"/>
        <v>101</v>
      </c>
      <c r="I124">
        <f t="shared" ca="1" si="15"/>
        <v>101</v>
      </c>
      <c r="J124" t="str">
        <f t="shared" ca="1" si="16"/>
        <v/>
      </c>
      <c r="K124">
        <f t="shared" ca="1" si="17"/>
        <v>469</v>
      </c>
      <c r="R124">
        <v>44150</v>
      </c>
      <c r="S124">
        <v>213</v>
      </c>
    </row>
    <row r="125" spans="1:19">
      <c r="B125" s="16">
        <f t="shared" ca="1" si="13"/>
        <v>44155</v>
      </c>
      <c r="C125">
        <f t="shared" ca="1" si="10"/>
        <v>518</v>
      </c>
      <c r="D125">
        <f t="shared" ca="1" si="11"/>
        <v>0</v>
      </c>
      <c r="E125">
        <f t="shared" ca="1" si="18"/>
        <v>-1</v>
      </c>
      <c r="G125" s="3">
        <f t="shared" ca="1" si="14"/>
        <v>44084</v>
      </c>
      <c r="H125">
        <f t="shared" ca="1" si="12"/>
        <v>75</v>
      </c>
      <c r="I125" t="str">
        <f t="shared" ca="1" si="15"/>
        <v/>
      </c>
      <c r="J125" t="str">
        <f t="shared" ca="1" si="16"/>
        <v/>
      </c>
      <c r="K125">
        <f t="shared" ca="1" si="17"/>
        <v>461</v>
      </c>
    </row>
    <row r="126" spans="1:19">
      <c r="B126" s="16">
        <f t="shared" ca="1" si="13"/>
        <v>44154</v>
      </c>
      <c r="C126">
        <f t="shared" ca="1" si="10"/>
        <v>537</v>
      </c>
      <c r="D126">
        <f ca="1">VLOOKUP(B126,data,3,FALSE)</f>
        <v>0</v>
      </c>
      <c r="E126">
        <f t="shared" ca="1" si="18"/>
        <v>-1</v>
      </c>
      <c r="G126" s="3">
        <f t="shared" ca="1" si="14"/>
        <v>44085</v>
      </c>
      <c r="H126">
        <f t="shared" ca="1" si="12"/>
        <v>70</v>
      </c>
      <c r="I126" t="str">
        <f t="shared" ca="1" si="15"/>
        <v/>
      </c>
      <c r="J126" t="str">
        <f t="shared" ca="1" si="16"/>
        <v/>
      </c>
      <c r="K126">
        <f t="shared" ca="1" si="17"/>
        <v>351</v>
      </c>
    </row>
    <row r="127" spans="1:19">
      <c r="A127">
        <f ca="1">SUM(C127:C133)</f>
        <v>2283</v>
      </c>
      <c r="B127" s="16">
        <f t="shared" ca="1" si="13"/>
        <v>44153</v>
      </c>
      <c r="C127">
        <f t="shared" ca="1" si="10"/>
        <v>458</v>
      </c>
      <c r="D127">
        <f t="shared" ref="D127:D133" ca="1" si="19">VLOOKUP(B127,data,3,FALSE)</f>
        <v>0</v>
      </c>
      <c r="E127">
        <f t="shared" ca="1" si="18"/>
        <v>-1</v>
      </c>
      <c r="G127" s="3">
        <f t="shared" ca="1" si="14"/>
        <v>44086</v>
      </c>
      <c r="H127">
        <f t="shared" ca="1" si="12"/>
        <v>46</v>
      </c>
      <c r="I127" t="str">
        <f t="shared" ca="1" si="15"/>
        <v/>
      </c>
      <c r="J127">
        <f t="shared" ca="1" si="16"/>
        <v>46</v>
      </c>
      <c r="K127">
        <f t="shared" ca="1" si="17"/>
        <v>288</v>
      </c>
      <c r="R127">
        <v>44151</v>
      </c>
      <c r="S127">
        <v>104</v>
      </c>
    </row>
    <row r="128" spans="1:19">
      <c r="A128" s="9" t="str">
        <f ca="1">TEXT(A127/A134-1,"0 %")</f>
        <v>19 %</v>
      </c>
      <c r="B128" s="16">
        <f t="shared" ca="1" si="13"/>
        <v>44152</v>
      </c>
      <c r="C128">
        <f t="shared" ca="1" si="10"/>
        <v>389</v>
      </c>
      <c r="D128">
        <f t="shared" ca="1" si="19"/>
        <v>0</v>
      </c>
      <c r="E128">
        <f t="shared" ca="1" si="18"/>
        <v>-1</v>
      </c>
      <c r="G128" s="3">
        <f t="shared" ca="1" si="14"/>
        <v>44087</v>
      </c>
      <c r="H128">
        <f t="shared" ca="1" si="12"/>
        <v>87</v>
      </c>
      <c r="I128">
        <f t="shared" ca="1" si="15"/>
        <v>87</v>
      </c>
      <c r="J128" t="str">
        <f t="shared" ca="1" si="16"/>
        <v/>
      </c>
      <c r="K128">
        <f t="shared" ca="1" si="17"/>
        <v>228</v>
      </c>
    </row>
    <row r="129" spans="1:19">
      <c r="B129" s="16">
        <f t="shared" ca="1" si="13"/>
        <v>44151</v>
      </c>
      <c r="C129">
        <f t="shared" ca="1" si="10"/>
        <v>301</v>
      </c>
      <c r="D129">
        <f t="shared" ca="1" si="19"/>
        <v>0</v>
      </c>
      <c r="E129">
        <f t="shared" ca="1" si="18"/>
        <v>-1</v>
      </c>
      <c r="G129" s="3">
        <f t="shared" ca="1" si="14"/>
        <v>44088</v>
      </c>
      <c r="H129">
        <f t="shared" ca="1" si="12"/>
        <v>67</v>
      </c>
      <c r="I129" t="str">
        <f t="shared" ca="1" si="15"/>
        <v/>
      </c>
      <c r="J129">
        <f t="shared" ca="1" si="16"/>
        <v>67</v>
      </c>
      <c r="K129">
        <f t="shared" ca="1" si="17"/>
        <v>104</v>
      </c>
    </row>
    <row r="130" spans="1:19">
      <c r="B130" s="16">
        <f t="shared" ca="1" si="13"/>
        <v>44150</v>
      </c>
      <c r="C130">
        <f t="shared" ca="1" si="10"/>
        <v>321</v>
      </c>
      <c r="D130">
        <f t="shared" ca="1" si="19"/>
        <v>0</v>
      </c>
      <c r="E130">
        <f t="shared" ca="1" si="18"/>
        <v>-1</v>
      </c>
      <c r="G130" s="3">
        <f t="shared" ca="1" si="14"/>
        <v>44089</v>
      </c>
      <c r="H130">
        <f t="shared" ca="1" si="12"/>
        <v>136</v>
      </c>
      <c r="I130">
        <f t="shared" ca="1" si="15"/>
        <v>136</v>
      </c>
      <c r="J130" t="str">
        <f t="shared" ca="1" si="16"/>
        <v/>
      </c>
      <c r="K130">
        <f t="shared" ca="1" si="17"/>
        <v>213</v>
      </c>
      <c r="R130">
        <v>44152</v>
      </c>
      <c r="S130">
        <v>228</v>
      </c>
    </row>
    <row r="131" spans="1:19">
      <c r="B131" s="16">
        <f t="shared" ca="1" si="13"/>
        <v>44149</v>
      </c>
      <c r="C131">
        <f t="shared" ca="1" si="10"/>
        <v>279</v>
      </c>
      <c r="D131">
        <f t="shared" ca="1" si="19"/>
        <v>0</v>
      </c>
      <c r="E131">
        <f t="shared" ca="1" si="18"/>
        <v>-1</v>
      </c>
      <c r="G131" s="3">
        <f t="shared" ca="1" si="14"/>
        <v>44090</v>
      </c>
      <c r="H131">
        <f t="shared" ca="1" si="12"/>
        <v>125</v>
      </c>
      <c r="I131" t="str">
        <f t="shared" ca="1" si="15"/>
        <v/>
      </c>
      <c r="J131">
        <f t="shared" ca="1" si="16"/>
        <v>125</v>
      </c>
      <c r="K131">
        <f t="shared" ca="1" si="17"/>
        <v>244</v>
      </c>
    </row>
    <row r="132" spans="1:19">
      <c r="B132" s="16">
        <f t="shared" ca="1" si="13"/>
        <v>44148</v>
      </c>
      <c r="C132">
        <f t="shared" ca="1" si="10"/>
        <v>280</v>
      </c>
      <c r="D132">
        <f t="shared" ca="1" si="19"/>
        <v>0</v>
      </c>
      <c r="E132">
        <f t="shared" ca="1" si="18"/>
        <v>-1</v>
      </c>
      <c r="G132" s="3">
        <f t="shared" ca="1" si="14"/>
        <v>44091</v>
      </c>
      <c r="H132">
        <f t="shared" ca="1" si="12"/>
        <v>137</v>
      </c>
      <c r="I132">
        <f t="shared" ca="1" si="15"/>
        <v>137</v>
      </c>
      <c r="J132" t="str">
        <f t="shared" ca="1" si="16"/>
        <v/>
      </c>
      <c r="K132">
        <f t="shared" ca="1" si="17"/>
        <v>316</v>
      </c>
    </row>
    <row r="133" spans="1:19">
      <c r="B133" s="16">
        <f t="shared" ca="1" si="13"/>
        <v>44147</v>
      </c>
      <c r="C133">
        <f t="shared" ca="1" si="10"/>
        <v>255</v>
      </c>
      <c r="D133">
        <f t="shared" ca="1" si="19"/>
        <v>1</v>
      </c>
      <c r="E133">
        <f t="shared" ca="1" si="18"/>
        <v>-1</v>
      </c>
      <c r="G133" s="3">
        <f t="shared" ca="1" si="14"/>
        <v>44092</v>
      </c>
      <c r="H133">
        <f t="shared" ca="1" si="12"/>
        <v>82</v>
      </c>
      <c r="I133" t="str">
        <f t="shared" ca="1" si="15"/>
        <v/>
      </c>
      <c r="J133">
        <f t="shared" ca="1" si="16"/>
        <v>82</v>
      </c>
      <c r="K133">
        <f t="shared" ca="1" si="17"/>
        <v>197</v>
      </c>
      <c r="R133">
        <v>44153</v>
      </c>
      <c r="S133">
        <v>288</v>
      </c>
    </row>
    <row r="134" spans="1:19">
      <c r="A134">
        <f ca="1">SUM(C134:C140)</f>
        <v>1925</v>
      </c>
      <c r="B134" s="16">
        <f t="shared" ca="1" si="13"/>
        <v>44146</v>
      </c>
      <c r="C134">
        <f t="shared" ca="1" si="10"/>
        <v>248</v>
      </c>
      <c r="D134">
        <f t="shared" ref="D134:D146" ca="1" si="20">VLOOKUP(B134,data,3,FALSE)</f>
        <v>0</v>
      </c>
      <c r="E134">
        <f t="shared" ca="1" si="18"/>
        <v>-1</v>
      </c>
      <c r="G134" s="3">
        <f t="shared" ca="1" si="14"/>
        <v>44093</v>
      </c>
      <c r="H134">
        <f t="shared" ca="1" si="12"/>
        <v>190</v>
      </c>
      <c r="I134" t="str">
        <f t="shared" ca="1" si="15"/>
        <v/>
      </c>
      <c r="J134" t="str">
        <f t="shared" ca="1" si="16"/>
        <v/>
      </c>
      <c r="K134">
        <f t="shared" ca="1" si="17"/>
        <v>238</v>
      </c>
    </row>
    <row r="135" spans="1:19">
      <c r="A135" s="9" t="str">
        <f ca="1">TEXT(A134/A141-1,"0 %")</f>
        <v>-11 %</v>
      </c>
      <c r="B135" s="16">
        <f t="shared" ca="1" si="13"/>
        <v>44145</v>
      </c>
      <c r="C135">
        <f t="shared" ca="1" si="10"/>
        <v>202</v>
      </c>
      <c r="D135">
        <f t="shared" ca="1" si="20"/>
        <v>0</v>
      </c>
      <c r="E135">
        <f t="shared" ca="1" si="18"/>
        <v>-1</v>
      </c>
      <c r="G135" s="3">
        <f t="shared" ca="1" si="14"/>
        <v>44094</v>
      </c>
      <c r="H135">
        <f t="shared" ca="1" si="12"/>
        <v>202</v>
      </c>
      <c r="I135">
        <f t="shared" ca="1" si="15"/>
        <v>202</v>
      </c>
      <c r="J135" t="str">
        <f t="shared" ca="1" si="16"/>
        <v/>
      </c>
      <c r="K135">
        <f ca="1">IF(ISNA(VLOOKUP(B135,R:S,2,)),"",VLOOKUP(B135,R:S,2,))</f>
        <v>220</v>
      </c>
    </row>
    <row r="136" spans="1:19">
      <c r="B136" s="16">
        <f t="shared" ca="1" si="13"/>
        <v>44144</v>
      </c>
      <c r="C136">
        <f t="shared" ca="1" si="10"/>
        <v>171</v>
      </c>
      <c r="D136">
        <f t="shared" ca="1" si="20"/>
        <v>0</v>
      </c>
      <c r="E136">
        <f t="shared" ca="1" si="18"/>
        <v>-1</v>
      </c>
      <c r="G136" s="3">
        <f t="shared" ca="1" si="14"/>
        <v>44095</v>
      </c>
      <c r="H136">
        <f t="shared" ca="1" si="12"/>
        <v>157</v>
      </c>
      <c r="I136" t="str">
        <f t="shared" ca="1" si="15"/>
        <v/>
      </c>
      <c r="J136">
        <f t="shared" ca="1" si="16"/>
        <v>157</v>
      </c>
      <c r="K136">
        <f t="shared" ca="1" si="17"/>
        <v>90</v>
      </c>
      <c r="R136">
        <v>44154</v>
      </c>
      <c r="S136">
        <v>351</v>
      </c>
    </row>
    <row r="137" spans="1:19">
      <c r="B137" s="16">
        <f t="shared" ca="1" si="13"/>
        <v>44143</v>
      </c>
      <c r="C137">
        <f t="shared" ca="1" si="10"/>
        <v>252</v>
      </c>
      <c r="D137">
        <f t="shared" ca="1" si="20"/>
        <v>0</v>
      </c>
      <c r="E137">
        <f t="shared" ca="1" si="18"/>
        <v>-1</v>
      </c>
      <c r="G137" s="3">
        <f t="shared" ca="1" si="14"/>
        <v>44096</v>
      </c>
      <c r="H137">
        <f t="shared" ca="1" si="12"/>
        <v>311</v>
      </c>
      <c r="I137">
        <f t="shared" ca="1" si="15"/>
        <v>311</v>
      </c>
      <c r="J137" t="str">
        <f t="shared" ca="1" si="16"/>
        <v/>
      </c>
      <c r="K137">
        <f t="shared" ca="1" si="17"/>
        <v>412</v>
      </c>
    </row>
    <row r="138" spans="1:19">
      <c r="B138" s="16">
        <f t="shared" ca="1" si="13"/>
        <v>44142</v>
      </c>
      <c r="C138">
        <f t="shared" ca="1" si="10"/>
        <v>365</v>
      </c>
      <c r="D138">
        <f t="shared" ca="1" si="20"/>
        <v>0</v>
      </c>
      <c r="E138">
        <f t="shared" ca="1" si="18"/>
        <v>-1</v>
      </c>
      <c r="G138" s="3">
        <f t="shared" ca="1" si="14"/>
        <v>44097</v>
      </c>
      <c r="H138">
        <f t="shared" ca="1" si="12"/>
        <v>189</v>
      </c>
      <c r="I138" t="str">
        <f t="shared" ca="1" si="15"/>
        <v/>
      </c>
      <c r="J138">
        <f t="shared" ca="1" si="16"/>
        <v>189</v>
      </c>
      <c r="K138" t="str">
        <f t="shared" ca="1" si="17"/>
        <v/>
      </c>
    </row>
    <row r="139" spans="1:19">
      <c r="A139" s="7"/>
      <c r="B139" s="16">
        <f t="shared" ca="1" si="13"/>
        <v>44141</v>
      </c>
      <c r="C139">
        <f t="shared" ca="1" si="10"/>
        <v>378</v>
      </c>
      <c r="D139">
        <f t="shared" ca="1" si="20"/>
        <v>0</v>
      </c>
      <c r="E139">
        <f t="shared" ca="1" si="18"/>
        <v>-1</v>
      </c>
      <c r="G139" s="3">
        <f t="shared" ca="1" si="14"/>
        <v>44098</v>
      </c>
      <c r="H139">
        <f t="shared" ca="1" si="12"/>
        <v>211</v>
      </c>
      <c r="I139" t="str">
        <f t="shared" ca="1" si="15"/>
        <v/>
      </c>
      <c r="J139" t="str">
        <f t="shared" ca="1" si="16"/>
        <v/>
      </c>
      <c r="K139">
        <f t="shared" ca="1" si="17"/>
        <v>266</v>
      </c>
      <c r="R139">
        <v>44155</v>
      </c>
      <c r="S139">
        <v>461</v>
      </c>
    </row>
    <row r="140" spans="1:19">
      <c r="A140" s="3"/>
      <c r="B140" s="16">
        <f t="shared" ca="1" si="13"/>
        <v>44140</v>
      </c>
      <c r="C140">
        <f t="shared" ca="1" si="10"/>
        <v>309</v>
      </c>
      <c r="D140">
        <f t="shared" ca="1" si="20"/>
        <v>0</v>
      </c>
      <c r="E140">
        <f t="shared" ca="1" si="18"/>
        <v>-1</v>
      </c>
      <c r="G140" s="3">
        <f t="shared" ca="1" si="14"/>
        <v>44099</v>
      </c>
      <c r="H140">
        <f t="shared" ca="1" si="12"/>
        <v>217</v>
      </c>
      <c r="I140" t="str">
        <f t="shared" ca="1" si="15"/>
        <v/>
      </c>
      <c r="J140" t="str">
        <f t="shared" ca="1" si="16"/>
        <v/>
      </c>
      <c r="K140">
        <f t="shared" ca="1" si="17"/>
        <v>189</v>
      </c>
    </row>
    <row r="141" spans="1:19">
      <c r="A141">
        <f ca="1">SUM(C141:C147)</f>
        <v>2170</v>
      </c>
      <c r="B141" s="16">
        <f t="shared" ca="1" si="13"/>
        <v>44139</v>
      </c>
      <c r="C141">
        <f t="shared" ca="1" si="10"/>
        <v>345</v>
      </c>
      <c r="D141">
        <f t="shared" ca="1" si="20"/>
        <v>0</v>
      </c>
      <c r="E141">
        <f t="shared" ca="1" si="18"/>
        <v>-1</v>
      </c>
      <c r="G141" s="3">
        <f t="shared" ca="1" si="14"/>
        <v>44100</v>
      </c>
      <c r="H141">
        <f t="shared" ca="1" si="12"/>
        <v>242</v>
      </c>
      <c r="I141">
        <f t="shared" ca="1" si="15"/>
        <v>242</v>
      </c>
      <c r="J141" t="str">
        <f t="shared" ca="1" si="16"/>
        <v/>
      </c>
      <c r="K141">
        <f t="shared" ca="1" si="17"/>
        <v>293</v>
      </c>
    </row>
    <row r="142" spans="1:19">
      <c r="A142" s="9" t="str">
        <f ca="1">TEXT(A141/A148-1,"0 %")</f>
        <v>-11 %</v>
      </c>
      <c r="B142" s="16">
        <f t="shared" ca="1" si="13"/>
        <v>44138</v>
      </c>
      <c r="C142">
        <f t="shared" ca="1" si="10"/>
        <v>252</v>
      </c>
      <c r="D142">
        <f t="shared" ca="1" si="20"/>
        <v>0</v>
      </c>
      <c r="E142">
        <f t="shared" ca="1" si="18"/>
        <v>-1</v>
      </c>
      <c r="G142" s="3">
        <f t="shared" ca="1" si="14"/>
        <v>44101</v>
      </c>
      <c r="H142">
        <f t="shared" ca="1" si="12"/>
        <v>141</v>
      </c>
      <c r="I142" t="str">
        <f t="shared" ca="1" si="15"/>
        <v/>
      </c>
      <c r="J142">
        <f t="shared" ca="1" si="16"/>
        <v>141</v>
      </c>
      <c r="K142">
        <f t="shared" ca="1" si="17"/>
        <v>237</v>
      </c>
      <c r="R142">
        <v>44156</v>
      </c>
      <c r="S142">
        <v>469</v>
      </c>
    </row>
    <row r="143" spans="1:19">
      <c r="B143" s="16">
        <f t="shared" ca="1" si="13"/>
        <v>44137</v>
      </c>
      <c r="C143">
        <f t="shared" ca="1" si="10"/>
        <v>241</v>
      </c>
      <c r="D143">
        <f t="shared" ca="1" si="20"/>
        <v>0</v>
      </c>
      <c r="E143">
        <f t="shared" ca="1" si="18"/>
        <v>-1</v>
      </c>
      <c r="G143" s="3">
        <f t="shared" ca="1" si="14"/>
        <v>44102</v>
      </c>
      <c r="H143">
        <f t="shared" ca="1" si="12"/>
        <v>199</v>
      </c>
      <c r="I143" t="str">
        <f t="shared" ca="1" si="15"/>
        <v/>
      </c>
      <c r="J143" t="str">
        <f t="shared" ca="1" si="16"/>
        <v/>
      </c>
      <c r="K143">
        <f t="shared" ca="1" si="17"/>
        <v>109</v>
      </c>
    </row>
    <row r="144" spans="1:19">
      <c r="B144" s="16">
        <f t="shared" ca="1" si="13"/>
        <v>44136</v>
      </c>
      <c r="C144">
        <f t="shared" ca="1" si="10"/>
        <v>240</v>
      </c>
      <c r="D144">
        <f t="shared" ca="1" si="20"/>
        <v>0</v>
      </c>
      <c r="E144">
        <f t="shared" ca="1" si="18"/>
        <v>-1</v>
      </c>
      <c r="G144" s="3">
        <f t="shared" ca="1" si="14"/>
        <v>44103</v>
      </c>
      <c r="H144">
        <f t="shared" ca="1" si="12"/>
        <v>238</v>
      </c>
      <c r="I144" t="str">
        <f t="shared" ca="1" si="15"/>
        <v/>
      </c>
      <c r="J144" t="str">
        <f t="shared" ca="1" si="16"/>
        <v/>
      </c>
      <c r="K144">
        <f t="shared" ca="1" si="17"/>
        <v>178</v>
      </c>
    </row>
    <row r="145" spans="1:19">
      <c r="B145" s="16">
        <f t="shared" ca="1" si="13"/>
        <v>44135</v>
      </c>
      <c r="C145">
        <f t="shared" ca="1" si="10"/>
        <v>372</v>
      </c>
      <c r="D145">
        <f t="shared" ca="1" si="20"/>
        <v>0</v>
      </c>
      <c r="E145">
        <f t="shared" ca="1" si="18"/>
        <v>-1</v>
      </c>
      <c r="G145" s="3">
        <f t="shared" ca="1" si="14"/>
        <v>44104</v>
      </c>
      <c r="H145">
        <f t="shared" ca="1" si="12"/>
        <v>318</v>
      </c>
      <c r="I145">
        <f t="shared" ca="1" si="15"/>
        <v>318</v>
      </c>
      <c r="J145" t="str">
        <f t="shared" ca="1" si="16"/>
        <v/>
      </c>
      <c r="K145">
        <f t="shared" ca="1" si="17"/>
        <v>203</v>
      </c>
      <c r="R145">
        <v>44157</v>
      </c>
      <c r="S145">
        <v>423</v>
      </c>
    </row>
    <row r="146" spans="1:19">
      <c r="B146" s="16">
        <f t="shared" ca="1" si="13"/>
        <v>44134</v>
      </c>
      <c r="C146">
        <f t="shared" ca="1" si="10"/>
        <v>367</v>
      </c>
      <c r="D146">
        <f t="shared" ca="1" si="20"/>
        <v>0</v>
      </c>
      <c r="E146">
        <f t="shared" ca="1" si="18"/>
        <v>-1</v>
      </c>
      <c r="G146" s="3">
        <f t="shared" ca="1" si="14"/>
        <v>44105</v>
      </c>
      <c r="H146">
        <f t="shared" ca="1" si="12"/>
        <v>203</v>
      </c>
      <c r="I146" t="str">
        <f t="shared" ca="1" si="15"/>
        <v/>
      </c>
      <c r="J146" t="str">
        <f t="shared" ca="1" si="16"/>
        <v/>
      </c>
      <c r="K146">
        <f t="shared" ca="1" si="17"/>
        <v>344</v>
      </c>
    </row>
    <row r="147" spans="1:19">
      <c r="B147" s="16">
        <f t="shared" ca="1" si="13"/>
        <v>44133</v>
      </c>
      <c r="C147">
        <f t="shared" ref="C147" ca="1" si="21">VLOOKUP(B147,data,2,FALSE)</f>
        <v>353</v>
      </c>
      <c r="D147">
        <f t="shared" ref="D147" ca="1" si="22">VLOOKUP(B147,data,3,FALSE)</f>
        <v>0</v>
      </c>
      <c r="E147">
        <f t="shared" ca="1" si="18"/>
        <v>-1</v>
      </c>
      <c r="G147" s="3">
        <f t="shared" ca="1" si="14"/>
        <v>44106</v>
      </c>
      <c r="H147">
        <f t="shared" ca="1" si="12"/>
        <v>169</v>
      </c>
      <c r="I147" t="str">
        <f t="shared" ca="1" si="15"/>
        <v/>
      </c>
      <c r="J147">
        <f t="shared" ca="1" si="16"/>
        <v>169</v>
      </c>
      <c r="K147">
        <f t="shared" ca="1" si="17"/>
        <v>188</v>
      </c>
    </row>
    <row r="148" spans="1:19">
      <c r="A148">
        <f ca="1">SUM(C148:C154)</f>
        <v>2435</v>
      </c>
      <c r="B148" s="16">
        <f t="shared" ca="1" si="13"/>
        <v>44132</v>
      </c>
      <c r="C148">
        <f t="shared" ref="C148:C150" ca="1" si="23">VLOOKUP(B148,data,2,FALSE)</f>
        <v>367</v>
      </c>
      <c r="D148">
        <f t="shared" ref="D148:D150" ca="1" si="24">VLOOKUP(B148,data,3,FALSE)</f>
        <v>0</v>
      </c>
      <c r="E148">
        <f t="shared" ca="1" si="18"/>
        <v>-1</v>
      </c>
      <c r="G148" s="3">
        <f t="shared" ca="1" si="14"/>
        <v>44107</v>
      </c>
      <c r="H148">
        <f t="shared" ca="1" si="12"/>
        <v>463</v>
      </c>
      <c r="I148">
        <f t="shared" ca="1" si="15"/>
        <v>463</v>
      </c>
      <c r="J148" t="str">
        <f t="shared" ca="1" si="16"/>
        <v/>
      </c>
      <c r="K148">
        <f t="shared" ca="1" si="17"/>
        <v>408</v>
      </c>
      <c r="R148">
        <v>44158</v>
      </c>
      <c r="S148">
        <v>297</v>
      </c>
    </row>
    <row r="149" spans="1:19">
      <c r="A149" s="9" t="str">
        <f ca="1">TEXT(A148/A155-1,"0 %")</f>
        <v>-28 %</v>
      </c>
      <c r="B149" s="16">
        <f t="shared" ca="1" si="13"/>
        <v>44131</v>
      </c>
      <c r="C149">
        <f t="shared" ca="1" si="23"/>
        <v>260</v>
      </c>
      <c r="D149">
        <f t="shared" ca="1" si="24"/>
        <v>0</v>
      </c>
      <c r="E149">
        <f t="shared" ca="1" si="18"/>
        <v>-1</v>
      </c>
      <c r="G149" s="3">
        <f t="shared" ca="1" si="14"/>
        <v>44108</v>
      </c>
      <c r="H149">
        <f t="shared" ca="1" si="12"/>
        <v>294</v>
      </c>
      <c r="I149" t="str">
        <f t="shared" ca="1" si="15"/>
        <v/>
      </c>
      <c r="J149">
        <f t="shared" ca="1" si="16"/>
        <v>294</v>
      </c>
      <c r="K149" t="str">
        <f t="shared" ca="1" si="17"/>
        <v/>
      </c>
    </row>
    <row r="150" spans="1:19">
      <c r="B150" s="16">
        <f t="shared" ca="1" si="13"/>
        <v>44130</v>
      </c>
      <c r="C150">
        <f t="shared" ca="1" si="23"/>
        <v>309</v>
      </c>
      <c r="D150">
        <f t="shared" ca="1" si="24"/>
        <v>0</v>
      </c>
      <c r="E150">
        <f t="shared" ca="1" si="18"/>
        <v>-1</v>
      </c>
      <c r="G150" s="3">
        <f t="shared" ca="1" si="14"/>
        <v>44109</v>
      </c>
      <c r="H150">
        <f t="shared" ca="1" si="12"/>
        <v>453</v>
      </c>
      <c r="I150" t="str">
        <f t="shared" ca="1" si="15"/>
        <v/>
      </c>
      <c r="J150" t="str">
        <f t="shared" ca="1" si="16"/>
        <v/>
      </c>
      <c r="K150">
        <f t="shared" ca="1" si="17"/>
        <v>122</v>
      </c>
    </row>
    <row r="151" spans="1:19">
      <c r="B151" s="16">
        <f t="shared" ca="1" si="13"/>
        <v>44129</v>
      </c>
      <c r="C151">
        <f t="shared" ref="C151:C155" ca="1" si="25">VLOOKUP(B151,data,2,FALSE)</f>
        <v>312</v>
      </c>
      <c r="D151">
        <f t="shared" ref="D151:D159" ca="1" si="26">VLOOKUP(B151,data,3,FALSE)</f>
        <v>1</v>
      </c>
      <c r="E151">
        <f t="shared" ca="1" si="18"/>
        <v>-1</v>
      </c>
      <c r="G151" s="3">
        <f t="shared" ca="1" si="14"/>
        <v>44110</v>
      </c>
      <c r="H151">
        <f t="shared" ca="1" si="12"/>
        <v>655</v>
      </c>
      <c r="I151">
        <f t="shared" ca="1" si="15"/>
        <v>655</v>
      </c>
      <c r="J151" t="str">
        <f t="shared" ca="1" si="16"/>
        <v/>
      </c>
      <c r="K151">
        <f t="shared" ca="1" si="17"/>
        <v>196</v>
      </c>
      <c r="R151">
        <v>44159</v>
      </c>
      <c r="S151">
        <v>353</v>
      </c>
    </row>
    <row r="152" spans="1:19">
      <c r="B152" s="16">
        <f t="shared" ca="1" si="13"/>
        <v>44128</v>
      </c>
      <c r="C152">
        <f t="shared" ca="1" si="25"/>
        <v>329</v>
      </c>
      <c r="D152">
        <f t="shared" ca="1" si="26"/>
        <v>0</v>
      </c>
      <c r="E152">
        <f t="shared" ca="1" si="18"/>
        <v>-1</v>
      </c>
      <c r="G152" s="3">
        <f t="shared" ca="1" si="14"/>
        <v>44111</v>
      </c>
      <c r="H152">
        <f t="shared" ca="1" si="12"/>
        <v>578</v>
      </c>
      <c r="I152" t="str">
        <f t="shared" ca="1" si="15"/>
        <v/>
      </c>
      <c r="J152" t="str">
        <f t="shared" ca="1" si="16"/>
        <v/>
      </c>
      <c r="K152">
        <f t="shared" ca="1" si="17"/>
        <v>178</v>
      </c>
    </row>
    <row r="153" spans="1:19">
      <c r="B153" s="16">
        <f t="shared" ca="1" si="13"/>
        <v>44127</v>
      </c>
      <c r="C153">
        <f t="shared" ca="1" si="25"/>
        <v>486</v>
      </c>
      <c r="D153">
        <f t="shared" ca="1" si="26"/>
        <v>0</v>
      </c>
      <c r="E153">
        <f t="shared" ca="1" si="18"/>
        <v>-1</v>
      </c>
      <c r="G153" s="3">
        <f t="shared" ca="1" si="14"/>
        <v>44112</v>
      </c>
      <c r="H153">
        <f t="shared" ca="1" si="12"/>
        <v>445</v>
      </c>
      <c r="I153" t="str">
        <f t="shared" ca="1" si="15"/>
        <v/>
      </c>
      <c r="J153">
        <f t="shared" ca="1" si="16"/>
        <v>445</v>
      </c>
      <c r="K153">
        <f t="shared" ca="1" si="17"/>
        <v>219</v>
      </c>
    </row>
    <row r="154" spans="1:19">
      <c r="B154" s="16">
        <f t="shared" ca="1" si="13"/>
        <v>44126</v>
      </c>
      <c r="C154">
        <f t="shared" ca="1" si="25"/>
        <v>372</v>
      </c>
      <c r="D154">
        <f t="shared" ca="1" si="26"/>
        <v>0</v>
      </c>
      <c r="E154">
        <f t="shared" ca="1" si="18"/>
        <v>-1</v>
      </c>
      <c r="G154" s="3">
        <f t="shared" ca="1" si="14"/>
        <v>44113</v>
      </c>
      <c r="H154">
        <f t="shared" ca="1" si="12"/>
        <v>640</v>
      </c>
      <c r="I154" t="str">
        <f t="shared" ca="1" si="15"/>
        <v/>
      </c>
      <c r="J154" t="str">
        <f t="shared" ca="1" si="16"/>
        <v/>
      </c>
      <c r="K154">
        <f t="shared" ca="1" si="17"/>
        <v>184</v>
      </c>
      <c r="R154">
        <v>44160</v>
      </c>
      <c r="S154">
        <v>363</v>
      </c>
    </row>
    <row r="155" spans="1:19">
      <c r="A155">
        <f ca="1">SUM(C155:C161)</f>
        <v>3393</v>
      </c>
      <c r="B155" s="16">
        <f t="shared" ca="1" si="13"/>
        <v>44125</v>
      </c>
      <c r="C155">
        <f t="shared" ca="1" si="25"/>
        <v>446</v>
      </c>
      <c r="D155">
        <f t="shared" ca="1" si="26"/>
        <v>0</v>
      </c>
      <c r="E155">
        <f t="shared" ca="1" si="18"/>
        <v>-1</v>
      </c>
      <c r="G155" s="3">
        <f t="shared" ca="1" si="14"/>
        <v>44114</v>
      </c>
      <c r="H155">
        <f t="shared" ca="1" si="12"/>
        <v>720</v>
      </c>
      <c r="I155">
        <f t="shared" ca="1" si="15"/>
        <v>720</v>
      </c>
      <c r="J155" t="str">
        <f t="shared" ca="1" si="16"/>
        <v/>
      </c>
      <c r="K155">
        <f t="shared" ca="1" si="17"/>
        <v>222</v>
      </c>
    </row>
    <row r="156" spans="1:19">
      <c r="A156" s="9" t="str">
        <f ca="1">TEXT(A155/A162-1,"0 %")</f>
        <v>-22 %</v>
      </c>
      <c r="B156" s="16">
        <f t="shared" ca="1" si="13"/>
        <v>44124</v>
      </c>
      <c r="C156">
        <f t="shared" ref="C156:C159" ca="1" si="27">IF(B156&lt;&gt;B155,VLOOKUP(B156,data,2,FALSE),"")</f>
        <v>386</v>
      </c>
      <c r="D156">
        <f t="shared" ca="1" si="26"/>
        <v>0</v>
      </c>
      <c r="E156">
        <f t="shared" ca="1" si="18"/>
        <v>-1</v>
      </c>
      <c r="G156" s="3">
        <f t="shared" ca="1" si="14"/>
        <v>44115</v>
      </c>
      <c r="H156">
        <f t="shared" ca="1" si="12"/>
        <v>666</v>
      </c>
      <c r="I156" t="str">
        <f t="shared" ca="1" si="15"/>
        <v/>
      </c>
      <c r="J156">
        <f t="shared" ca="1" si="16"/>
        <v>666</v>
      </c>
      <c r="K156">
        <f t="shared" ca="1" si="17"/>
        <v>294</v>
      </c>
    </row>
    <row r="157" spans="1:19">
      <c r="B157" s="16">
        <f t="shared" ca="1" si="13"/>
        <v>44123</v>
      </c>
      <c r="C157">
        <f t="shared" ca="1" si="27"/>
        <v>421</v>
      </c>
      <c r="D157">
        <f t="shared" ca="1" si="26"/>
        <v>0</v>
      </c>
      <c r="E157">
        <f t="shared" ca="1" si="18"/>
        <v>-1</v>
      </c>
      <c r="G157" s="3">
        <f t="shared" ca="1" si="14"/>
        <v>44116</v>
      </c>
      <c r="H157">
        <f t="shared" ca="1" si="12"/>
        <v>691</v>
      </c>
      <c r="I157">
        <f t="shared" ca="1" si="15"/>
        <v>691</v>
      </c>
      <c r="J157" t="str">
        <f t="shared" ca="1" si="16"/>
        <v/>
      </c>
      <c r="K157">
        <f t="shared" ca="1" si="17"/>
        <v>131</v>
      </c>
      <c r="R157">
        <v>44161</v>
      </c>
      <c r="S157">
        <v>496</v>
      </c>
    </row>
    <row r="158" spans="1:19">
      <c r="B158" s="16">
        <f t="shared" ca="1" si="13"/>
        <v>44122</v>
      </c>
      <c r="C158">
        <f t="shared" ca="1" si="27"/>
        <v>535</v>
      </c>
      <c r="D158">
        <f t="shared" ca="1" si="26"/>
        <v>0</v>
      </c>
      <c r="E158">
        <f t="shared" ca="1" si="18"/>
        <v>-1</v>
      </c>
      <c r="G158" s="3">
        <f t="shared" ca="1" si="14"/>
        <v>44117</v>
      </c>
      <c r="H158">
        <f t="shared" ca="1" si="12"/>
        <v>649</v>
      </c>
      <c r="I158" t="str">
        <f t="shared" ca="1" si="15"/>
        <v/>
      </c>
      <c r="J158" t="str">
        <f t="shared" ca="1" si="16"/>
        <v/>
      </c>
      <c r="K158">
        <f t="shared" ca="1" si="17"/>
        <v>131</v>
      </c>
    </row>
    <row r="159" spans="1:19">
      <c r="B159" s="16">
        <f t="shared" ca="1" si="13"/>
        <v>44121</v>
      </c>
      <c r="C159">
        <f t="shared" ca="1" si="27"/>
        <v>537</v>
      </c>
      <c r="D159">
        <f t="shared" ca="1" si="26"/>
        <v>0</v>
      </c>
      <c r="E159">
        <f t="shared" ca="1" si="18"/>
        <v>-1</v>
      </c>
      <c r="G159" s="3">
        <f t="shared" ca="1" si="14"/>
        <v>44118</v>
      </c>
      <c r="H159">
        <f t="shared" ca="1" si="12"/>
        <v>559</v>
      </c>
      <c r="I159" t="str">
        <f t="shared" ca="1" si="15"/>
        <v/>
      </c>
      <c r="J159" t="str">
        <f t="shared" ca="1" si="16"/>
        <v/>
      </c>
      <c r="K159">
        <f t="shared" ca="1" si="17"/>
        <v>160</v>
      </c>
    </row>
    <row r="160" spans="1:19">
      <c r="B160" s="16">
        <f t="shared" ca="1" si="13"/>
        <v>44120</v>
      </c>
      <c r="C160">
        <f t="shared" ref="C160:C168" ca="1" si="28">IF(B160&lt;&gt;B159,VLOOKUP(B160,data,2,FALSE),"")</f>
        <v>639</v>
      </c>
      <c r="D160">
        <f t="shared" ref="D160:D168" ca="1" si="29">VLOOKUP(B160,data,3,FALSE)</f>
        <v>0</v>
      </c>
      <c r="E160">
        <f t="shared" ref="E160:E168" ca="1" si="30">IF(C160&gt;E159,E159,0)</f>
        <v>-1</v>
      </c>
      <c r="G160" s="3">
        <f t="shared" ca="1" si="14"/>
        <v>44119</v>
      </c>
      <c r="H160">
        <f t="shared" ca="1" si="12"/>
        <v>429</v>
      </c>
      <c r="I160" t="str">
        <f t="shared" ca="1" si="15"/>
        <v/>
      </c>
      <c r="J160">
        <f t="shared" ca="1" si="16"/>
        <v>429</v>
      </c>
      <c r="K160">
        <f t="shared" ca="1" si="17"/>
        <v>189</v>
      </c>
      <c r="R160">
        <v>44162</v>
      </c>
      <c r="S160">
        <v>618</v>
      </c>
    </row>
    <row r="161" spans="1:19">
      <c r="B161" s="16">
        <f t="shared" ca="1" si="13"/>
        <v>44119</v>
      </c>
      <c r="C161">
        <f t="shared" ca="1" si="28"/>
        <v>429</v>
      </c>
      <c r="D161">
        <f t="shared" ca="1" si="29"/>
        <v>0</v>
      </c>
      <c r="E161">
        <f t="shared" ca="1" si="30"/>
        <v>-1</v>
      </c>
      <c r="G161" s="3">
        <f t="shared" ca="1" si="14"/>
        <v>44120</v>
      </c>
      <c r="H161">
        <f t="shared" ca="1" si="12"/>
        <v>639</v>
      </c>
      <c r="I161">
        <f t="shared" ca="1" si="15"/>
        <v>639</v>
      </c>
      <c r="J161" t="str">
        <f t="shared" ca="1" si="16"/>
        <v/>
      </c>
      <c r="K161">
        <f t="shared" ca="1" si="17"/>
        <v>241</v>
      </c>
    </row>
    <row r="162" spans="1:19">
      <c r="A162">
        <f ca="1">SUM(C162:C168)</f>
        <v>4370</v>
      </c>
      <c r="B162" s="16">
        <f t="shared" ca="1" si="13"/>
        <v>44118</v>
      </c>
      <c r="C162">
        <f t="shared" ca="1" si="28"/>
        <v>559</v>
      </c>
      <c r="D162">
        <f t="shared" ca="1" si="29"/>
        <v>0</v>
      </c>
      <c r="E162">
        <f t="shared" ca="1" si="30"/>
        <v>-1</v>
      </c>
      <c r="G162" s="3">
        <f t="shared" ca="1" si="14"/>
        <v>44121</v>
      </c>
      <c r="H162">
        <f t="shared" ca="1" si="12"/>
        <v>537</v>
      </c>
      <c r="I162" t="str">
        <f t="shared" ca="1" si="15"/>
        <v/>
      </c>
      <c r="J162" t="str">
        <f t="shared" ca="1" si="16"/>
        <v/>
      </c>
      <c r="K162">
        <f t="shared" ca="1" si="17"/>
        <v>204</v>
      </c>
    </row>
    <row r="163" spans="1:19">
      <c r="A163" s="9" t="str">
        <f ca="1">TEXT(A162/A169-1,"0 %")</f>
        <v>55 %</v>
      </c>
      <c r="B163" s="16">
        <f t="shared" ca="1" si="13"/>
        <v>44117</v>
      </c>
      <c r="C163">
        <f t="shared" ca="1" si="28"/>
        <v>649</v>
      </c>
      <c r="D163">
        <f t="shared" ca="1" si="29"/>
        <v>0</v>
      </c>
      <c r="E163">
        <f t="shared" ca="1" si="30"/>
        <v>-1</v>
      </c>
      <c r="G163" s="3">
        <f t="shared" ca="1" si="14"/>
        <v>44122</v>
      </c>
      <c r="H163">
        <f t="shared" ca="1" si="12"/>
        <v>535</v>
      </c>
      <c r="I163" t="str">
        <f t="shared" ca="1" si="15"/>
        <v/>
      </c>
      <c r="J163" t="str">
        <f t="shared" ca="1" si="16"/>
        <v/>
      </c>
      <c r="K163">
        <f t="shared" ca="1" si="17"/>
        <v>287</v>
      </c>
      <c r="R163">
        <v>44163</v>
      </c>
      <c r="S163">
        <v>541</v>
      </c>
    </row>
    <row r="164" spans="1:19">
      <c r="B164" s="16">
        <f t="shared" ca="1" si="13"/>
        <v>44116</v>
      </c>
      <c r="C164">
        <f t="shared" ca="1" si="28"/>
        <v>691</v>
      </c>
      <c r="D164">
        <f t="shared" ca="1" si="29"/>
        <v>0</v>
      </c>
      <c r="E164">
        <f t="shared" ca="1" si="30"/>
        <v>-1</v>
      </c>
      <c r="G164" s="3">
        <f t="shared" ca="1" si="14"/>
        <v>44123</v>
      </c>
      <c r="H164">
        <f t="shared" ca="1" si="12"/>
        <v>421</v>
      </c>
      <c r="I164" t="str">
        <f t="shared" ca="1" si="15"/>
        <v/>
      </c>
      <c r="J164" t="str">
        <f t="shared" ca="1" si="16"/>
        <v/>
      </c>
      <c r="K164">
        <f t="shared" ca="1" si="17"/>
        <v>214</v>
      </c>
    </row>
    <row r="165" spans="1:19">
      <c r="B165" s="16">
        <f t="shared" ca="1" si="13"/>
        <v>44115</v>
      </c>
      <c r="C165">
        <f t="shared" ca="1" si="28"/>
        <v>666</v>
      </c>
      <c r="D165">
        <f t="shared" ca="1" si="29"/>
        <v>0</v>
      </c>
      <c r="E165">
        <f t="shared" ca="1" si="30"/>
        <v>-1</v>
      </c>
      <c r="G165" s="3">
        <f t="shared" ca="1" si="14"/>
        <v>44124</v>
      </c>
      <c r="H165">
        <f t="shared" ca="1" si="12"/>
        <v>386</v>
      </c>
      <c r="I165" t="str">
        <f t="shared" ca="1" si="15"/>
        <v/>
      </c>
      <c r="J165">
        <f t="shared" ca="1" si="16"/>
        <v>386</v>
      </c>
      <c r="K165">
        <f t="shared" ca="1" si="17"/>
        <v>149</v>
      </c>
    </row>
    <row r="166" spans="1:19">
      <c r="B166" s="16">
        <f t="shared" ca="1" si="13"/>
        <v>44114</v>
      </c>
      <c r="C166">
        <f t="shared" ca="1" si="28"/>
        <v>720</v>
      </c>
      <c r="D166">
        <f t="shared" ca="1" si="29"/>
        <v>0</v>
      </c>
      <c r="E166">
        <f t="shared" ca="1" si="30"/>
        <v>-1</v>
      </c>
      <c r="G166" s="3">
        <f t="shared" ca="1" si="14"/>
        <v>44125</v>
      </c>
      <c r="H166">
        <f t="shared" ca="1" si="12"/>
        <v>446</v>
      </c>
      <c r="I166">
        <f t="shared" ca="1" si="15"/>
        <v>446</v>
      </c>
      <c r="J166" t="str">
        <f t="shared" ca="1" si="16"/>
        <v/>
      </c>
      <c r="K166">
        <f t="shared" ca="1" si="17"/>
        <v>269</v>
      </c>
      <c r="R166">
        <v>44164</v>
      </c>
      <c r="S166">
        <v>322</v>
      </c>
    </row>
    <row r="167" spans="1:19">
      <c r="B167" s="16">
        <f t="shared" ca="1" si="13"/>
        <v>44113</v>
      </c>
      <c r="C167">
        <f t="shared" ca="1" si="28"/>
        <v>640</v>
      </c>
      <c r="D167">
        <f t="shared" ca="1" si="29"/>
        <v>11</v>
      </c>
      <c r="E167">
        <f t="shared" ca="1" si="30"/>
        <v>-1</v>
      </c>
      <c r="G167" s="3">
        <f t="shared" ca="1" si="14"/>
        <v>44126</v>
      </c>
      <c r="H167">
        <f t="shared" ca="1" si="12"/>
        <v>372</v>
      </c>
      <c r="I167" t="str">
        <f t="shared" ca="1" si="15"/>
        <v/>
      </c>
      <c r="J167">
        <f t="shared" ca="1" si="16"/>
        <v>372</v>
      </c>
      <c r="K167">
        <f t="shared" ca="1" si="17"/>
        <v>235</v>
      </c>
    </row>
    <row r="168" spans="1:19">
      <c r="B168" s="16">
        <f t="shared" ca="1" si="13"/>
        <v>44112</v>
      </c>
      <c r="C168">
        <f t="shared" ca="1" si="28"/>
        <v>445</v>
      </c>
      <c r="D168">
        <f t="shared" ca="1" si="29"/>
        <v>0</v>
      </c>
      <c r="E168">
        <f t="shared" ca="1" si="30"/>
        <v>-1</v>
      </c>
      <c r="G168" s="3">
        <f t="shared" ca="1" si="14"/>
        <v>44127</v>
      </c>
      <c r="H168">
        <f t="shared" ca="1" si="12"/>
        <v>486</v>
      </c>
      <c r="I168">
        <f t="shared" ca="1" si="15"/>
        <v>486</v>
      </c>
      <c r="J168" t="str">
        <f t="shared" ca="1" si="16"/>
        <v/>
      </c>
      <c r="K168" t="str">
        <f t="shared" ca="1" si="17"/>
        <v/>
      </c>
    </row>
    <row r="169" spans="1:19">
      <c r="A169">
        <f ca="1">SUM(C169:C175)</f>
        <v>2815</v>
      </c>
      <c r="B169" s="16">
        <f t="shared" ca="1" si="13"/>
        <v>44111</v>
      </c>
      <c r="C169">
        <f t="shared" ref="C169" ca="1" si="31">IF(B169&lt;&gt;B168,VLOOKUP(B169,data,2,FALSE),"")</f>
        <v>578</v>
      </c>
      <c r="D169">
        <f t="shared" ref="D169" ca="1" si="32">VLOOKUP(B169,data,3,FALSE)</f>
        <v>0</v>
      </c>
      <c r="E169">
        <f t="shared" ref="E169" ca="1" si="33">IF(C169&gt;E168,E168,0)</f>
        <v>-1</v>
      </c>
      <c r="G169" s="3">
        <f t="shared" ca="1" si="14"/>
        <v>44128</v>
      </c>
      <c r="H169">
        <f t="shared" ca="1" si="12"/>
        <v>329</v>
      </c>
      <c r="I169" t="str">
        <f t="shared" ca="1" si="15"/>
        <v/>
      </c>
      <c r="J169" t="str">
        <f t="shared" ca="1" si="16"/>
        <v/>
      </c>
      <c r="K169" t="str">
        <f t="shared" ca="1" si="17"/>
        <v/>
      </c>
      <c r="R169">
        <v>44165</v>
      </c>
      <c r="S169">
        <v>-24629</v>
      </c>
    </row>
    <row r="170" spans="1:19">
      <c r="A170" s="9" t="str">
        <f ca="1">TEXT(A169/A176-1,"0 %")</f>
        <v>80 %</v>
      </c>
      <c r="B170" s="16">
        <f t="shared" ca="1" si="13"/>
        <v>44110</v>
      </c>
      <c r="C170">
        <f t="shared" ref="C170:C175" ca="1" si="34">IF(B170&lt;&gt;B169,VLOOKUP(B170,data,2,FALSE),"")</f>
        <v>655</v>
      </c>
      <c r="D170">
        <f t="shared" ref="D170:D175" ca="1" si="35">VLOOKUP(B170,data,3,FALSE)</f>
        <v>0</v>
      </c>
      <c r="E170">
        <f t="shared" ref="E170:E175" ca="1" si="36">IF(C170&gt;E169,E169,0)</f>
        <v>-1</v>
      </c>
      <c r="G170" s="3">
        <f t="shared" ca="1" si="14"/>
        <v>44129</v>
      </c>
      <c r="H170">
        <f t="shared" ca="1" si="12"/>
        <v>312</v>
      </c>
      <c r="I170" t="str">
        <f t="shared" ca="1" si="15"/>
        <v/>
      </c>
      <c r="J170" t="str">
        <f t="shared" ca="1" si="16"/>
        <v/>
      </c>
      <c r="K170" t="str">
        <f t="shared" ca="1" si="17"/>
        <v/>
      </c>
    </row>
    <row r="171" spans="1:19">
      <c r="B171" s="16">
        <f t="shared" ca="1" si="13"/>
        <v>44109</v>
      </c>
      <c r="C171">
        <f t="shared" ca="1" si="34"/>
        <v>453</v>
      </c>
      <c r="D171">
        <f t="shared" ca="1" si="35"/>
        <v>0</v>
      </c>
      <c r="E171">
        <f t="shared" ca="1" si="36"/>
        <v>-1</v>
      </c>
      <c r="G171" s="3">
        <f t="shared" ca="1" si="14"/>
        <v>44130</v>
      </c>
      <c r="H171">
        <f t="shared" ca="1" si="12"/>
        <v>309</v>
      </c>
      <c r="I171" t="str">
        <f t="shared" ca="1" si="15"/>
        <v/>
      </c>
      <c r="J171" t="str">
        <f t="shared" ca="1" si="16"/>
        <v/>
      </c>
      <c r="K171" t="str">
        <f t="shared" ca="1" si="17"/>
        <v/>
      </c>
    </row>
    <row r="172" spans="1:19">
      <c r="B172" s="16">
        <f t="shared" ca="1" si="13"/>
        <v>44108</v>
      </c>
      <c r="C172">
        <f t="shared" ca="1" si="34"/>
        <v>294</v>
      </c>
      <c r="D172">
        <f t="shared" ca="1" si="35"/>
        <v>0</v>
      </c>
      <c r="E172">
        <f t="shared" ca="1" si="36"/>
        <v>-1</v>
      </c>
      <c r="G172" s="3">
        <f t="shared" ca="1" si="14"/>
        <v>44131</v>
      </c>
      <c r="H172">
        <f t="shared" ca="1" si="12"/>
        <v>260</v>
      </c>
      <c r="I172" t="str">
        <f t="shared" ca="1" si="15"/>
        <v/>
      </c>
      <c r="J172">
        <f t="shared" ca="1" si="16"/>
        <v>260</v>
      </c>
      <c r="K172" t="str">
        <f t="shared" ca="1" si="17"/>
        <v/>
      </c>
      <c r="R172">
        <v>0</v>
      </c>
      <c r="S172">
        <v>0</v>
      </c>
    </row>
    <row r="173" spans="1:19">
      <c r="B173" s="16">
        <f t="shared" ca="1" si="13"/>
        <v>44107</v>
      </c>
      <c r="C173">
        <f t="shared" ca="1" si="34"/>
        <v>463</v>
      </c>
      <c r="D173">
        <f t="shared" ca="1" si="35"/>
        <v>1</v>
      </c>
      <c r="E173">
        <f t="shared" ca="1" si="36"/>
        <v>-1</v>
      </c>
      <c r="G173" s="3">
        <f t="shared" ca="1" si="14"/>
        <v>44132</v>
      </c>
      <c r="H173">
        <f t="shared" ca="1" si="12"/>
        <v>367</v>
      </c>
      <c r="I173">
        <f t="shared" ca="1" si="15"/>
        <v>367</v>
      </c>
      <c r="J173" t="str">
        <f t="shared" ca="1" si="16"/>
        <v/>
      </c>
      <c r="K173" t="str">
        <f t="shared" ca="1" si="17"/>
        <v/>
      </c>
    </row>
    <row r="174" spans="1:19">
      <c r="B174" s="16">
        <f t="shared" ca="1" si="13"/>
        <v>44106</v>
      </c>
      <c r="C174">
        <f t="shared" ca="1" si="34"/>
        <v>169</v>
      </c>
      <c r="D174">
        <f t="shared" ca="1" si="35"/>
        <v>0</v>
      </c>
      <c r="E174">
        <f t="shared" ca="1" si="36"/>
        <v>-1</v>
      </c>
      <c r="G174" s="3">
        <f t="shared" ca="1" si="14"/>
        <v>44133</v>
      </c>
      <c r="H174">
        <f t="shared" ca="1" si="12"/>
        <v>353</v>
      </c>
      <c r="I174" t="str">
        <f t="shared" ca="1" si="15"/>
        <v/>
      </c>
      <c r="J174">
        <f t="shared" ca="1" si="16"/>
        <v>353</v>
      </c>
      <c r="K174" t="str">
        <f t="shared" ca="1" si="17"/>
        <v/>
      </c>
    </row>
    <row r="175" spans="1:19">
      <c r="B175" s="16">
        <f t="shared" ca="1" si="13"/>
        <v>44105</v>
      </c>
      <c r="C175">
        <f t="shared" ca="1" si="34"/>
        <v>203</v>
      </c>
      <c r="D175">
        <f t="shared" ca="1" si="35"/>
        <v>0</v>
      </c>
      <c r="E175">
        <f t="shared" ca="1" si="36"/>
        <v>-1</v>
      </c>
      <c r="G175" s="3">
        <f t="shared" ca="1" si="14"/>
        <v>44134</v>
      </c>
      <c r="H175">
        <f t="shared" ca="1" si="12"/>
        <v>367</v>
      </c>
      <c r="I175" t="str">
        <f t="shared" ca="1" si="15"/>
        <v/>
      </c>
      <c r="J175" t="str">
        <f t="shared" ca="1" si="16"/>
        <v/>
      </c>
      <c r="K175" t="str">
        <f t="shared" ca="1" si="17"/>
        <v/>
      </c>
      <c r="R175">
        <v>0</v>
      </c>
      <c r="S175">
        <v>0</v>
      </c>
    </row>
    <row r="176" spans="1:19">
      <c r="A176">
        <f ca="1">SUM(C176:C182)</f>
        <v>1566</v>
      </c>
      <c r="B176" s="16">
        <f t="shared" ca="1" si="13"/>
        <v>44104</v>
      </c>
      <c r="C176">
        <f t="shared" ref="C176:C192" ca="1" si="37">IF(B176&lt;&gt;B175,VLOOKUP(B176,data,2,FALSE),"")</f>
        <v>318</v>
      </c>
      <c r="D176">
        <f t="shared" ref="D176:D192" ca="1" si="38">VLOOKUP(B176,data,3,FALSE)</f>
        <v>0</v>
      </c>
      <c r="E176">
        <f t="shared" ref="E176:E192" ca="1" si="39">IF(C176&gt;E175,E175,0)</f>
        <v>-1</v>
      </c>
      <c r="G176" s="3">
        <f t="shared" ca="1" si="14"/>
        <v>44135</v>
      </c>
      <c r="H176">
        <f t="shared" ca="1" si="12"/>
        <v>372</v>
      </c>
      <c r="I176">
        <f t="shared" ca="1" si="15"/>
        <v>372</v>
      </c>
      <c r="J176" t="str">
        <f t="shared" ca="1" si="16"/>
        <v/>
      </c>
      <c r="K176" t="str">
        <f t="shared" ca="1" si="17"/>
        <v/>
      </c>
    </row>
    <row r="177" spans="1:19">
      <c r="A177" s="9" t="str">
        <f ca="1">TEXT(A176/A183-1,"0 %")</f>
        <v>24 %</v>
      </c>
      <c r="B177" s="16">
        <f t="shared" ca="1" si="13"/>
        <v>44103</v>
      </c>
      <c r="C177">
        <f t="shared" ca="1" si="37"/>
        <v>238</v>
      </c>
      <c r="D177">
        <f t="shared" ca="1" si="38"/>
        <v>0</v>
      </c>
      <c r="E177">
        <f t="shared" ca="1" si="39"/>
        <v>-1</v>
      </c>
      <c r="G177" s="3">
        <f t="shared" ca="1" si="14"/>
        <v>44136</v>
      </c>
      <c r="H177">
        <f t="shared" ref="H177:H206" ca="1" si="40">VLOOKUP(G177,data,2,FALSE)</f>
        <v>240</v>
      </c>
      <c r="I177" t="str">
        <f t="shared" ca="1" si="15"/>
        <v/>
      </c>
      <c r="J177">
        <f t="shared" ca="1" si="16"/>
        <v>240</v>
      </c>
      <c r="K177" t="str">
        <f t="shared" ca="1" si="17"/>
        <v/>
      </c>
    </row>
    <row r="178" spans="1:19">
      <c r="B178" s="16">
        <f t="shared" ref="B178:B208" ca="1" si="41">IF(AND(B177&gt;44077,B177&lt;&gt;""),B177-1,B177)</f>
        <v>44102</v>
      </c>
      <c r="C178">
        <f t="shared" ca="1" si="37"/>
        <v>199</v>
      </c>
      <c r="D178">
        <f t="shared" ca="1" si="38"/>
        <v>0</v>
      </c>
      <c r="E178">
        <f t="shared" ca="1" si="39"/>
        <v>-1</v>
      </c>
      <c r="G178" s="3">
        <f t="shared" ref="G178:G206" ca="1" si="42">IF(G179&gt;44077,G179-1,44077)</f>
        <v>44137</v>
      </c>
      <c r="H178">
        <f t="shared" ca="1" si="40"/>
        <v>241</v>
      </c>
      <c r="I178" t="str">
        <f t="shared" ref="I178:I206" ca="1" si="43">IF(AND(H178&gt;H177,H178&gt;H179),H178,IF(AND(H179="",H178/H177&gt;1.1),H178,""))</f>
        <v/>
      </c>
      <c r="J178" t="str">
        <f t="shared" ref="J178:J206" ca="1" si="44">IF(AND(H178&lt;H177,H178&lt;H179),H178,IF(AND(H179="",H178/H177&lt;0.9),H178,""))</f>
        <v/>
      </c>
      <c r="K178" t="str">
        <f t="shared" ref="K178:K208" ca="1" si="45">IF(ISNA(VLOOKUP(B178,R:S,2,)),"",VLOOKUP(B178,R:S,2,))</f>
        <v/>
      </c>
      <c r="R178">
        <v>0</v>
      </c>
      <c r="S178">
        <v>0</v>
      </c>
    </row>
    <row r="179" spans="1:19">
      <c r="B179" s="16">
        <f t="shared" ca="1" si="41"/>
        <v>44101</v>
      </c>
      <c r="C179">
        <f t="shared" ca="1" si="37"/>
        <v>141</v>
      </c>
      <c r="D179">
        <f t="shared" ca="1" si="38"/>
        <v>0</v>
      </c>
      <c r="E179">
        <f t="shared" ca="1" si="39"/>
        <v>-1</v>
      </c>
      <c r="G179" s="3">
        <f t="shared" ca="1" si="42"/>
        <v>44138</v>
      </c>
      <c r="H179">
        <f t="shared" ca="1" si="40"/>
        <v>252</v>
      </c>
      <c r="I179" t="str">
        <f t="shared" ca="1" si="43"/>
        <v/>
      </c>
      <c r="J179" t="str">
        <f t="shared" ca="1" si="44"/>
        <v/>
      </c>
      <c r="K179" t="str">
        <f t="shared" ca="1" si="45"/>
        <v/>
      </c>
    </row>
    <row r="180" spans="1:19">
      <c r="B180" s="16">
        <f t="shared" ca="1" si="41"/>
        <v>44100</v>
      </c>
      <c r="C180">
        <f t="shared" ca="1" si="37"/>
        <v>242</v>
      </c>
      <c r="D180">
        <f t="shared" ca="1" si="38"/>
        <v>0</v>
      </c>
      <c r="E180">
        <f t="shared" ca="1" si="39"/>
        <v>-1</v>
      </c>
      <c r="G180" s="3">
        <f t="shared" ca="1" si="42"/>
        <v>44139</v>
      </c>
      <c r="H180">
        <f t="shared" ca="1" si="40"/>
        <v>345</v>
      </c>
      <c r="I180">
        <f t="shared" ca="1" si="43"/>
        <v>345</v>
      </c>
      <c r="J180" t="str">
        <f t="shared" ca="1" si="44"/>
        <v/>
      </c>
      <c r="K180" t="str">
        <f t="shared" ca="1" si="45"/>
        <v/>
      </c>
    </row>
    <row r="181" spans="1:19">
      <c r="B181" s="16">
        <f t="shared" ca="1" si="41"/>
        <v>44099</v>
      </c>
      <c r="C181">
        <f t="shared" ca="1" si="37"/>
        <v>217</v>
      </c>
      <c r="D181">
        <f t="shared" ca="1" si="38"/>
        <v>1</v>
      </c>
      <c r="E181">
        <f t="shared" ca="1" si="39"/>
        <v>-1</v>
      </c>
      <c r="G181" s="3">
        <f t="shared" ca="1" si="42"/>
        <v>44140</v>
      </c>
      <c r="H181">
        <f t="shared" ca="1" si="40"/>
        <v>309</v>
      </c>
      <c r="I181" t="str">
        <f t="shared" ca="1" si="43"/>
        <v/>
      </c>
      <c r="J181">
        <f t="shared" ca="1" si="44"/>
        <v>309</v>
      </c>
      <c r="K181" t="str">
        <f t="shared" ca="1" si="45"/>
        <v/>
      </c>
      <c r="R181">
        <v>0</v>
      </c>
      <c r="S181">
        <v>0</v>
      </c>
    </row>
    <row r="182" spans="1:19">
      <c r="B182" s="16">
        <f t="shared" ca="1" si="41"/>
        <v>44098</v>
      </c>
      <c r="C182">
        <f t="shared" ca="1" si="37"/>
        <v>211</v>
      </c>
      <c r="D182">
        <f t="shared" ca="1" si="38"/>
        <v>0</v>
      </c>
      <c r="E182">
        <f t="shared" ca="1" si="39"/>
        <v>-1</v>
      </c>
      <c r="G182" s="3">
        <f t="shared" ca="1" si="42"/>
        <v>44141</v>
      </c>
      <c r="H182">
        <f t="shared" ca="1" si="40"/>
        <v>378</v>
      </c>
      <c r="I182">
        <f t="shared" ca="1" si="43"/>
        <v>378</v>
      </c>
      <c r="J182" t="str">
        <f t="shared" ca="1" si="44"/>
        <v/>
      </c>
      <c r="K182" t="str">
        <f t="shared" ca="1" si="45"/>
        <v/>
      </c>
    </row>
    <row r="183" spans="1:19">
      <c r="A183">
        <f ca="1">SUM(C183:C189)</f>
        <v>1268</v>
      </c>
      <c r="B183" s="16">
        <f t="shared" ca="1" si="41"/>
        <v>44097</v>
      </c>
      <c r="C183">
        <f t="shared" ca="1" si="37"/>
        <v>189</v>
      </c>
      <c r="D183">
        <f t="shared" ca="1" si="38"/>
        <v>0</v>
      </c>
      <c r="E183">
        <f t="shared" ca="1" si="39"/>
        <v>-1</v>
      </c>
      <c r="G183" s="3">
        <f t="shared" ca="1" si="42"/>
        <v>44142</v>
      </c>
      <c r="H183">
        <f t="shared" ca="1" si="40"/>
        <v>365</v>
      </c>
      <c r="I183" t="str">
        <f t="shared" ca="1" si="43"/>
        <v/>
      </c>
      <c r="J183" t="str">
        <f t="shared" ca="1" si="44"/>
        <v/>
      </c>
      <c r="K183" t="str">
        <f t="shared" ca="1" si="45"/>
        <v/>
      </c>
    </row>
    <row r="184" spans="1:19">
      <c r="A184" s="9"/>
      <c r="B184" s="16">
        <f t="shared" ca="1" si="41"/>
        <v>44096</v>
      </c>
      <c r="C184">
        <f t="shared" ca="1" si="37"/>
        <v>311</v>
      </c>
      <c r="D184">
        <f t="shared" ca="1" si="38"/>
        <v>0</v>
      </c>
      <c r="E184">
        <f t="shared" ca="1" si="39"/>
        <v>-1</v>
      </c>
      <c r="G184" s="3">
        <f t="shared" ca="1" si="42"/>
        <v>44143</v>
      </c>
      <c r="H184">
        <f t="shared" ca="1" si="40"/>
        <v>252</v>
      </c>
      <c r="I184" t="str">
        <f t="shared" ca="1" si="43"/>
        <v/>
      </c>
      <c r="J184" t="str">
        <f t="shared" ca="1" si="44"/>
        <v/>
      </c>
      <c r="K184" t="str">
        <f t="shared" ca="1" si="45"/>
        <v/>
      </c>
      <c r="R184">
        <v>0</v>
      </c>
    </row>
    <row r="185" spans="1:19">
      <c r="B185" s="16">
        <f t="shared" ca="1" si="41"/>
        <v>44095</v>
      </c>
      <c r="C185">
        <f t="shared" ca="1" si="37"/>
        <v>157</v>
      </c>
      <c r="D185">
        <f t="shared" ca="1" si="38"/>
        <v>0</v>
      </c>
      <c r="E185">
        <f t="shared" ca="1" si="39"/>
        <v>-1</v>
      </c>
      <c r="G185" s="3">
        <f t="shared" ca="1" si="42"/>
        <v>44144</v>
      </c>
      <c r="H185">
        <f t="shared" ca="1" si="40"/>
        <v>171</v>
      </c>
      <c r="I185" t="str">
        <f t="shared" ca="1" si="43"/>
        <v/>
      </c>
      <c r="J185">
        <f t="shared" ca="1" si="44"/>
        <v>171</v>
      </c>
      <c r="K185" t="str">
        <f t="shared" ca="1" si="45"/>
        <v/>
      </c>
    </row>
    <row r="186" spans="1:19">
      <c r="B186" s="16">
        <f t="shared" ca="1" si="41"/>
        <v>44094</v>
      </c>
      <c r="C186">
        <f t="shared" ca="1" si="37"/>
        <v>202</v>
      </c>
      <c r="D186">
        <f t="shared" ca="1" si="38"/>
        <v>0</v>
      </c>
      <c r="E186">
        <f t="shared" ca="1" si="39"/>
        <v>-1</v>
      </c>
      <c r="G186" s="3">
        <f t="shared" ca="1" si="42"/>
        <v>44145</v>
      </c>
      <c r="H186">
        <f t="shared" ca="1" si="40"/>
        <v>202</v>
      </c>
      <c r="I186" t="str">
        <f t="shared" ca="1" si="43"/>
        <v/>
      </c>
      <c r="J186" t="str">
        <f t="shared" ca="1" si="44"/>
        <v/>
      </c>
      <c r="K186" t="str">
        <f t="shared" ca="1" si="45"/>
        <v/>
      </c>
    </row>
    <row r="187" spans="1:19">
      <c r="B187" s="16">
        <f t="shared" ca="1" si="41"/>
        <v>44093</v>
      </c>
      <c r="C187">
        <f t="shared" ca="1" si="37"/>
        <v>190</v>
      </c>
      <c r="D187">
        <f t="shared" ca="1" si="38"/>
        <v>0</v>
      </c>
      <c r="E187">
        <f t="shared" ca="1" si="39"/>
        <v>-1</v>
      </c>
      <c r="G187" s="3">
        <f t="shared" ca="1" si="42"/>
        <v>44146</v>
      </c>
      <c r="H187">
        <f t="shared" ca="1" si="40"/>
        <v>248</v>
      </c>
      <c r="I187" t="str">
        <f t="shared" ca="1" si="43"/>
        <v/>
      </c>
      <c r="J187" t="str">
        <f t="shared" ca="1" si="44"/>
        <v/>
      </c>
      <c r="K187" t="str">
        <f t="shared" ca="1" si="45"/>
        <v/>
      </c>
      <c r="R187">
        <v>0</v>
      </c>
    </row>
    <row r="188" spans="1:19">
      <c r="B188" s="16">
        <f t="shared" ca="1" si="41"/>
        <v>44092</v>
      </c>
      <c r="C188">
        <f t="shared" ca="1" si="37"/>
        <v>82</v>
      </c>
      <c r="D188">
        <f t="shared" ca="1" si="38"/>
        <v>0</v>
      </c>
      <c r="E188">
        <f t="shared" ca="1" si="39"/>
        <v>-1</v>
      </c>
      <c r="G188" s="3">
        <f t="shared" ca="1" si="42"/>
        <v>44147</v>
      </c>
      <c r="H188">
        <f t="shared" ca="1" si="40"/>
        <v>255</v>
      </c>
      <c r="I188" t="str">
        <f t="shared" ca="1" si="43"/>
        <v/>
      </c>
      <c r="J188" t="str">
        <f t="shared" ca="1" si="44"/>
        <v/>
      </c>
      <c r="K188" t="str">
        <f t="shared" ca="1" si="45"/>
        <v/>
      </c>
    </row>
    <row r="189" spans="1:19">
      <c r="B189" s="16">
        <f t="shared" ca="1" si="41"/>
        <v>44091</v>
      </c>
      <c r="C189">
        <f t="shared" ca="1" si="37"/>
        <v>137</v>
      </c>
      <c r="D189">
        <f t="shared" ca="1" si="38"/>
        <v>0</v>
      </c>
      <c r="E189">
        <f t="shared" ca="1" si="39"/>
        <v>-1</v>
      </c>
      <c r="G189" s="3">
        <f t="shared" ca="1" si="42"/>
        <v>44148</v>
      </c>
      <c r="H189">
        <f t="shared" ca="1" si="40"/>
        <v>280</v>
      </c>
      <c r="I189">
        <f t="shared" ca="1" si="43"/>
        <v>280</v>
      </c>
      <c r="J189" t="str">
        <f t="shared" ca="1" si="44"/>
        <v/>
      </c>
      <c r="K189" t="str">
        <f t="shared" ca="1" si="45"/>
        <v/>
      </c>
    </row>
    <row r="190" spans="1:19">
      <c r="B190" s="16">
        <f t="shared" ca="1" si="41"/>
        <v>44090</v>
      </c>
      <c r="C190">
        <f t="shared" ca="1" si="37"/>
        <v>125</v>
      </c>
      <c r="D190">
        <f t="shared" ca="1" si="38"/>
        <v>0</v>
      </c>
      <c r="E190">
        <f t="shared" ca="1" si="39"/>
        <v>-1</v>
      </c>
      <c r="G190" s="3">
        <f t="shared" ca="1" si="42"/>
        <v>44149</v>
      </c>
      <c r="H190">
        <f t="shared" ca="1" si="40"/>
        <v>279</v>
      </c>
      <c r="I190" t="str">
        <f t="shared" ca="1" si="43"/>
        <v/>
      </c>
      <c r="J190">
        <f t="shared" ca="1" si="44"/>
        <v>279</v>
      </c>
      <c r="K190" t="str">
        <f t="shared" ca="1" si="45"/>
        <v/>
      </c>
    </row>
    <row r="191" spans="1:19">
      <c r="B191" s="16">
        <f t="shared" ca="1" si="41"/>
        <v>44089</v>
      </c>
      <c r="C191">
        <f t="shared" ca="1" si="37"/>
        <v>136</v>
      </c>
      <c r="D191">
        <f t="shared" ca="1" si="38"/>
        <v>0</v>
      </c>
      <c r="E191">
        <f t="shared" ca="1" si="39"/>
        <v>-1</v>
      </c>
      <c r="G191" s="3">
        <f t="shared" ca="1" si="42"/>
        <v>44150</v>
      </c>
      <c r="H191">
        <f t="shared" ca="1" si="40"/>
        <v>321</v>
      </c>
      <c r="I191">
        <f t="shared" ca="1" si="43"/>
        <v>321</v>
      </c>
      <c r="J191" t="str">
        <f t="shared" ca="1" si="44"/>
        <v/>
      </c>
      <c r="K191" t="str">
        <f t="shared" ca="1" si="45"/>
        <v/>
      </c>
    </row>
    <row r="192" spans="1:19">
      <c r="B192" s="16">
        <f t="shared" ca="1" si="41"/>
        <v>44088</v>
      </c>
      <c r="C192">
        <f t="shared" ca="1" si="37"/>
        <v>67</v>
      </c>
      <c r="D192">
        <f t="shared" ca="1" si="38"/>
        <v>0</v>
      </c>
      <c r="E192">
        <f t="shared" ca="1" si="39"/>
        <v>-1</v>
      </c>
      <c r="G192" s="3">
        <f t="shared" ca="1" si="42"/>
        <v>44151</v>
      </c>
      <c r="H192">
        <f t="shared" ca="1" si="40"/>
        <v>301</v>
      </c>
      <c r="I192" t="str">
        <f t="shared" ca="1" si="43"/>
        <v/>
      </c>
      <c r="J192">
        <f t="shared" ca="1" si="44"/>
        <v>301</v>
      </c>
      <c r="K192" t="str">
        <f t="shared" ca="1" si="45"/>
        <v/>
      </c>
    </row>
    <row r="193" spans="1:19">
      <c r="B193" s="16">
        <f t="shared" ca="1" si="41"/>
        <v>44087</v>
      </c>
      <c r="C193">
        <f t="shared" ref="C193" ca="1" si="46">IF(B193&lt;&gt;B192,VLOOKUP(B193,data,2,FALSE),"")</f>
        <v>87</v>
      </c>
      <c r="D193">
        <f t="shared" ref="D193" ca="1" si="47">VLOOKUP(B193,data,3,FALSE)</f>
        <v>0</v>
      </c>
      <c r="E193">
        <f t="shared" ref="E193" ca="1" si="48">IF(C193&gt;E192,E192,0)</f>
        <v>-1</v>
      </c>
      <c r="G193" s="3">
        <f t="shared" ca="1" si="42"/>
        <v>44152</v>
      </c>
      <c r="H193">
        <f t="shared" ca="1" si="40"/>
        <v>389</v>
      </c>
      <c r="I193" t="str">
        <f t="shared" ca="1" si="43"/>
        <v/>
      </c>
      <c r="J193" t="str">
        <f t="shared" ca="1" si="44"/>
        <v/>
      </c>
      <c r="K193" t="str">
        <f t="shared" ca="1" si="45"/>
        <v/>
      </c>
    </row>
    <row r="194" spans="1:19">
      <c r="B194" s="16">
        <f t="shared" ca="1" si="41"/>
        <v>44086</v>
      </c>
      <c r="C194">
        <f t="shared" ref="C194:C200" ca="1" si="49">IF(B194&lt;&gt;B193,VLOOKUP(B194,data,2,FALSE),"")</f>
        <v>46</v>
      </c>
      <c r="D194">
        <f t="shared" ref="D194:D200" ca="1" si="50">VLOOKUP(B194,data,3,FALSE)</f>
        <v>0</v>
      </c>
      <c r="E194">
        <f t="shared" ref="E194:E200" ca="1" si="51">IF(C194&gt;E193,E193,0)</f>
        <v>-1</v>
      </c>
      <c r="G194" s="3">
        <f t="shared" ca="1" si="42"/>
        <v>44153</v>
      </c>
      <c r="H194">
        <f t="shared" ca="1" si="40"/>
        <v>458</v>
      </c>
      <c r="I194" t="str">
        <f t="shared" ca="1" si="43"/>
        <v/>
      </c>
      <c r="J194" t="str">
        <f t="shared" ca="1" si="44"/>
        <v/>
      </c>
      <c r="K194" t="str">
        <f t="shared" ca="1" si="45"/>
        <v/>
      </c>
    </row>
    <row r="195" spans="1:19">
      <c r="B195" s="16">
        <f t="shared" ca="1" si="41"/>
        <v>44085</v>
      </c>
      <c r="C195">
        <f t="shared" ca="1" si="49"/>
        <v>70</v>
      </c>
      <c r="D195">
        <f t="shared" ca="1" si="50"/>
        <v>0</v>
      </c>
      <c r="E195">
        <f t="shared" ca="1" si="51"/>
        <v>-1</v>
      </c>
      <c r="G195" s="3">
        <f t="shared" ca="1" si="42"/>
        <v>44154</v>
      </c>
      <c r="H195">
        <f t="shared" ca="1" si="40"/>
        <v>537</v>
      </c>
      <c r="I195">
        <f t="shared" ca="1" si="43"/>
        <v>537</v>
      </c>
      <c r="J195" t="str">
        <f t="shared" ca="1" si="44"/>
        <v/>
      </c>
      <c r="K195" t="str">
        <f t="shared" ca="1" si="45"/>
        <v/>
      </c>
    </row>
    <row r="196" spans="1:19">
      <c r="B196" s="16">
        <f t="shared" ca="1" si="41"/>
        <v>44084</v>
      </c>
      <c r="C196">
        <f t="shared" ca="1" si="49"/>
        <v>75</v>
      </c>
      <c r="D196">
        <f t="shared" ca="1" si="50"/>
        <v>0</v>
      </c>
      <c r="E196">
        <f t="shared" ca="1" si="51"/>
        <v>-1</v>
      </c>
      <c r="G196" s="3">
        <f t="shared" ca="1" si="42"/>
        <v>44155</v>
      </c>
      <c r="H196">
        <f t="shared" ca="1" si="40"/>
        <v>518</v>
      </c>
      <c r="I196" t="str">
        <f t="shared" ca="1" si="43"/>
        <v/>
      </c>
      <c r="J196">
        <f t="shared" ca="1" si="44"/>
        <v>518</v>
      </c>
      <c r="K196" t="str">
        <f t="shared" ca="1" si="45"/>
        <v/>
      </c>
    </row>
    <row r="197" spans="1:19">
      <c r="B197" s="16">
        <f t="shared" ca="1" si="41"/>
        <v>44083</v>
      </c>
      <c r="C197">
        <f t="shared" ca="1" si="49"/>
        <v>101</v>
      </c>
      <c r="D197">
        <f t="shared" ca="1" si="50"/>
        <v>0</v>
      </c>
      <c r="E197">
        <f t="shared" ca="1" si="51"/>
        <v>-1</v>
      </c>
      <c r="G197" s="3">
        <f t="shared" ca="1" si="42"/>
        <v>44156</v>
      </c>
      <c r="H197">
        <f t="shared" ca="1" si="40"/>
        <v>626</v>
      </c>
      <c r="I197">
        <f t="shared" ca="1" si="43"/>
        <v>626</v>
      </c>
      <c r="J197" t="str">
        <f t="shared" ca="1" si="44"/>
        <v/>
      </c>
      <c r="K197" t="str">
        <f t="shared" ca="1" si="45"/>
        <v/>
      </c>
    </row>
    <row r="198" spans="1:19">
      <c r="B198" s="16">
        <f t="shared" ca="1" si="41"/>
        <v>44082</v>
      </c>
      <c r="C198">
        <f t="shared" ca="1" si="49"/>
        <v>56</v>
      </c>
      <c r="D198">
        <f t="shared" ca="1" si="50"/>
        <v>0</v>
      </c>
      <c r="E198">
        <f t="shared" ca="1" si="51"/>
        <v>-1</v>
      </c>
      <c r="G198" s="3">
        <f t="shared" ca="1" si="42"/>
        <v>44157</v>
      </c>
      <c r="H198">
        <f t="shared" ca="1" si="40"/>
        <v>485</v>
      </c>
      <c r="I198" t="str">
        <f t="shared" ca="1" si="43"/>
        <v/>
      </c>
      <c r="J198" t="str">
        <f t="shared" ca="1" si="44"/>
        <v/>
      </c>
      <c r="K198" t="str">
        <f t="shared" ca="1" si="45"/>
        <v/>
      </c>
    </row>
    <row r="199" spans="1:19">
      <c r="B199" s="16">
        <f t="shared" ca="1" si="41"/>
        <v>44081</v>
      </c>
      <c r="C199">
        <f t="shared" ca="1" si="49"/>
        <v>46</v>
      </c>
      <c r="D199">
        <f t="shared" ca="1" si="50"/>
        <v>0</v>
      </c>
      <c r="E199">
        <f t="shared" ca="1" si="51"/>
        <v>-1</v>
      </c>
      <c r="G199" s="3">
        <f t="shared" ca="1" si="42"/>
        <v>44158</v>
      </c>
      <c r="H199">
        <f t="shared" ca="1" si="40"/>
        <v>383</v>
      </c>
      <c r="I199" t="str">
        <f t="shared" ca="1" si="43"/>
        <v/>
      </c>
      <c r="J199">
        <f t="shared" ca="1" si="44"/>
        <v>383</v>
      </c>
      <c r="K199" t="str">
        <f t="shared" ca="1" si="45"/>
        <v/>
      </c>
    </row>
    <row r="200" spans="1:19">
      <c r="B200" s="16">
        <f t="shared" ca="1" si="41"/>
        <v>44080</v>
      </c>
      <c r="C200">
        <f t="shared" ca="1" si="49"/>
        <v>10</v>
      </c>
      <c r="D200">
        <f t="shared" ca="1" si="50"/>
        <v>0</v>
      </c>
      <c r="E200">
        <f t="shared" ca="1" si="51"/>
        <v>-1</v>
      </c>
      <c r="G200" s="3">
        <f t="shared" ca="1" si="42"/>
        <v>44159</v>
      </c>
      <c r="H200">
        <f t="shared" ca="1" si="40"/>
        <v>874</v>
      </c>
      <c r="I200" t="str">
        <f t="shared" ca="1" si="43"/>
        <v/>
      </c>
      <c r="J200" t="str">
        <f t="shared" ca="1" si="44"/>
        <v/>
      </c>
      <c r="K200" t="str">
        <f t="shared" ca="1" si="45"/>
        <v/>
      </c>
    </row>
    <row r="201" spans="1:19">
      <c r="B201" s="16">
        <f t="shared" ca="1" si="41"/>
        <v>44079</v>
      </c>
      <c r="C201">
        <f t="shared" ref="C201:C208" ca="1" si="52">IF(B201&lt;&gt;B200,VLOOKUP(B201,data,2,FALSE),"")</f>
        <v>15</v>
      </c>
      <c r="D201">
        <f t="shared" ref="D201:D208" ca="1" si="53">VLOOKUP(B201,data,3,FALSE)</f>
        <v>0</v>
      </c>
      <c r="E201">
        <f t="shared" ref="E201:E208" ca="1" si="54">IF(C201&gt;E200,E200,0)</f>
        <v>-1</v>
      </c>
      <c r="G201" s="3">
        <f t="shared" ca="1" si="42"/>
        <v>44160</v>
      </c>
      <c r="H201">
        <f t="shared" ca="1" si="40"/>
        <v>1098</v>
      </c>
      <c r="I201">
        <f t="shared" ca="1" si="43"/>
        <v>1098</v>
      </c>
      <c r="J201" t="str">
        <f t="shared" ca="1" si="44"/>
        <v/>
      </c>
      <c r="K201" t="str">
        <f t="shared" ca="1" si="45"/>
        <v/>
      </c>
    </row>
    <row r="202" spans="1:19">
      <c r="A202" s="13"/>
      <c r="B202" s="16">
        <f t="shared" ca="1" si="41"/>
        <v>44078</v>
      </c>
      <c r="C202">
        <f t="shared" ca="1" si="52"/>
        <v>19</v>
      </c>
      <c r="D202">
        <f t="shared" ca="1" si="53"/>
        <v>0</v>
      </c>
      <c r="E202">
        <f t="shared" ca="1" si="54"/>
        <v>-1</v>
      </c>
      <c r="G202" s="3">
        <f t="shared" ca="1" si="42"/>
        <v>44161</v>
      </c>
      <c r="H202">
        <f t="shared" ca="1" si="40"/>
        <v>923</v>
      </c>
      <c r="I202" t="str">
        <f t="shared" ca="1" si="43"/>
        <v/>
      </c>
      <c r="J202" t="str">
        <f t="shared" ca="1" si="44"/>
        <v/>
      </c>
      <c r="K202" t="str">
        <f t="shared" ca="1" si="45"/>
        <v/>
      </c>
      <c r="R202" s="14"/>
      <c r="S202" s="14"/>
    </row>
    <row r="203" spans="1:19">
      <c r="B203" s="16">
        <f t="shared" ca="1" si="41"/>
        <v>44077</v>
      </c>
      <c r="C203">
        <f t="shared" ca="1" si="52"/>
        <v>6</v>
      </c>
      <c r="D203">
        <f t="shared" ca="1" si="53"/>
        <v>0</v>
      </c>
      <c r="E203">
        <f t="shared" ca="1" si="54"/>
        <v>-1</v>
      </c>
      <c r="G203" s="3">
        <f t="shared" ca="1" si="42"/>
        <v>44162</v>
      </c>
      <c r="H203">
        <f t="shared" ca="1" si="40"/>
        <v>838</v>
      </c>
      <c r="I203" t="str">
        <f t="shared" ca="1" si="43"/>
        <v/>
      </c>
      <c r="J203">
        <f t="shared" ca="1" si="44"/>
        <v>838</v>
      </c>
      <c r="K203" t="str">
        <f t="shared" ca="1" si="45"/>
        <v/>
      </c>
    </row>
    <row r="204" spans="1:19">
      <c r="B204" s="16">
        <f t="shared" ca="1" si="41"/>
        <v>44077</v>
      </c>
      <c r="C204" t="str">
        <f t="shared" ca="1" si="52"/>
        <v/>
      </c>
      <c r="D204">
        <f t="shared" ca="1" si="53"/>
        <v>0</v>
      </c>
      <c r="E204">
        <f t="shared" ca="1" si="54"/>
        <v>-1</v>
      </c>
      <c r="G204" s="3">
        <f t="shared" ca="1" si="42"/>
        <v>44163</v>
      </c>
      <c r="H204">
        <f t="shared" ca="1" si="40"/>
        <v>1025</v>
      </c>
      <c r="I204">
        <f t="shared" ca="1" si="43"/>
        <v>1025</v>
      </c>
      <c r="J204" t="str">
        <f t="shared" ca="1" si="44"/>
        <v/>
      </c>
      <c r="K204" t="str">
        <f t="shared" ca="1" si="45"/>
        <v/>
      </c>
    </row>
    <row r="205" spans="1:19">
      <c r="B205" s="16">
        <f t="shared" ca="1" si="41"/>
        <v>44077</v>
      </c>
      <c r="C205" t="str">
        <f t="shared" ca="1" si="52"/>
        <v/>
      </c>
      <c r="D205">
        <f t="shared" ca="1" si="53"/>
        <v>0</v>
      </c>
      <c r="E205">
        <f t="shared" ca="1" si="54"/>
        <v>-1</v>
      </c>
      <c r="G205" s="3">
        <f t="shared" ca="1" si="42"/>
        <v>44164</v>
      </c>
      <c r="H205">
        <f t="shared" ca="1" si="40"/>
        <v>753</v>
      </c>
      <c r="I205" t="str">
        <f t="shared" ca="1" si="43"/>
        <v/>
      </c>
      <c r="J205" t="str">
        <f t="shared" ca="1" si="44"/>
        <v/>
      </c>
      <c r="K205" t="str">
        <f t="shared" ca="1" si="45"/>
        <v/>
      </c>
    </row>
    <row r="206" spans="1:19">
      <c r="B206" s="16">
        <f t="shared" ca="1" si="41"/>
        <v>44077</v>
      </c>
      <c r="C206" t="str">
        <f t="shared" ca="1" si="52"/>
        <v/>
      </c>
      <c r="D206">
        <f t="shared" ca="1" si="53"/>
        <v>0</v>
      </c>
      <c r="E206">
        <f t="shared" ca="1" si="54"/>
        <v>-1</v>
      </c>
      <c r="G206" s="3">
        <f t="shared" ca="1" si="42"/>
        <v>44165</v>
      </c>
      <c r="H206">
        <f t="shared" ca="1" si="40"/>
        <v>725</v>
      </c>
      <c r="I206" t="str">
        <f t="shared" ca="1" si="43"/>
        <v/>
      </c>
      <c r="J206" t="str">
        <f t="shared" ca="1" si="44"/>
        <v/>
      </c>
      <c r="K206" t="str">
        <f t="shared" ca="1" si="45"/>
        <v/>
      </c>
    </row>
    <row r="207" spans="1:19">
      <c r="B207" s="16">
        <f t="shared" ca="1" si="41"/>
        <v>44077</v>
      </c>
      <c r="C207" t="str">
        <f t="shared" ca="1" si="52"/>
        <v/>
      </c>
      <c r="D207">
        <f t="shared" ca="1" si="53"/>
        <v>0</v>
      </c>
      <c r="E207">
        <f t="shared" ca="1" si="54"/>
        <v>-1</v>
      </c>
      <c r="G207" s="3">
        <f t="shared" ref="G207" ca="1" si="55">IF(G208&gt;44077,G208-1,44077)</f>
        <v>44166</v>
      </c>
      <c r="H207">
        <f t="shared" ref="H207:H208" ca="1" si="56">VLOOKUP(G207,data,2,FALSE)</f>
        <v>722</v>
      </c>
      <c r="I207" t="str">
        <f t="shared" ref="I207" ca="1" si="57">IF(AND(H207&gt;H206,H207&gt;H208),H207,IF(AND(H208="",H207/H206&gt;1.1),H207,""))</f>
        <v/>
      </c>
      <c r="J207">
        <f t="shared" ref="J207" ca="1" si="58">IF(AND(H207&lt;H206,H207&lt;H208),H207,IF(AND(H208="",H207/H206&lt;0.9),H207,""))</f>
        <v>722</v>
      </c>
      <c r="K207" t="str">
        <f t="shared" ca="1" si="45"/>
        <v/>
      </c>
    </row>
    <row r="208" spans="1:19" s="14" customFormat="1">
      <c r="B208" s="17">
        <f t="shared" ca="1" si="41"/>
        <v>44077</v>
      </c>
      <c r="C208" s="14" t="str">
        <f t="shared" ca="1" si="52"/>
        <v/>
      </c>
      <c r="D208" s="14">
        <f t="shared" ca="1" si="53"/>
        <v>0</v>
      </c>
      <c r="E208" s="14">
        <f t="shared" ca="1" si="54"/>
        <v>-1</v>
      </c>
      <c r="G208" s="15">
        <f ca="1">B113</f>
        <v>44167</v>
      </c>
      <c r="H208" s="14">
        <f t="shared" ca="1" si="56"/>
        <v>995</v>
      </c>
      <c r="I208" s="14">
        <f ca="1">IF(AND(H208&gt;H207,H208&gt;H209),H208,IF(AND(H209="",H208/H207&gt;1.1),H208,""))</f>
        <v>995</v>
      </c>
      <c r="J208" s="14" t="str">
        <f ca="1">IF(AND(H208&lt;H207,H208&lt;H209),H208,IF(AND(H209="",H208/H207&lt;0.9),H208,""))</f>
        <v/>
      </c>
      <c r="K208" t="str">
        <f t="shared" ca="1" si="45"/>
        <v/>
      </c>
      <c r="R208"/>
      <c r="S208"/>
    </row>
    <row r="209" spans="2:7">
      <c r="B209" s="3"/>
      <c r="C209"/>
    </row>
    <row r="210" spans="2:7">
      <c r="B210" s="3" t="s">
        <v>22</v>
      </c>
      <c r="C210"/>
      <c r="G210" t="s">
        <v>23</v>
      </c>
    </row>
  </sheetData>
  <sortState xmlns:xlrd2="http://schemas.microsoft.com/office/spreadsheetml/2017/richdata2" ref="C87:D99">
    <sortCondition descending="1" ref="C87:C99"/>
  </sortState>
  <hyperlinks>
    <hyperlink ref="A40" r:id="rId1" location="Koronavilkkua" display="https://thl.fi/fi/web/hyvinvoinnin-ja-terveyden-edistamisen-johtaminen/ajankohtaista/koronan-vaikutukset-yhteiskuntaan-ja-palveluihin - Koronavilkkua" xr:uid="{F06E6CD0-5429-431D-B74B-547C41718C4B}"/>
    <hyperlink ref="A103" r:id="rId2" xr:uid="{517C9E3A-E5DB-4E26-91C6-74B95F09EC29}"/>
    <hyperlink ref="A46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2020-12-02T07:52:08Z</dcterms:modified>
</cp:coreProperties>
</file>