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86100303-942C-4008-BF5E-C4BC0D857E9A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  <sheet name="Compare" sheetId="2" r:id="rId2"/>
  </sheets>
  <definedNames>
    <definedName name="AllKeys">Android!$C$106:$C$194</definedName>
    <definedName name="data">Android!$C$9:$E$97</definedName>
    <definedName name="Json">Android!$A$4</definedName>
    <definedName name="time">Android!$C$9:$C$97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5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106" i="1" s="1"/>
  <c r="G194" i="1" s="1"/>
  <c r="G193" i="1" s="1"/>
  <c r="G192" i="1" s="1"/>
  <c r="G191" i="1" s="1"/>
  <c r="G190" i="1" s="1"/>
  <c r="G189" i="1" s="1"/>
  <c r="G188" i="1" s="1"/>
  <c r="G187" i="1" s="1"/>
  <c r="G186" i="1" s="1"/>
  <c r="G185" i="1" s="1"/>
  <c r="G184" i="1" s="1"/>
  <c r="G183" i="1" s="1"/>
  <c r="G182" i="1" s="1"/>
  <c r="G181" i="1" s="1"/>
  <c r="G180" i="1" s="1"/>
  <c r="G179" i="1" s="1"/>
  <c r="G178" i="1" s="1"/>
  <c r="G177" i="1" s="1"/>
  <c r="G176" i="1" s="1"/>
  <c r="G175" i="1" s="1"/>
  <c r="G174" i="1" s="1"/>
  <c r="G173" i="1" s="1"/>
  <c r="G172" i="1" s="1"/>
  <c r="G171" i="1" s="1"/>
  <c r="G170" i="1" s="1"/>
  <c r="G169" i="1" s="1"/>
  <c r="G168" i="1" s="1"/>
  <c r="G167" i="1" s="1"/>
  <c r="G166" i="1" s="1"/>
  <c r="G165" i="1" s="1"/>
  <c r="G164" i="1" s="1"/>
  <c r="G163" i="1" s="1"/>
  <c r="G162" i="1" s="1"/>
  <c r="G161" i="1" s="1"/>
  <c r="G160" i="1" s="1"/>
  <c r="G159" i="1" s="1"/>
  <c r="G158" i="1" s="1"/>
  <c r="G157" i="1" s="1"/>
  <c r="G156" i="1" s="1"/>
  <c r="G155" i="1" s="1"/>
  <c r="G154" i="1" s="1"/>
  <c r="G153" i="1" s="1"/>
  <c r="G152" i="1" s="1"/>
  <c r="G151" i="1" s="1"/>
  <c r="G150" i="1" s="1"/>
  <c r="G149" i="1" s="1"/>
  <c r="G148" i="1" s="1"/>
  <c r="G147" i="1" s="1"/>
  <c r="G146" i="1" s="1"/>
  <c r="G145" i="1" s="1"/>
  <c r="G144" i="1" s="1"/>
  <c r="G143" i="1" s="1"/>
  <c r="G142" i="1" s="1"/>
  <c r="G141" i="1" s="1"/>
  <c r="G140" i="1" s="1"/>
  <c r="G139" i="1" s="1"/>
  <c r="G138" i="1" s="1"/>
  <c r="G137" i="1" s="1"/>
  <c r="G136" i="1" s="1"/>
  <c r="G135" i="1" s="1"/>
  <c r="G134" i="1" s="1"/>
  <c r="G133" i="1" s="1"/>
  <c r="G132" i="1" s="1"/>
  <c r="G131" i="1" s="1"/>
  <c r="G130" i="1" s="1"/>
  <c r="G129" i="1" s="1"/>
  <c r="G128" i="1" s="1"/>
  <c r="G127" i="1" s="1"/>
  <c r="G126" i="1" s="1"/>
  <c r="G125" i="1" s="1"/>
  <c r="G124" i="1" s="1"/>
  <c r="G123" i="1" s="1"/>
  <c r="G122" i="1" s="1"/>
  <c r="G121" i="1" s="1"/>
  <c r="G120" i="1" s="1"/>
  <c r="G119" i="1" s="1"/>
  <c r="G118" i="1" s="1"/>
  <c r="G117" i="1" s="1"/>
  <c r="G116" i="1" s="1"/>
  <c r="G115" i="1" s="1"/>
  <c r="G114" i="1" s="1"/>
  <c r="G113" i="1" s="1"/>
  <c r="G112" i="1" s="1"/>
  <c r="G111" i="1" s="1"/>
  <c r="G110" i="1" s="1"/>
  <c r="G109" i="1" s="1"/>
  <c r="G108" i="1" s="1"/>
  <c r="G107" i="1" s="1"/>
  <c r="J21" i="1"/>
  <c r="K21" i="1" s="1"/>
  <c r="G106" i="1" l="1"/>
  <c r="B107" i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D21" i="1"/>
  <c r="D9" i="1"/>
  <c r="I22" i="1"/>
  <c r="L21" i="1"/>
  <c r="E20" i="1" s="1"/>
  <c r="D20" i="1"/>
  <c r="B121" i="1" l="1"/>
  <c r="C107" i="1"/>
  <c r="E21" i="1"/>
  <c r="E9" i="1"/>
  <c r="J22" i="1"/>
  <c r="K22" i="1" s="1"/>
  <c r="D11" i="1"/>
  <c r="D107" i="1" l="1"/>
  <c r="C121" i="1"/>
  <c r="D121" i="1"/>
  <c r="B122" i="1"/>
  <c r="C108" i="1"/>
  <c r="L22" i="1"/>
  <c r="E11" i="1" s="1"/>
  <c r="D108" i="1" s="1"/>
  <c r="D22" i="1"/>
  <c r="C120" i="1" s="1"/>
  <c r="D122" i="1" l="1"/>
  <c r="B123" i="1"/>
  <c r="C122" i="1"/>
  <c r="C106" i="1"/>
  <c r="C119" i="1"/>
  <c r="C109" i="1"/>
  <c r="D109" i="1"/>
  <c r="E22" i="1"/>
  <c r="E2" i="1" s="1"/>
  <c r="E106" i="1" l="1"/>
  <c r="E107" i="1" s="1"/>
  <c r="E108" i="1" s="1"/>
  <c r="E109" i="1" s="1"/>
  <c r="A101" i="1"/>
  <c r="D120" i="1"/>
  <c r="B124" i="1"/>
  <c r="C123" i="1"/>
  <c r="D123" i="1"/>
  <c r="D106" i="1"/>
  <c r="D119" i="1"/>
  <c r="D110" i="1"/>
  <c r="C110" i="1"/>
  <c r="E110" i="1" l="1"/>
  <c r="C124" i="1"/>
  <c r="D124" i="1"/>
  <c r="B125" i="1"/>
  <c r="D111" i="1"/>
  <c r="C111" i="1"/>
  <c r="E111" i="1" l="1"/>
  <c r="C125" i="1"/>
  <c r="D125" i="1"/>
  <c r="B126" i="1"/>
  <c r="B127" i="1" s="1"/>
  <c r="B128" i="1" s="1"/>
  <c r="B129" i="1" s="1"/>
  <c r="D112" i="1"/>
  <c r="C112" i="1"/>
  <c r="A106" i="1" s="1"/>
  <c r="E112" i="1" l="1"/>
  <c r="B130" i="1"/>
  <c r="D129" i="1"/>
  <c r="C129" i="1"/>
  <c r="C127" i="1"/>
  <c r="D127" i="1"/>
  <c r="D126" i="1"/>
  <c r="C126" i="1"/>
  <c r="C113" i="1"/>
  <c r="D113" i="1"/>
  <c r="E113" i="1" l="1"/>
  <c r="A120" i="1"/>
  <c r="B131" i="1"/>
  <c r="D130" i="1"/>
  <c r="C130" i="1"/>
  <c r="D128" i="1"/>
  <c r="C128" i="1"/>
  <c r="D114" i="1"/>
  <c r="C114" i="1"/>
  <c r="E114" i="1" l="1"/>
  <c r="B132" i="1"/>
  <c r="D131" i="1"/>
  <c r="C131" i="1"/>
  <c r="D115" i="1"/>
  <c r="C115" i="1"/>
  <c r="E115" i="1" l="1"/>
  <c r="B133" i="1"/>
  <c r="D132" i="1"/>
  <c r="C132" i="1"/>
  <c r="D116" i="1"/>
  <c r="C116" i="1"/>
  <c r="E116" i="1" l="1"/>
  <c r="B134" i="1"/>
  <c r="D133" i="1"/>
  <c r="C133" i="1"/>
  <c r="C117" i="1"/>
  <c r="D117" i="1"/>
  <c r="E117" i="1" l="1"/>
  <c r="A127" i="1"/>
  <c r="A121" i="1" s="1"/>
  <c r="B135" i="1"/>
  <c r="D134" i="1"/>
  <c r="C134" i="1"/>
  <c r="C118" i="1"/>
  <c r="A113" i="1" s="1"/>
  <c r="D118" i="1"/>
  <c r="E118" i="1" l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A107" i="1"/>
  <c r="B136" i="1"/>
  <c r="C136" i="1" s="1"/>
  <c r="D135" i="1"/>
  <c r="C135" i="1"/>
  <c r="E135" i="1" l="1"/>
  <c r="E136" i="1" s="1"/>
  <c r="A114" i="1"/>
  <c r="B137" i="1"/>
  <c r="C137" i="1" s="1"/>
  <c r="D136" i="1"/>
  <c r="E137" i="1" l="1"/>
  <c r="B138" i="1"/>
  <c r="C138" i="1" s="1"/>
  <c r="D137" i="1"/>
  <c r="E138" i="1" l="1"/>
  <c r="B139" i="1"/>
  <c r="B140" i="1" s="1"/>
  <c r="B141" i="1" s="1"/>
  <c r="B142" i="1" s="1"/>
  <c r="D142" i="1" s="1"/>
  <c r="D138" i="1"/>
  <c r="B143" i="1" l="1"/>
  <c r="B144" i="1" s="1"/>
  <c r="C142" i="1"/>
  <c r="D141" i="1"/>
  <c r="C141" i="1"/>
  <c r="D140" i="1"/>
  <c r="C140" i="1"/>
  <c r="C139" i="1"/>
  <c r="E139" i="1" s="1"/>
  <c r="D139" i="1"/>
  <c r="E140" i="1" l="1"/>
  <c r="E141" i="1" s="1"/>
  <c r="E142" i="1" s="1"/>
  <c r="B145" i="1"/>
  <c r="C144" i="1"/>
  <c r="D144" i="1"/>
  <c r="A134" i="1"/>
  <c r="A128" i="1" s="1"/>
  <c r="D143" i="1"/>
  <c r="C143" i="1"/>
  <c r="E143" i="1" l="1"/>
  <c r="E144" i="1" s="1"/>
  <c r="C145" i="1"/>
  <c r="B146" i="1"/>
  <c r="D145" i="1"/>
  <c r="E145" i="1" l="1"/>
  <c r="D146" i="1"/>
  <c r="B147" i="1"/>
  <c r="C146" i="1"/>
  <c r="E146" i="1" l="1"/>
  <c r="B148" i="1"/>
  <c r="D147" i="1"/>
  <c r="C147" i="1"/>
  <c r="A141" i="1" s="1"/>
  <c r="E147" i="1" l="1"/>
  <c r="C148" i="1"/>
  <c r="D148" i="1"/>
  <c r="B149" i="1"/>
  <c r="C149" i="1" s="1"/>
  <c r="E148" i="1" l="1"/>
  <c r="E149" i="1" s="1"/>
  <c r="A135" i="1"/>
  <c r="B150" i="1"/>
  <c r="C150" i="1" s="1"/>
  <c r="D149" i="1"/>
  <c r="E150" i="1" l="1"/>
  <c r="D150" i="1"/>
  <c r="B151" i="1"/>
  <c r="C151" i="1" s="1"/>
  <c r="E151" i="1" l="1"/>
  <c r="B152" i="1"/>
  <c r="D151" i="1"/>
  <c r="C152" i="1" l="1"/>
  <c r="E152" i="1" s="1"/>
  <c r="B153" i="1"/>
  <c r="D152" i="1"/>
  <c r="B154" i="1" l="1"/>
  <c r="C153" i="1"/>
  <c r="E153" i="1" s="1"/>
  <c r="D153" i="1"/>
  <c r="B155" i="1" l="1"/>
  <c r="C154" i="1"/>
  <c r="E154" i="1" s="1"/>
  <c r="D154" i="1"/>
  <c r="A148" i="1" l="1"/>
  <c r="B156" i="1"/>
  <c r="C155" i="1"/>
  <c r="D155" i="1"/>
  <c r="A142" i="1" l="1"/>
  <c r="E155" i="1"/>
  <c r="B157" i="1"/>
  <c r="C156" i="1"/>
  <c r="D156" i="1"/>
  <c r="E156" i="1" l="1"/>
  <c r="B158" i="1"/>
  <c r="C157" i="1"/>
  <c r="D157" i="1"/>
  <c r="E157" i="1" l="1"/>
  <c r="B159" i="1"/>
  <c r="C158" i="1"/>
  <c r="D158" i="1"/>
  <c r="E158" i="1" l="1"/>
  <c r="B160" i="1"/>
  <c r="C159" i="1"/>
  <c r="D159" i="1"/>
  <c r="E159" i="1" l="1"/>
  <c r="B161" i="1"/>
  <c r="B162" i="1" s="1"/>
  <c r="B163" i="1" s="1"/>
  <c r="C160" i="1"/>
  <c r="D160" i="1"/>
  <c r="E160" i="1" l="1"/>
  <c r="B164" i="1"/>
  <c r="C163" i="1"/>
  <c r="D163" i="1"/>
  <c r="C162" i="1"/>
  <c r="D162" i="1"/>
  <c r="C161" i="1"/>
  <c r="A155" i="1" s="1"/>
  <c r="D161" i="1"/>
  <c r="A149" i="1" l="1"/>
  <c r="E161" i="1"/>
  <c r="B165" i="1"/>
  <c r="D164" i="1"/>
  <c r="C164" i="1"/>
  <c r="E162" i="1"/>
  <c r="E163" i="1" s="1"/>
  <c r="E164" i="1" l="1"/>
  <c r="B166" i="1"/>
  <c r="C165" i="1"/>
  <c r="D165" i="1"/>
  <c r="E165" i="1" l="1"/>
  <c r="B167" i="1"/>
  <c r="D166" i="1"/>
  <c r="C166" i="1"/>
  <c r="E166" i="1" l="1"/>
  <c r="B168" i="1"/>
  <c r="B169" i="1" s="1"/>
  <c r="C167" i="1"/>
  <c r="D167" i="1"/>
  <c r="B170" i="1" l="1"/>
  <c r="C169" i="1"/>
  <c r="D169" i="1"/>
  <c r="E167" i="1"/>
  <c r="D168" i="1"/>
  <c r="C168" i="1"/>
  <c r="A162" i="1" s="1"/>
  <c r="A156" i="1" l="1"/>
  <c r="B171" i="1"/>
  <c r="C170" i="1"/>
  <c r="D170" i="1"/>
  <c r="E168" i="1"/>
  <c r="E169" i="1" s="1"/>
  <c r="E170" i="1" l="1"/>
  <c r="B172" i="1"/>
  <c r="C171" i="1"/>
  <c r="D171" i="1"/>
  <c r="E171" i="1" l="1"/>
  <c r="B173" i="1"/>
  <c r="C172" i="1"/>
  <c r="D172" i="1"/>
  <c r="E172" i="1" l="1"/>
  <c r="B174" i="1"/>
  <c r="C173" i="1"/>
  <c r="D173" i="1"/>
  <c r="E173" i="1" l="1"/>
  <c r="B175" i="1"/>
  <c r="C174" i="1"/>
  <c r="D174" i="1"/>
  <c r="E174" i="1" l="1"/>
  <c r="B176" i="1"/>
  <c r="C175" i="1"/>
  <c r="A169" i="1" s="1"/>
  <c r="D175" i="1"/>
  <c r="A163" i="1" l="1"/>
  <c r="E175" i="1"/>
  <c r="B177" i="1"/>
  <c r="D176" i="1"/>
  <c r="C176" i="1"/>
  <c r="E176" i="1" l="1"/>
  <c r="B178" i="1"/>
  <c r="C177" i="1"/>
  <c r="D177" i="1"/>
  <c r="E177" i="1" l="1"/>
  <c r="B179" i="1"/>
  <c r="C178" i="1"/>
  <c r="D178" i="1"/>
  <c r="E178" i="1" l="1"/>
  <c r="B180" i="1"/>
  <c r="D179" i="1"/>
  <c r="C179" i="1"/>
  <c r="E179" i="1" l="1"/>
  <c r="B181" i="1"/>
  <c r="C180" i="1"/>
  <c r="D180" i="1"/>
  <c r="E180" i="1" l="1"/>
  <c r="B182" i="1"/>
  <c r="C181" i="1"/>
  <c r="D181" i="1"/>
  <c r="E181" i="1" l="1"/>
  <c r="B183" i="1"/>
  <c r="D182" i="1"/>
  <c r="C182" i="1"/>
  <c r="E182" i="1" l="1"/>
  <c r="A176" i="1"/>
  <c r="B184" i="1"/>
  <c r="C183" i="1"/>
  <c r="D183" i="1"/>
  <c r="E183" i="1" l="1"/>
  <c r="A170" i="1"/>
  <c r="B185" i="1"/>
  <c r="B186" i="1" s="1"/>
  <c r="D184" i="1"/>
  <c r="C184" i="1"/>
  <c r="E184" i="1" s="1"/>
  <c r="B187" i="1" l="1"/>
  <c r="C186" i="1"/>
  <c r="D186" i="1"/>
  <c r="C185" i="1"/>
  <c r="E185" i="1" s="1"/>
  <c r="D185" i="1"/>
  <c r="E186" i="1" l="1"/>
  <c r="B188" i="1"/>
  <c r="C187" i="1"/>
  <c r="D187" i="1"/>
  <c r="E187" i="1" l="1"/>
  <c r="B189" i="1"/>
  <c r="C188" i="1"/>
  <c r="D188" i="1"/>
  <c r="E188" i="1" l="1"/>
  <c r="B190" i="1"/>
  <c r="C189" i="1"/>
  <c r="D189" i="1"/>
  <c r="E189" i="1" l="1"/>
  <c r="B191" i="1"/>
  <c r="D190" i="1"/>
  <c r="C190" i="1"/>
  <c r="E190" i="1" l="1"/>
  <c r="B192" i="1"/>
  <c r="C191" i="1"/>
  <c r="D191" i="1"/>
  <c r="E191" i="1" l="1"/>
  <c r="B193" i="1"/>
  <c r="C192" i="1"/>
  <c r="D192" i="1"/>
  <c r="E192" i="1" l="1"/>
  <c r="B194" i="1"/>
  <c r="C193" i="1"/>
  <c r="E193" i="1" s="1"/>
  <c r="D193" i="1"/>
  <c r="H194" i="1" l="1"/>
  <c r="C194" i="1"/>
  <c r="D194" i="1"/>
  <c r="H193" i="1" l="1"/>
  <c r="E194" i="1"/>
  <c r="F106" i="1" s="1"/>
  <c r="G2" i="1"/>
  <c r="H2" i="1" s="1"/>
  <c r="A99" i="1" s="1"/>
  <c r="I194" i="1" l="1"/>
  <c r="J194" i="1"/>
  <c r="H192" i="1"/>
  <c r="J193" i="1" l="1"/>
  <c r="I193" i="1"/>
  <c r="H191" i="1"/>
  <c r="J192" i="1" l="1"/>
  <c r="I192" i="1"/>
  <c r="H190" i="1"/>
  <c r="J191" i="1" l="1"/>
  <c r="I191" i="1"/>
  <c r="H189" i="1"/>
  <c r="J190" i="1" l="1"/>
  <c r="I190" i="1"/>
  <c r="H188" i="1"/>
  <c r="J189" i="1" l="1"/>
  <c r="I189" i="1"/>
  <c r="H187" i="1"/>
  <c r="J188" i="1" l="1"/>
  <c r="I188" i="1"/>
  <c r="H186" i="1"/>
  <c r="J187" i="1" l="1"/>
  <c r="I187" i="1"/>
  <c r="H185" i="1"/>
  <c r="J186" i="1" l="1"/>
  <c r="I186" i="1"/>
  <c r="H184" i="1"/>
  <c r="J185" i="1" l="1"/>
  <c r="I185" i="1"/>
  <c r="H183" i="1"/>
  <c r="J184" i="1" l="1"/>
  <c r="I184" i="1"/>
  <c r="H182" i="1"/>
  <c r="J183" i="1" l="1"/>
  <c r="I183" i="1"/>
  <c r="H181" i="1"/>
  <c r="J182" i="1" l="1"/>
  <c r="I182" i="1"/>
  <c r="H180" i="1"/>
  <c r="J181" i="1" l="1"/>
  <c r="I181" i="1"/>
  <c r="H179" i="1"/>
  <c r="J180" i="1" l="1"/>
  <c r="I180" i="1"/>
  <c r="H178" i="1"/>
  <c r="J179" i="1" l="1"/>
  <c r="I179" i="1"/>
  <c r="H177" i="1"/>
  <c r="J178" i="1" s="1"/>
  <c r="I178" i="1" l="1"/>
  <c r="H176" i="1"/>
  <c r="J177" i="1" s="1"/>
  <c r="I177" i="1" l="1"/>
  <c r="H175" i="1"/>
  <c r="J176" i="1" l="1"/>
  <c r="I176" i="1"/>
  <c r="H174" i="1"/>
  <c r="J175" i="1" l="1"/>
  <c r="I175" i="1"/>
  <c r="H173" i="1"/>
  <c r="J174" i="1" l="1"/>
  <c r="I174" i="1"/>
  <c r="H172" i="1"/>
  <c r="J173" i="1" l="1"/>
  <c r="I173" i="1"/>
  <c r="H171" i="1"/>
  <c r="J172" i="1" l="1"/>
  <c r="I172" i="1"/>
  <c r="H170" i="1"/>
  <c r="J171" i="1" l="1"/>
  <c r="I171" i="1"/>
  <c r="H169" i="1"/>
  <c r="J170" i="1" l="1"/>
  <c r="I170" i="1"/>
  <c r="H168" i="1"/>
  <c r="J169" i="1" l="1"/>
  <c r="I169" i="1"/>
  <c r="H167" i="1"/>
  <c r="J168" i="1" l="1"/>
  <c r="I168" i="1"/>
  <c r="H166" i="1"/>
  <c r="J167" i="1" l="1"/>
  <c r="I167" i="1"/>
  <c r="H165" i="1"/>
  <c r="J166" i="1" l="1"/>
  <c r="I166" i="1"/>
  <c r="H164" i="1"/>
  <c r="J165" i="1" l="1"/>
  <c r="I165" i="1"/>
  <c r="H163" i="1"/>
  <c r="J164" i="1" l="1"/>
  <c r="I164" i="1"/>
  <c r="H162" i="1"/>
  <c r="J163" i="1" l="1"/>
  <c r="I163" i="1"/>
  <c r="H161" i="1"/>
  <c r="J162" i="1" s="1"/>
  <c r="I162" i="1" l="1"/>
  <c r="H160" i="1"/>
  <c r="J161" i="1" s="1"/>
  <c r="I161" i="1" l="1"/>
  <c r="H159" i="1"/>
  <c r="J160" i="1" s="1"/>
  <c r="I160" i="1" l="1"/>
  <c r="H158" i="1"/>
  <c r="J159" i="1" l="1"/>
  <c r="I159" i="1"/>
  <c r="H157" i="1"/>
  <c r="J158" i="1" l="1"/>
  <c r="I158" i="1"/>
  <c r="H156" i="1"/>
  <c r="J157" i="1" l="1"/>
  <c r="I157" i="1"/>
  <c r="H155" i="1"/>
  <c r="J156" i="1" l="1"/>
  <c r="I156" i="1"/>
  <c r="H154" i="1"/>
  <c r="J155" i="1" l="1"/>
  <c r="I155" i="1"/>
  <c r="H153" i="1"/>
  <c r="J154" i="1" l="1"/>
  <c r="I154" i="1"/>
  <c r="H152" i="1"/>
  <c r="J153" i="1" l="1"/>
  <c r="I153" i="1"/>
  <c r="H151" i="1"/>
  <c r="J152" i="1" l="1"/>
  <c r="I152" i="1"/>
  <c r="H150" i="1"/>
  <c r="J151" i="1" l="1"/>
  <c r="I151" i="1"/>
  <c r="H149" i="1"/>
  <c r="J150" i="1" l="1"/>
  <c r="I150" i="1"/>
  <c r="H148" i="1"/>
  <c r="J149" i="1" l="1"/>
  <c r="I149" i="1"/>
  <c r="H147" i="1"/>
  <c r="J148" i="1" l="1"/>
  <c r="I148" i="1"/>
  <c r="H146" i="1"/>
  <c r="J147" i="1" l="1"/>
  <c r="I147" i="1"/>
  <c r="H145" i="1"/>
  <c r="J146" i="1" l="1"/>
  <c r="I146" i="1"/>
  <c r="H144" i="1"/>
  <c r="J145" i="1" l="1"/>
  <c r="I145" i="1"/>
  <c r="H143" i="1"/>
  <c r="J144" i="1" l="1"/>
  <c r="I144" i="1"/>
  <c r="H142" i="1"/>
  <c r="J143" i="1" l="1"/>
  <c r="I143" i="1"/>
  <c r="H141" i="1"/>
  <c r="J142" i="1" l="1"/>
  <c r="I142" i="1"/>
  <c r="H140" i="1"/>
  <c r="J141" i="1" l="1"/>
  <c r="I141" i="1"/>
  <c r="H139" i="1"/>
  <c r="J140" i="1" l="1"/>
  <c r="I140" i="1"/>
  <c r="H138" i="1"/>
  <c r="J139" i="1" l="1"/>
  <c r="I139" i="1"/>
  <c r="H137" i="1"/>
  <c r="J138" i="1" l="1"/>
  <c r="I138" i="1"/>
  <c r="H136" i="1"/>
  <c r="J137" i="1" l="1"/>
  <c r="I137" i="1"/>
  <c r="H135" i="1"/>
  <c r="J136" i="1" l="1"/>
  <c r="I136" i="1"/>
  <c r="H134" i="1"/>
  <c r="J135" i="1" l="1"/>
  <c r="I135" i="1"/>
  <c r="H133" i="1"/>
  <c r="J134" i="1" l="1"/>
  <c r="I134" i="1"/>
  <c r="H132" i="1"/>
  <c r="J133" i="1" l="1"/>
  <c r="I133" i="1"/>
  <c r="H131" i="1"/>
  <c r="J132" i="1" l="1"/>
  <c r="I132" i="1"/>
  <c r="H130" i="1"/>
  <c r="J131" i="1" l="1"/>
  <c r="I131" i="1"/>
  <c r="H129" i="1"/>
  <c r="J130" i="1" l="1"/>
  <c r="I130" i="1"/>
  <c r="H128" i="1"/>
  <c r="I129" i="1" l="1"/>
  <c r="J129" i="1"/>
  <c r="H127" i="1"/>
  <c r="J128" i="1" l="1"/>
  <c r="I128" i="1"/>
  <c r="H126" i="1"/>
  <c r="J127" i="1" l="1"/>
  <c r="I127" i="1"/>
  <c r="H125" i="1"/>
  <c r="J126" i="1" l="1"/>
  <c r="I126" i="1"/>
  <c r="H124" i="1"/>
  <c r="J125" i="1" l="1"/>
  <c r="I125" i="1"/>
  <c r="H123" i="1"/>
  <c r="J124" i="1" s="1"/>
  <c r="I124" i="1" l="1"/>
  <c r="H122" i="1"/>
  <c r="I123" i="1" l="1"/>
  <c r="J123" i="1"/>
  <c r="H121" i="1"/>
  <c r="J122" i="1" s="1"/>
  <c r="I122" i="1" l="1"/>
  <c r="H120" i="1"/>
  <c r="J121" i="1" l="1"/>
  <c r="I121" i="1"/>
  <c r="H119" i="1"/>
  <c r="J120" i="1" l="1"/>
  <c r="I120" i="1"/>
  <c r="H118" i="1"/>
  <c r="J119" i="1" l="1"/>
  <c r="I119" i="1"/>
  <c r="H117" i="1"/>
  <c r="J118" i="1" l="1"/>
  <c r="I118" i="1"/>
  <c r="H116" i="1"/>
  <c r="J117" i="1" l="1"/>
  <c r="I117" i="1"/>
  <c r="H115" i="1"/>
  <c r="J116" i="1" l="1"/>
  <c r="I116" i="1"/>
  <c r="H114" i="1"/>
  <c r="J115" i="1" l="1"/>
  <c r="I115" i="1"/>
  <c r="H113" i="1"/>
  <c r="J114" i="1" l="1"/>
  <c r="I114" i="1"/>
  <c r="H112" i="1"/>
  <c r="J113" i="1" l="1"/>
  <c r="I113" i="1"/>
  <c r="H111" i="1"/>
  <c r="J112" i="1" l="1"/>
  <c r="I112" i="1"/>
  <c r="H110" i="1"/>
  <c r="J111" i="1" l="1"/>
  <c r="I111" i="1"/>
  <c r="H109" i="1"/>
  <c r="I110" i="1" l="1"/>
  <c r="J110" i="1"/>
  <c r="H108" i="1"/>
  <c r="J109" i="1" s="1"/>
  <c r="I109" i="1" l="1"/>
  <c r="H106" i="1"/>
  <c r="H107" i="1"/>
  <c r="J108" i="1" s="1"/>
  <c r="I108" i="1" l="1"/>
  <c r="J107" i="1"/>
  <c r="I107" i="1"/>
</calcChain>
</file>

<file path=xl/sharedStrings.xml><?xml version="1.0" encoding="utf-8"?>
<sst xmlns="http://schemas.openxmlformats.org/spreadsheetml/2006/main" count="85" uniqueCount="83">
  <si>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</si>
  <si>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</si>
  <si>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</si>
  <si>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</si>
  <si>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</si>
  <si>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</si>
  <si>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</si>
  <si>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</si>
  <si>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</si>
  <si>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</si>
  <si>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</si>
  <si>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</si>
  <si>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</si>
  <si>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</si>
  <si>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</si>
  <si>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2020-09-03T15:00:00.000Z</t>
  </si>
  <si>
    <t>2020-09-04T15:00:00.000Z</t>
  </si>
  <si>
    <t>2020-09-05T15:00:00.000Z</t>
  </si>
  <si>
    <t>2020-09-06T15:00:00.000Z</t>
  </si>
  <si>
    <t>2020-09-07T15:00:00.000Z</t>
  </si>
  <si>
    <t>2020-09-08T15:00:00.000Z</t>
  </si>
  <si>
    <t>2020-09-09T15:00:00.000Z</t>
  </si>
  <si>
    <t>2020-09-10T15:00:00.000Z</t>
  </si>
  <si>
    <t>2020-09-11T15:00:00.000Z</t>
  </si>
  <si>
    <t>2020-09-12T15:00:00.000Z</t>
  </si>
  <si>
    <t>2020-09-13T15:00:00.000Z</t>
  </si>
  <si>
    <t>2020-09-14T15:00:00.000Z</t>
  </si>
  <si>
    <t>2020-09-15T15:00:00.000Z</t>
  </si>
  <si>
    <t>2020-09-16T15:00:00.000Z</t>
  </si>
  <si>
    <t>2020-09-17T15:00:00.000Z</t>
  </si>
  <si>
    <t>2020-09-18T15:00:00.000Z</t>
  </si>
  <si>
    <t>2020-09-19T15:00:00.000Z</t>
  </si>
  <si>
    <t>2020-09-20T15:00:00.000Z</t>
  </si>
  <si>
    <t>2020-09-21T15:00:00.000Z</t>
  </si>
  <si>
    <t>2020-09-22T15:00:00.000Z</t>
  </si>
  <si>
    <t>2020-09-23T15:00:00.000Z</t>
  </si>
  <si>
    <t>2020-09-24T15:00:00.000Z</t>
  </si>
  <si>
    <t>2020-09-25T15:00:00.000Z</t>
  </si>
  <si>
    <t>2020-09-26T15:00:00.000Z</t>
  </si>
  <si>
    <t>2020-09-27T15:00:00.000Z</t>
  </si>
  <si>
    <t>2020-09-28T15:00:00.000Z</t>
  </si>
  <si>
    <t>2020-09-29T15:00:00.000Z</t>
  </si>
  <si>
    <t>2020-09-30T15:00:00.000Z</t>
  </si>
  <si>
    <t>2020-10-01T15:00:00.000Z</t>
  </si>
  <si>
    <t>2020-10-02T15:00:00.000Z</t>
  </si>
  <si>
    <t>2020-10-03T15:00:00.000Z</t>
  </si>
  <si>
    <t>2020-10-04T15:00:00.000Z</t>
  </si>
  <si>
    <t>2020-10-05T15:00:00.000Z</t>
  </si>
  <si>
    <t>2020-10-06T15:00:00.000Z</t>
  </si>
  <si>
    <t>2020-10-07T15:00:00.000Z</t>
  </si>
  <si>
    <t>2020-10-08T15:00:00.000Z</t>
  </si>
  <si>
    <t>2020-10-09T15:00:00.000Z</t>
  </si>
  <si>
    <t>2020-10-10T15:00:00.000Z</t>
  </si>
  <si>
    <t>2020-10-11T15:00:00.000Z</t>
  </si>
  <si>
    <t>2020-10-12T15:00:00.000Z</t>
  </si>
  <si>
    <t>2020-10-13T15:00:00.000Z</t>
  </si>
  <si>
    <t>2020-10-14T15:00:00.000Z</t>
  </si>
  <si>
    <t>2020-10-15T15:00:00.000Z</t>
  </si>
  <si>
    <t>2020-10-16T15:00:00.000Z</t>
  </si>
  <si>
    <t>2020-10-17T15:00:00.000Z</t>
  </si>
  <si>
    <t>2020-10-18T15:00:00.000Z</t>
  </si>
  <si>
    <t>2020-10-19T15:00:00.000Z</t>
  </si>
  <si>
    <t>2020-10-20T15:00:00.000Z</t>
  </si>
  <si>
    <t>2020-10-21T15:00:00.000Z</t>
  </si>
  <si>
    <t>2020-10-22T15:00:00.000Z</t>
  </si>
  <si>
    <t>2020-10-23T15:00:00.000Z</t>
  </si>
  <si>
    <t>2020-10-24T15:00:00.000Z</t>
  </si>
  <si>
    <t>2020-10-25T15:00:00.000Z</t>
  </si>
  <si>
    <t>2020-10-26T15:00:00.000Z</t>
  </si>
  <si>
    <t>2020-10-27T15:00:00.000Z</t>
  </si>
  <si>
    <t>2020-10-28T15:00:00.000Z</t>
  </si>
  <si>
    <t>2020-10-29T15:00:00.000Z</t>
  </si>
  <si>
    <t>2020-10-30T15:00:00.000Z</t>
  </si>
  <si>
    <t>2020-10-31T10:08:38.846Z</t>
  </si>
  <si>
    <t>Päiväavaimia</t>
  </si>
  <si>
    <t>COVID-19  tapauksia</t>
  </si>
  <si>
    <t>Keys, /5</t>
  </si>
  <si>
    <t>Vanhimmat luvut</t>
  </si>
  <si>
    <t>Koronavilkku</t>
  </si>
  <si>
    <t>[{"timestamp":"22. marraskuuta 2020 klo 7.23","keyCount":485,"matchesCount":0,"appName":"Koronavilkku","hash":"lSImzqh0gv8484wr9XtsCxWYIsnHZniMylsHWqHY7cA="},{"timestamp":"21. marraskuuta 2020 klo 7.21","keyCount":626,"matchesCount":0,"appName":"Koronavilkku","hash":"Eb4nBn0LliXpXXFDikGwszrPwLBkLsvfgMEBeZNDlRs="},{"timestamp":"20. marraskuuta 2020 klo 6.44","keyCount":518,"matchesCount":0,"appName":"Koronavilkku","hash":"yqXjGvwTk8h61sYuFJ53WDzx3vhhxa4rPCVH22esMXM="},{"timestamp":"19. marraskuuta 2020 klo 6.42","keyCount":537,"matchesCount":0,"appName":"Koronavilkku","hash":"CyLPRY5wmD+GvTBOEH0kaLPkn+WF3x7WGrxcuMVBWaw="},{"timestamp":"18. marraskuuta 2020 klo 6.41","keyCount":458,"matchesCount":0,"appName":"Koronavilkku","hash":"wMF06+kHyOtxQuRjVPBhM9E76mhnRdD7ttYRYP4+07c="},{"timestamp":"17. marraskuuta 2020 klo 6.39","keyCount":389,"matchesCount":0,"appName":"Koronavilkku","hash":"YspIwaYuwBtIWedAw\/txihpM5tW0nrmSdgZwtPuI+oY="},{"timestamp":"16. marraskuuta 2020 klo 6.37","keyCount":301,"matchesCount":0,"appName":"Koronavilkku","hash":"Tk+1M2Cd4iALL1j7FAClSyF4Y9NpWp\/klxd60OAgPrM="},{"timestamp":"15. marraskuuta 2020 klo 6.16","keyCount":321,"matchesCount":0,"appName":"Koronavilkku","hash":"8YCNvaqKC4iTDGYVJqLY33T53oPndJET00773HhnDAU="},{"timestamp":"14. marraskuuta 2020 klo 10.03","keyCount":279,"matchesCount":0,"appName":"Koronavilkku","hash":"u1eTnxwnZop1TgkqSQ1xqWWuTtRcj2O5OOKnWCN6014="},{"timestamp":"13. marraskuuta 2020 klo 9.59","keyCount":280,"matchesCount":0,"appName":"Koronavilkku","hash":"vrSxMmYx81BFib0TPNag17GGdojK6H+wCtPADciNl14="},{"timestamp":"12. marraskuuta 2020 klo 9.55","keyCount":255,"matchesCount":1,"appName":"Koronavilkku","hash":"cj956hlGRBXXK0miBx7UkuMsOcwcLqFHzoG\/Md4eIiU="},{"timestamp":"11. marraskuuta 2020 klo 9.56","keyCount":248,"matchesCount":0,"appName":"Koronavilkku","hash":"KibPVBBfhoEB0d2ZtQMClykjuzS5BB8KE4ki3XuRe0o="},{"timestamp":"10. marraskuuta 2020 klo 9.54","keyCount":202,"matchesCount":0,"appName":"Koronavilkku","hash":"ZirY1LRhtVN8mRcYV\/+eQ3Hy8EICToZp61qzR94xkik="},{"timestamp":"9. marraskuuta 2020 klo 9.50","keyCount":171,"matchesCount":0,"appName":"Koronavilkku","hash":"RlRGdYJkd\/M86ppq50Ci1w59D93IYSk92pMfOguyhoM="},{"timestamp":"8. marraskuuta 2020 klo 9.48","keyCount":252,"matchesCount":0,"appName":"Koronavilkku","hash":"V7NNqLjCPfq0H\/i2nEr9H\/kGkaq+6\/xJV6YXoBrJTRI="},{"timestamp":"7. marraskuuta 2020 klo 9.35","keyCount":365,"matchesCount":0,"appName":"Koronavilkku","hash":"UdjG6\/xXSHkQVzmqA4fScNowG2wxfWBaW11AMpnCPRQ="}]</t>
  </si>
  <si>
    <t>DaysDown</t>
  </si>
  <si>
    <t>LocalMax</t>
  </si>
  <si>
    <t>LocalMin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</si>
</sst>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;@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4" fontId="0" fillId="3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22. marraskuuta</c:v>
                </c:pt>
                <c:pt idx="1">
                  <c:v>21. marraskuuta</c:v>
                </c:pt>
                <c:pt idx="2">
                  <c:v>20. marraskuuta</c:v>
                </c:pt>
                <c:pt idx="3">
                  <c:v>19. marraskuuta</c:v>
                </c:pt>
                <c:pt idx="4">
                  <c:v>18. marraskuuta</c:v>
                </c:pt>
                <c:pt idx="5">
                  <c:v>17. marraskuuta</c:v>
                </c:pt>
                <c:pt idx="6">
                  <c:v>16. marraskuuta</c:v>
                </c:pt>
                <c:pt idx="7">
                  <c:v>15. marraskuuta</c:v>
                </c:pt>
                <c:pt idx="8">
                  <c:v>14. marraskuuta</c:v>
                </c:pt>
                <c:pt idx="9">
                  <c:v>13. marraskuuta</c:v>
                </c:pt>
                <c:pt idx="10">
                  <c:v>12. marraskuuta</c:v>
                </c:pt>
                <c:pt idx="11">
                  <c:v>11. marraskuuta</c:v>
                </c:pt>
                <c:pt idx="12">
                  <c:v>10. marraskuuta</c:v>
                </c:pt>
                <c:pt idx="13">
                  <c:v>9. marraskuuta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485</c:v>
                </c:pt>
                <c:pt idx="1">
                  <c:v>626</c:v>
                </c:pt>
                <c:pt idx="2">
                  <c:v>518</c:v>
                </c:pt>
                <c:pt idx="3">
                  <c:v>537</c:v>
                </c:pt>
                <c:pt idx="4">
                  <c:v>458</c:v>
                </c:pt>
                <c:pt idx="5">
                  <c:v>389</c:v>
                </c:pt>
                <c:pt idx="6">
                  <c:v>301</c:v>
                </c:pt>
                <c:pt idx="7">
                  <c:v>321</c:v>
                </c:pt>
                <c:pt idx="8">
                  <c:v>279</c:v>
                </c:pt>
                <c:pt idx="9">
                  <c:v>280</c:v>
                </c:pt>
                <c:pt idx="10">
                  <c:v>255</c:v>
                </c:pt>
                <c:pt idx="11">
                  <c:v>248</c:v>
                </c:pt>
                <c:pt idx="12">
                  <c:v>202</c:v>
                </c:pt>
                <c:pt idx="13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Android!$A$101</c:f>
          <c:strCache>
            <c:ptCount val="1"/>
            <c:pt idx="0">
              <c:v>22.11.2020 uusia #koronavilkku päiväavaimia 485.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811988672445E-2"/>
          <c:y val="2.0306976858125374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6BE74B2-66EE-42FF-89DF-A68721FDC8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89DCB5A-CC0A-4FF0-A7D0-743552F200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353CDE7-0E06-41D7-9B74-A858C71C0F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E3C319F-4A61-49BC-9E6C-2ED5A533B1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82F14BD-0E34-4BAF-AF79-688EDBF911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C3A4929-49A0-420C-B203-03C8E2D926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83D10CE-2C50-4119-9D4A-FA0E7098F4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00E0C7B-DEF9-463E-B4E8-8955F09515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74C1621-FFD1-4821-BB00-A6A34613BB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F340A38-7459-479F-B339-C3AF5EA02D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79FEC95-13BA-4680-B288-5128F6EA52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3E2EFF3-2F65-4F89-8FE7-76D3D6E54E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8860DA8-8749-4579-BF5C-46E8F26DBD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BE942C4-6C85-4307-B1C2-B851E8C06C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3EDB46A-DF36-407E-90BE-EB4AC1D282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F582AE4-1851-43FD-9596-FF0352923D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85664C8-400D-418D-857E-6010F86222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3BB69AD-30AE-4C7D-AE15-9E98D6C1D4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245B292-0F5A-4C5D-8115-E44C16DEE2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7F85336-513B-4709-9919-B0C7AEBB3E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7F69AE9-76A1-4E5B-A5A9-09B91D749B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6F1B8F5-E985-43D5-BF3B-562EEB789A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B4A5784-BFA3-46CE-86B6-F476897380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4563657-F130-4875-B0C4-2E210A96B4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3BCFB3C-620B-456E-AC69-3B0B94A584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70C77CB-34F9-473F-8784-71C96E0530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6E3A541-359C-4536-BF6D-C5DC6874E3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7EA087B-D343-4647-9908-1A9F0556E0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25A1B5B-2DF7-462C-9964-135DCE0B3D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F8F8305-A1CD-49AE-AECC-7841C416A5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C5CF718-456F-409A-9862-614A50ADB8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00A33F0-7C8A-44DA-A850-7F594FC45B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EE89280-89AD-4605-AD65-F53ECF05F9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690427D-7880-47E0-BFDF-8DDFED11A1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C85D6DE-C28D-43E3-9110-AC31ECA276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B32FF1E-2F56-4A28-AF06-A1724BF5AB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93C4DA3-7037-4FC8-8BBA-5E4B9B02C6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EBF269D-9297-4E29-980A-746AB0CEE8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370DC96-37D1-43CB-9EF7-5C373EFA76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CFB7B02-658D-43BD-AEF3-516E0AEC80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F563331-CF23-40A0-BBD0-390ADCD9BF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E710930A-4940-4E9B-90D9-47359D04E3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4145203B-0268-4558-8110-5FD9AC6F43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25DFAE4-4F00-45F9-BC56-F22492A9B4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7125C737-8E37-4BAB-A99A-6D68229B15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985CB44D-2252-4AA1-AA60-277FC9CF13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0A613FC-33D6-4F74-9D90-87B339CE3E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993D9E7C-3366-455C-B357-5E305125E1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0A220CF5-3E0F-4B09-9BB0-809B481593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F4AE1164-4DFB-454A-A985-87776EE7A4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E7240DE0-5506-4726-BC2C-4A091D800B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EDB3B010-5B57-4A80-B482-0006D836A4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E960154B-7CCF-480D-ADF1-DDBBF2D87C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6274F750-9F32-4415-BE2C-793A190AD3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E3445CC0-4C6F-4587-8F69-855C482036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B33740F9-A128-4E7B-87D5-31541F4525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89E7EDAB-1583-4FA6-8287-CC6C189D44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93C104EE-5B9D-4D8F-92BC-CD138C1585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CA9DA0C0-C3C0-4D0E-8357-8ED860EAC2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757ABCEA-9E11-41DD-9BA9-5F4F4E3D24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C85FE595-42CB-4266-ACDF-7010070F23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F7401167-8394-4097-B543-5711A7E148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133AC5A1-4FE1-4C7E-8E98-29BCAADC43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86B81E70-09D7-4FCC-848B-BC4A108A4E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AB9BF1CC-2701-42DF-9265-275401C1A6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B74711FB-27B5-4B57-A802-5C974AD6C1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AAB8DB12-5B67-462A-A706-63228C3D26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6FCEAF2C-63FA-4BD7-B224-F0E515C5BA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A56D3276-4132-4E1C-9125-5FD1DBE026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7F6E5BA5-B558-449D-9B13-49899D9DCA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E6E7FFAD-3B45-480C-AF80-A1B7EB5D4F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C0A3B2DB-BEA9-4ABD-92C8-85417DD209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D73197BD-2243-4B38-8CEA-256B8A94A1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004B277A-6134-47BB-A764-F01F06C81B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2B77C745-2717-4055-A5B3-4CADBB914E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8DE3FBD9-8D99-42C5-8CD6-CEFCE5CAB0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DC7086CF-6FFA-4439-8824-9290EDA703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A9E59C18-7CC4-4BED-A939-335A60BF0F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D1B77227-7DD0-4167-BF05-39124615C9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2BB53904-7E43-408C-AEA2-92B9496003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C1E30BAC-C540-4FF8-B1DC-E6CD78B385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A8AFB570-E8BB-4D13-A1CA-D1687CE5CF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201D9E30-D299-479C-9B1B-F5A7B7931D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5A6A6C67-4C69-4324-84B7-DFC40306E2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16DA6D63-DDA9-4D68-B1B5-0106F2E3A3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FC8B18A0-EA14-46C1-8CCB-5C8C8B34BF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32ECC7B0-CCDC-4B0D-AB86-FE03AB2EDC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F56CA4DE-9C3F-4253-AACA-FDAAB723CD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722-4F14-9152-20D3A51EF431}"/>
                </c:ext>
              </c:extLst>
            </c:dLbl>
            <c:dLbl>
              <c:idx val="88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2547AEA-7244-4B75-AA18-B3D3E012CFEA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722-4F14-9152-20D3A51EF4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Android!$B$106:$B$194</c:f>
              <c:numCache>
                <c:formatCode>m/d/yyyy</c:formatCode>
                <c:ptCount val="89"/>
                <c:pt idx="0">
                  <c:v>44157</c:v>
                </c:pt>
                <c:pt idx="1">
                  <c:v>44156</c:v>
                </c:pt>
                <c:pt idx="2">
                  <c:v>44155</c:v>
                </c:pt>
                <c:pt idx="3">
                  <c:v>44154</c:v>
                </c:pt>
                <c:pt idx="4">
                  <c:v>44153</c:v>
                </c:pt>
                <c:pt idx="5">
                  <c:v>44152</c:v>
                </c:pt>
                <c:pt idx="6">
                  <c:v>44151</c:v>
                </c:pt>
                <c:pt idx="7">
                  <c:v>44150</c:v>
                </c:pt>
                <c:pt idx="8">
                  <c:v>44149</c:v>
                </c:pt>
                <c:pt idx="9">
                  <c:v>44148</c:v>
                </c:pt>
                <c:pt idx="10">
                  <c:v>44147</c:v>
                </c:pt>
                <c:pt idx="11">
                  <c:v>44146</c:v>
                </c:pt>
                <c:pt idx="12">
                  <c:v>44145</c:v>
                </c:pt>
                <c:pt idx="13">
                  <c:v>44144</c:v>
                </c:pt>
                <c:pt idx="14">
                  <c:v>44143</c:v>
                </c:pt>
                <c:pt idx="15">
                  <c:v>44142</c:v>
                </c:pt>
                <c:pt idx="16">
                  <c:v>44141</c:v>
                </c:pt>
                <c:pt idx="17">
                  <c:v>44140</c:v>
                </c:pt>
                <c:pt idx="18">
                  <c:v>44139</c:v>
                </c:pt>
                <c:pt idx="19">
                  <c:v>44138</c:v>
                </c:pt>
                <c:pt idx="20">
                  <c:v>44137</c:v>
                </c:pt>
                <c:pt idx="21">
                  <c:v>44136</c:v>
                </c:pt>
                <c:pt idx="22">
                  <c:v>44135</c:v>
                </c:pt>
                <c:pt idx="23">
                  <c:v>44134</c:v>
                </c:pt>
                <c:pt idx="24">
                  <c:v>44133</c:v>
                </c:pt>
                <c:pt idx="25">
                  <c:v>44132</c:v>
                </c:pt>
                <c:pt idx="26">
                  <c:v>44131</c:v>
                </c:pt>
                <c:pt idx="27">
                  <c:v>44130</c:v>
                </c:pt>
                <c:pt idx="28">
                  <c:v>44129</c:v>
                </c:pt>
                <c:pt idx="29">
                  <c:v>44128</c:v>
                </c:pt>
                <c:pt idx="30">
                  <c:v>44127</c:v>
                </c:pt>
                <c:pt idx="31">
                  <c:v>44126</c:v>
                </c:pt>
                <c:pt idx="32">
                  <c:v>44125</c:v>
                </c:pt>
                <c:pt idx="33">
                  <c:v>44124</c:v>
                </c:pt>
                <c:pt idx="34">
                  <c:v>44123</c:v>
                </c:pt>
                <c:pt idx="35">
                  <c:v>44122</c:v>
                </c:pt>
                <c:pt idx="36">
                  <c:v>44121</c:v>
                </c:pt>
                <c:pt idx="37">
                  <c:v>44120</c:v>
                </c:pt>
                <c:pt idx="38">
                  <c:v>44119</c:v>
                </c:pt>
                <c:pt idx="39">
                  <c:v>44118</c:v>
                </c:pt>
                <c:pt idx="40">
                  <c:v>44117</c:v>
                </c:pt>
                <c:pt idx="41">
                  <c:v>44116</c:v>
                </c:pt>
                <c:pt idx="42">
                  <c:v>44115</c:v>
                </c:pt>
                <c:pt idx="43">
                  <c:v>44114</c:v>
                </c:pt>
                <c:pt idx="44">
                  <c:v>44113</c:v>
                </c:pt>
                <c:pt idx="45">
                  <c:v>44112</c:v>
                </c:pt>
                <c:pt idx="46">
                  <c:v>44111</c:v>
                </c:pt>
                <c:pt idx="47">
                  <c:v>44110</c:v>
                </c:pt>
                <c:pt idx="48">
                  <c:v>44109</c:v>
                </c:pt>
                <c:pt idx="49">
                  <c:v>44108</c:v>
                </c:pt>
                <c:pt idx="50">
                  <c:v>44107</c:v>
                </c:pt>
                <c:pt idx="51">
                  <c:v>44106</c:v>
                </c:pt>
                <c:pt idx="52">
                  <c:v>44105</c:v>
                </c:pt>
                <c:pt idx="53">
                  <c:v>44104</c:v>
                </c:pt>
                <c:pt idx="54">
                  <c:v>44103</c:v>
                </c:pt>
                <c:pt idx="55">
                  <c:v>44102</c:v>
                </c:pt>
                <c:pt idx="56">
                  <c:v>44101</c:v>
                </c:pt>
                <c:pt idx="57">
                  <c:v>44100</c:v>
                </c:pt>
                <c:pt idx="58">
                  <c:v>44099</c:v>
                </c:pt>
                <c:pt idx="59">
                  <c:v>44098</c:v>
                </c:pt>
                <c:pt idx="60">
                  <c:v>44097</c:v>
                </c:pt>
                <c:pt idx="61">
                  <c:v>44096</c:v>
                </c:pt>
                <c:pt idx="62">
                  <c:v>44095</c:v>
                </c:pt>
                <c:pt idx="63">
                  <c:v>44094</c:v>
                </c:pt>
                <c:pt idx="64">
                  <c:v>44093</c:v>
                </c:pt>
                <c:pt idx="65">
                  <c:v>44092</c:v>
                </c:pt>
                <c:pt idx="66">
                  <c:v>44091</c:v>
                </c:pt>
                <c:pt idx="67">
                  <c:v>44090</c:v>
                </c:pt>
                <c:pt idx="68">
                  <c:v>44089</c:v>
                </c:pt>
                <c:pt idx="69">
                  <c:v>44088</c:v>
                </c:pt>
                <c:pt idx="70">
                  <c:v>44087</c:v>
                </c:pt>
                <c:pt idx="71">
                  <c:v>44086</c:v>
                </c:pt>
                <c:pt idx="72">
                  <c:v>44085</c:v>
                </c:pt>
                <c:pt idx="73">
                  <c:v>44084</c:v>
                </c:pt>
                <c:pt idx="74">
                  <c:v>44083</c:v>
                </c:pt>
                <c:pt idx="75">
                  <c:v>44082</c:v>
                </c:pt>
                <c:pt idx="76">
                  <c:v>44081</c:v>
                </c:pt>
                <c:pt idx="77">
                  <c:v>44080</c:v>
                </c:pt>
                <c:pt idx="78">
                  <c:v>44079</c:v>
                </c:pt>
                <c:pt idx="79">
                  <c:v>44078</c:v>
                </c:pt>
                <c:pt idx="80">
                  <c:v>44077</c:v>
                </c:pt>
                <c:pt idx="81">
                  <c:v>44077</c:v>
                </c:pt>
                <c:pt idx="82">
                  <c:v>44077</c:v>
                </c:pt>
                <c:pt idx="83">
                  <c:v>44077</c:v>
                </c:pt>
                <c:pt idx="84">
                  <c:v>44077</c:v>
                </c:pt>
                <c:pt idx="85">
                  <c:v>44077</c:v>
                </c:pt>
                <c:pt idx="86">
                  <c:v>44077</c:v>
                </c:pt>
                <c:pt idx="87">
                  <c:v>44077</c:v>
                </c:pt>
                <c:pt idx="88">
                  <c:v>44077</c:v>
                </c:pt>
              </c:numCache>
            </c:numRef>
          </c:cat>
          <c:val>
            <c:numRef>
              <c:f>Android!$C$106:$C$194</c:f>
              <c:numCache>
                <c:formatCode>General</c:formatCode>
                <c:ptCount val="89"/>
                <c:pt idx="0">
                  <c:v>485</c:v>
                </c:pt>
                <c:pt idx="1">
                  <c:v>626</c:v>
                </c:pt>
                <c:pt idx="2">
                  <c:v>518</c:v>
                </c:pt>
                <c:pt idx="3">
                  <c:v>537</c:v>
                </c:pt>
                <c:pt idx="4">
                  <c:v>458</c:v>
                </c:pt>
                <c:pt idx="5">
                  <c:v>389</c:v>
                </c:pt>
                <c:pt idx="6">
                  <c:v>301</c:v>
                </c:pt>
                <c:pt idx="7">
                  <c:v>321</c:v>
                </c:pt>
                <c:pt idx="8">
                  <c:v>279</c:v>
                </c:pt>
                <c:pt idx="9">
                  <c:v>280</c:v>
                </c:pt>
                <c:pt idx="10">
                  <c:v>255</c:v>
                </c:pt>
                <c:pt idx="11">
                  <c:v>248</c:v>
                </c:pt>
                <c:pt idx="12">
                  <c:v>202</c:v>
                </c:pt>
                <c:pt idx="13">
                  <c:v>171</c:v>
                </c:pt>
                <c:pt idx="14">
                  <c:v>252</c:v>
                </c:pt>
                <c:pt idx="15">
                  <c:v>365</c:v>
                </c:pt>
                <c:pt idx="16">
                  <c:v>378</c:v>
                </c:pt>
                <c:pt idx="17">
                  <c:v>309</c:v>
                </c:pt>
                <c:pt idx="18">
                  <c:v>345</c:v>
                </c:pt>
                <c:pt idx="19">
                  <c:v>252</c:v>
                </c:pt>
                <c:pt idx="20">
                  <c:v>241</c:v>
                </c:pt>
                <c:pt idx="21">
                  <c:v>240</c:v>
                </c:pt>
                <c:pt idx="22">
                  <c:v>372</c:v>
                </c:pt>
                <c:pt idx="23">
                  <c:v>367</c:v>
                </c:pt>
                <c:pt idx="24">
                  <c:v>353</c:v>
                </c:pt>
                <c:pt idx="25">
                  <c:v>367</c:v>
                </c:pt>
                <c:pt idx="26">
                  <c:v>260</c:v>
                </c:pt>
                <c:pt idx="27">
                  <c:v>309</c:v>
                </c:pt>
                <c:pt idx="28">
                  <c:v>312</c:v>
                </c:pt>
                <c:pt idx="29">
                  <c:v>329</c:v>
                </c:pt>
                <c:pt idx="30">
                  <c:v>486</c:v>
                </c:pt>
                <c:pt idx="31">
                  <c:v>372</c:v>
                </c:pt>
                <c:pt idx="32">
                  <c:v>446</c:v>
                </c:pt>
                <c:pt idx="33">
                  <c:v>386</c:v>
                </c:pt>
                <c:pt idx="34">
                  <c:v>421</c:v>
                </c:pt>
                <c:pt idx="35">
                  <c:v>535</c:v>
                </c:pt>
                <c:pt idx="36">
                  <c:v>537</c:v>
                </c:pt>
                <c:pt idx="37">
                  <c:v>639</c:v>
                </c:pt>
                <c:pt idx="38">
                  <c:v>429</c:v>
                </c:pt>
                <c:pt idx="39">
                  <c:v>559</c:v>
                </c:pt>
                <c:pt idx="40">
                  <c:v>649</c:v>
                </c:pt>
                <c:pt idx="41">
                  <c:v>691</c:v>
                </c:pt>
                <c:pt idx="42">
                  <c:v>666</c:v>
                </c:pt>
                <c:pt idx="43">
                  <c:v>720</c:v>
                </c:pt>
                <c:pt idx="44">
                  <c:v>640</c:v>
                </c:pt>
                <c:pt idx="45">
                  <c:v>445</c:v>
                </c:pt>
                <c:pt idx="46">
                  <c:v>578</c:v>
                </c:pt>
                <c:pt idx="47">
                  <c:v>655</c:v>
                </c:pt>
                <c:pt idx="48">
                  <c:v>453</c:v>
                </c:pt>
                <c:pt idx="49">
                  <c:v>294</c:v>
                </c:pt>
                <c:pt idx="50">
                  <c:v>463</c:v>
                </c:pt>
                <c:pt idx="51">
                  <c:v>169</c:v>
                </c:pt>
                <c:pt idx="52">
                  <c:v>203</c:v>
                </c:pt>
                <c:pt idx="53">
                  <c:v>318</c:v>
                </c:pt>
                <c:pt idx="54">
                  <c:v>238</c:v>
                </c:pt>
                <c:pt idx="55">
                  <c:v>199</c:v>
                </c:pt>
                <c:pt idx="56">
                  <c:v>141</c:v>
                </c:pt>
                <c:pt idx="57">
                  <c:v>242</c:v>
                </c:pt>
                <c:pt idx="58">
                  <c:v>217</c:v>
                </c:pt>
                <c:pt idx="59">
                  <c:v>211</c:v>
                </c:pt>
                <c:pt idx="60">
                  <c:v>189</c:v>
                </c:pt>
                <c:pt idx="61">
                  <c:v>311</c:v>
                </c:pt>
                <c:pt idx="62">
                  <c:v>157</c:v>
                </c:pt>
                <c:pt idx="63">
                  <c:v>202</c:v>
                </c:pt>
                <c:pt idx="64">
                  <c:v>190</c:v>
                </c:pt>
                <c:pt idx="65">
                  <c:v>82</c:v>
                </c:pt>
                <c:pt idx="66">
                  <c:v>137</c:v>
                </c:pt>
                <c:pt idx="67">
                  <c:v>125</c:v>
                </c:pt>
                <c:pt idx="68">
                  <c:v>136</c:v>
                </c:pt>
                <c:pt idx="69">
                  <c:v>67</c:v>
                </c:pt>
                <c:pt idx="70">
                  <c:v>87</c:v>
                </c:pt>
                <c:pt idx="71">
                  <c:v>46</c:v>
                </c:pt>
                <c:pt idx="72">
                  <c:v>70</c:v>
                </c:pt>
                <c:pt idx="73">
                  <c:v>75</c:v>
                </c:pt>
                <c:pt idx="74">
                  <c:v>101</c:v>
                </c:pt>
                <c:pt idx="75">
                  <c:v>56</c:v>
                </c:pt>
                <c:pt idx="76">
                  <c:v>46</c:v>
                </c:pt>
                <c:pt idx="77">
                  <c:v>10</c:v>
                </c:pt>
                <c:pt idx="78">
                  <c:v>15</c:v>
                </c:pt>
                <c:pt idx="79">
                  <c:v>19</c:v>
                </c:pt>
                <c:pt idx="80">
                  <c:v>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Android!$I$106:$I$194</c15:f>
                <c15:dlblRangeCache>
                  <c:ptCount val="89"/>
                  <c:pt idx="9">
                    <c:v>19</c:v>
                  </c:pt>
                  <c:pt idx="14">
                    <c:v>101</c:v>
                  </c:pt>
                  <c:pt idx="18">
                    <c:v>87</c:v>
                  </c:pt>
                  <c:pt idx="20">
                    <c:v>136</c:v>
                  </c:pt>
                  <c:pt idx="22">
                    <c:v>137</c:v>
                  </c:pt>
                  <c:pt idx="25">
                    <c:v>202</c:v>
                  </c:pt>
                  <c:pt idx="27">
                    <c:v>311</c:v>
                  </c:pt>
                  <c:pt idx="31">
                    <c:v>242</c:v>
                  </c:pt>
                  <c:pt idx="35">
                    <c:v>318</c:v>
                  </c:pt>
                  <c:pt idx="38">
                    <c:v>463</c:v>
                  </c:pt>
                  <c:pt idx="41">
                    <c:v>655</c:v>
                  </c:pt>
                  <c:pt idx="45">
                    <c:v>720</c:v>
                  </c:pt>
                  <c:pt idx="47">
                    <c:v>691</c:v>
                  </c:pt>
                  <c:pt idx="51">
                    <c:v>639</c:v>
                  </c:pt>
                  <c:pt idx="56">
                    <c:v>446</c:v>
                  </c:pt>
                  <c:pt idx="58">
                    <c:v>486</c:v>
                  </c:pt>
                  <c:pt idx="63">
                    <c:v>367</c:v>
                  </c:pt>
                  <c:pt idx="66">
                    <c:v>372</c:v>
                  </c:pt>
                  <c:pt idx="70">
                    <c:v>345</c:v>
                  </c:pt>
                  <c:pt idx="72">
                    <c:v>378</c:v>
                  </c:pt>
                  <c:pt idx="79">
                    <c:v>280</c:v>
                  </c:pt>
                  <c:pt idx="81">
                    <c:v>321</c:v>
                  </c:pt>
                  <c:pt idx="85">
                    <c:v>537</c:v>
                  </c:pt>
                  <c:pt idx="87">
                    <c:v>626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6F9BB98-54E9-48F6-82AD-6B8EB08BE2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535B0E4-FA23-42BB-8FED-5242C3D7AE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0878F04-C770-44C2-935A-0228A08D93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C210BA1-58F5-41EE-AEF0-CC342A0857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DB73A30-440E-439A-A08D-52D0D10047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58ED5F4-C6A1-484D-B333-A63CA2FDB8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B925AA4-F83D-4BC3-A8AF-CE9CE263E0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F2F5AEE-E60F-4C62-8F20-1634B56D86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4D0905D-7371-4BD4-9118-5FD6CF4574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87BA8C3-E70F-4C32-95A2-12D64A1C75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1304986-8837-41B5-8ECC-F880DFA235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722-4F14-9152-20D3A51EF43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F8E1058-0A01-4C94-98B1-13FE28C61B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AEE5331-2789-4F38-ADCB-1FE2BDEFDF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267EA22-973C-4A7F-A777-2FD4573814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62F5BE7-DA2A-48E5-A3FD-F752FBE590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913C611-77CA-4374-AF81-7BC9267A4B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722-4F14-9152-20D3A51EF431}"/>
                </c:ext>
              </c:extLst>
            </c:dLbl>
            <c:dLbl>
              <c:idx val="17"/>
              <c:layout>
                <c:manualLayout>
                  <c:x val="-2.5788245187612378E-2"/>
                  <c:y val="2.3785794615018969E-2"/>
                </c:manualLayout>
              </c:layout>
              <c:tx>
                <c:rich>
                  <a:bodyPr/>
                  <a:lstStyle/>
                  <a:p>
                    <a:fld id="{15FFEC20-217A-40FE-9CEA-F6FEFF334F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F7AC559-7A95-496B-A23B-2820C62B79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74C5A2B-583B-4AC9-A45B-B5D3570B01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9CF8C8C-385F-4B0F-AB86-40B84A4AAC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B17BA95-79F4-4AB9-B953-28BEB26364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60AD5BA-575E-4FD3-A4F1-090A8DE666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ED9271B-551F-4DCD-B601-75A57CB31A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696E44F-8832-4BCB-9565-DC07AA000D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701554A-63D0-4601-8B67-AB5AA22481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EF58B93-60B5-4C55-A25E-893FDB34E0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E61D0EC-E792-40ED-B37E-3D860DD2D1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FC56C36-496F-4994-AAB0-2175690532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CCD00BC-3B75-4378-8CDB-B75EB9C71F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3AF9EEE-DB8A-4878-86B8-57F19B3D70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7DD445A-44AB-4ED5-9007-41FD485A2B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A585FB1-A17F-4BF6-A902-762F633883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6D4AD86-14BF-4DD6-BB31-7F92F2DE75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DF299CF1-67A6-45FB-BD21-DFB4CC2A89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23E7A85-880E-4DA7-A836-563F704734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EA42C5C-C198-4871-8887-BED640E931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DEE9ECA-D547-4949-AEDC-AC0C4A383D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A08C245-AE12-499A-AE8A-DBADC58D82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26886827-3633-4C4E-BA7B-B34D9D237F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E79DB7B-A3E1-4F29-AAED-ABD1B4C8DF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48A2666D-527D-40F6-987E-A97F0330EC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41E2E05-9991-408D-A082-DD1C65EB3C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8906798-EBA3-4C60-AEA5-9B73340C64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9281550-4EE8-41C0-962B-AFE0A2E0B0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25590174-30A6-474B-A8BF-4E73DF4B41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13BEE25C-7369-4F53-82B0-89D7FD406A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46588E5-5260-4F1A-972D-C4A92B31FD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1756DCD3-EE92-44AA-A760-6BB6CEB10F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732B37F-D861-4815-BA4A-DD7F4E2C85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39142146-0955-47B8-B1EB-EA71CD7315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9FCB5270-C368-40D3-AC0D-2EDF67FD9D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242A5A17-30B1-4BC8-BB76-FC7F437848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E82CFA9-A118-44E7-9D57-CCB1D062BA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325634D9-5563-44B7-B34D-FE469D720C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A72708AF-0F63-4D16-B195-869C2F164C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6A78866E-8EFB-4E0B-9D8C-915282A8F3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FF62C72B-3A1C-4C64-A07F-8D308B90E4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235D0A41-C5EC-4E73-8C0F-7CD20E022C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B0DA29B8-6A76-41C1-A673-4EF99F9EC0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970D08F4-32F0-4F6E-8632-EB31DCB372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0DCEB61F-1116-434F-A29A-1C5B3A0821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DC00DDAE-E2CE-4D55-9CE9-8A6FA01EB7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D4F6B427-943B-44AA-BDF8-F44F37773E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722-4F14-9152-20D3A51EF43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A20AF25F-06F9-4125-B699-FBD91B3EEB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24F75033-AB50-4861-8E87-C25F99B099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E3860301-FADA-46EC-BE9C-E08655A503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4217B145-F04A-4ED7-BC28-44E92C0013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83070AFA-B593-46DD-AA93-CFBB93738F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165E442B-1EDF-4DC0-B2B3-43AE0B3345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B782B66B-62D2-4233-B59C-83C085769A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722-4F14-9152-20D3A51EF43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2496D523-4722-4859-B3E6-B985A70738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20A766B0-12B6-4309-AFBF-B3891AF47F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D8D7E74B-0000-46B1-A3C0-3CFA140DBC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3C972F5B-8B00-4F8E-843D-3AC510B7C3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5F477B6C-51E1-4233-A557-1AC68E2CE7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722-4F14-9152-20D3A51EF43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2A0B35D3-960D-4CFF-A518-74465A306C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722-4F14-9152-20D3A51EF43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83EF219B-E271-445D-8496-F223A7BAB3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722-4F14-9152-20D3A51EF43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7888E922-C5A3-4DDC-BDC6-B5E97BFB10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56CB6EE5-EE6C-4EFA-86DA-1294FA6569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722-4F14-9152-20D3A51EF43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998CF8EF-8CD7-4F88-839B-37E90EBF8B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722-4F14-9152-20D3A51EF43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6AEA5952-F8B7-4CB2-9744-90736ABCD6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722-4F14-9152-20D3A51EF43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317C5E41-6476-4859-8A10-AC6FF0CAC0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4999907F-D878-4C8A-A9AE-AC6661BB11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639FEC2B-AD52-4324-866B-41F09A865C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AE18367D-43A0-4F76-AA7D-45839E11CB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02043892-064B-4D58-A7D4-64F9E13093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3217C614-AF3E-496C-B68A-3D2758B689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78B38DB5-D278-4E80-980D-129585B3DD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722-4F14-9152-20D3A51EF4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Android!$C$106:$C$194</c:f>
              <c:numCache>
                <c:formatCode>General</c:formatCode>
                <c:ptCount val="89"/>
                <c:pt idx="0">
                  <c:v>485</c:v>
                </c:pt>
                <c:pt idx="1">
                  <c:v>626</c:v>
                </c:pt>
                <c:pt idx="2">
                  <c:v>518</c:v>
                </c:pt>
                <c:pt idx="3">
                  <c:v>537</c:v>
                </c:pt>
                <c:pt idx="4">
                  <c:v>458</c:v>
                </c:pt>
                <c:pt idx="5">
                  <c:v>389</c:v>
                </c:pt>
                <c:pt idx="6">
                  <c:v>301</c:v>
                </c:pt>
                <c:pt idx="7">
                  <c:v>321</c:v>
                </c:pt>
                <c:pt idx="8">
                  <c:v>279</c:v>
                </c:pt>
                <c:pt idx="9">
                  <c:v>280</c:v>
                </c:pt>
                <c:pt idx="10">
                  <c:v>255</c:v>
                </c:pt>
                <c:pt idx="11">
                  <c:v>248</c:v>
                </c:pt>
                <c:pt idx="12">
                  <c:v>202</c:v>
                </c:pt>
                <c:pt idx="13">
                  <c:v>171</c:v>
                </c:pt>
                <c:pt idx="14">
                  <c:v>252</c:v>
                </c:pt>
                <c:pt idx="15">
                  <c:v>365</c:v>
                </c:pt>
                <c:pt idx="16">
                  <c:v>378</c:v>
                </c:pt>
                <c:pt idx="17">
                  <c:v>309</c:v>
                </c:pt>
                <c:pt idx="18">
                  <c:v>345</c:v>
                </c:pt>
                <c:pt idx="19">
                  <c:v>252</c:v>
                </c:pt>
                <c:pt idx="20">
                  <c:v>241</c:v>
                </c:pt>
                <c:pt idx="21">
                  <c:v>240</c:v>
                </c:pt>
                <c:pt idx="22">
                  <c:v>372</c:v>
                </c:pt>
                <c:pt idx="23">
                  <c:v>367</c:v>
                </c:pt>
                <c:pt idx="24">
                  <c:v>353</c:v>
                </c:pt>
                <c:pt idx="25">
                  <c:v>367</c:v>
                </c:pt>
                <c:pt idx="26">
                  <c:v>260</c:v>
                </c:pt>
                <c:pt idx="27">
                  <c:v>309</c:v>
                </c:pt>
                <c:pt idx="28">
                  <c:v>312</c:v>
                </c:pt>
                <c:pt idx="29">
                  <c:v>329</c:v>
                </c:pt>
                <c:pt idx="30">
                  <c:v>486</c:v>
                </c:pt>
                <c:pt idx="31">
                  <c:v>372</c:v>
                </c:pt>
                <c:pt idx="32">
                  <c:v>446</c:v>
                </c:pt>
                <c:pt idx="33">
                  <c:v>386</c:v>
                </c:pt>
                <c:pt idx="34">
                  <c:v>421</c:v>
                </c:pt>
                <c:pt idx="35">
                  <c:v>535</c:v>
                </c:pt>
                <c:pt idx="36">
                  <c:v>537</c:v>
                </c:pt>
                <c:pt idx="37">
                  <c:v>639</c:v>
                </c:pt>
                <c:pt idx="38">
                  <c:v>429</c:v>
                </c:pt>
                <c:pt idx="39">
                  <c:v>559</c:v>
                </c:pt>
                <c:pt idx="40">
                  <c:v>649</c:v>
                </c:pt>
                <c:pt idx="41">
                  <c:v>691</c:v>
                </c:pt>
                <c:pt idx="42">
                  <c:v>666</c:v>
                </c:pt>
                <c:pt idx="43">
                  <c:v>720</c:v>
                </c:pt>
                <c:pt idx="44">
                  <c:v>640</c:v>
                </c:pt>
                <c:pt idx="45">
                  <c:v>445</c:v>
                </c:pt>
                <c:pt idx="46">
                  <c:v>578</c:v>
                </c:pt>
                <c:pt idx="47">
                  <c:v>655</c:v>
                </c:pt>
                <c:pt idx="48">
                  <c:v>453</c:v>
                </c:pt>
                <c:pt idx="49">
                  <c:v>294</c:v>
                </c:pt>
                <c:pt idx="50">
                  <c:v>463</c:v>
                </c:pt>
                <c:pt idx="51">
                  <c:v>169</c:v>
                </c:pt>
                <c:pt idx="52">
                  <c:v>203</c:v>
                </c:pt>
                <c:pt idx="53">
                  <c:v>318</c:v>
                </c:pt>
                <c:pt idx="54">
                  <c:v>238</c:v>
                </c:pt>
                <c:pt idx="55">
                  <c:v>199</c:v>
                </c:pt>
                <c:pt idx="56">
                  <c:v>141</c:v>
                </c:pt>
                <c:pt idx="57">
                  <c:v>242</c:v>
                </c:pt>
                <c:pt idx="58">
                  <c:v>217</c:v>
                </c:pt>
                <c:pt idx="59">
                  <c:v>211</c:v>
                </c:pt>
                <c:pt idx="60">
                  <c:v>189</c:v>
                </c:pt>
                <c:pt idx="61">
                  <c:v>311</c:v>
                </c:pt>
                <c:pt idx="62">
                  <c:v>157</c:v>
                </c:pt>
                <c:pt idx="63">
                  <c:v>202</c:v>
                </c:pt>
                <c:pt idx="64">
                  <c:v>190</c:v>
                </c:pt>
                <c:pt idx="65">
                  <c:v>82</c:v>
                </c:pt>
                <c:pt idx="66">
                  <c:v>137</c:v>
                </c:pt>
                <c:pt idx="67">
                  <c:v>125</c:v>
                </c:pt>
                <c:pt idx="68">
                  <c:v>136</c:v>
                </c:pt>
                <c:pt idx="69">
                  <c:v>67</c:v>
                </c:pt>
                <c:pt idx="70">
                  <c:v>87</c:v>
                </c:pt>
                <c:pt idx="71">
                  <c:v>46</c:v>
                </c:pt>
                <c:pt idx="72">
                  <c:v>70</c:v>
                </c:pt>
                <c:pt idx="73">
                  <c:v>75</c:v>
                </c:pt>
                <c:pt idx="74">
                  <c:v>101</c:v>
                </c:pt>
                <c:pt idx="75">
                  <c:v>56</c:v>
                </c:pt>
                <c:pt idx="76">
                  <c:v>46</c:v>
                </c:pt>
                <c:pt idx="77">
                  <c:v>10</c:v>
                </c:pt>
                <c:pt idx="78">
                  <c:v>15</c:v>
                </c:pt>
                <c:pt idx="79">
                  <c:v>19</c:v>
                </c:pt>
                <c:pt idx="80">
                  <c:v>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Android!$J$106:$J$194</c15:f>
                <c15:dlblRangeCache>
                  <c:ptCount val="89"/>
                  <c:pt idx="11">
                    <c:v>10</c:v>
                  </c:pt>
                  <c:pt idx="17">
                    <c:v>46</c:v>
                  </c:pt>
                  <c:pt idx="19">
                    <c:v>67</c:v>
                  </c:pt>
                  <c:pt idx="21">
                    <c:v>125</c:v>
                  </c:pt>
                  <c:pt idx="23">
                    <c:v>82</c:v>
                  </c:pt>
                  <c:pt idx="26">
                    <c:v>157</c:v>
                  </c:pt>
                  <c:pt idx="28">
                    <c:v>189</c:v>
                  </c:pt>
                  <c:pt idx="32">
                    <c:v>141</c:v>
                  </c:pt>
                  <c:pt idx="37">
                    <c:v>169</c:v>
                  </c:pt>
                  <c:pt idx="39">
                    <c:v>294</c:v>
                  </c:pt>
                  <c:pt idx="43">
                    <c:v>445</c:v>
                  </c:pt>
                  <c:pt idx="46">
                    <c:v>666</c:v>
                  </c:pt>
                  <c:pt idx="50">
                    <c:v>429</c:v>
                  </c:pt>
                  <c:pt idx="55">
                    <c:v>386</c:v>
                  </c:pt>
                  <c:pt idx="57">
                    <c:v>372</c:v>
                  </c:pt>
                  <c:pt idx="62">
                    <c:v>260</c:v>
                  </c:pt>
                  <c:pt idx="64">
                    <c:v>353</c:v>
                  </c:pt>
                  <c:pt idx="67">
                    <c:v>240</c:v>
                  </c:pt>
                  <c:pt idx="71">
                    <c:v>309</c:v>
                  </c:pt>
                  <c:pt idx="75">
                    <c:v>171</c:v>
                  </c:pt>
                  <c:pt idx="80">
                    <c:v>279</c:v>
                  </c:pt>
                  <c:pt idx="82">
                    <c:v>301</c:v>
                  </c:pt>
                  <c:pt idx="86">
                    <c:v>518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7722-4F14-9152-20D3A51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#koronavilkku</a:t>
            </a:r>
            <a:r>
              <a:rPr lang="en-US" baseline="0"/>
              <a:t> päiväavaimia suhteessa raportoituihin</a:t>
            </a:r>
          </a:p>
          <a:p>
            <a:pPr>
              <a:defRPr/>
            </a:pPr>
            <a:r>
              <a:rPr lang="en-US" baseline="0"/>
              <a:t>COVID-19 tapauksiin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Compare!$B$2:$B$61</c:f>
              <c:numCache>
                <c:formatCode>General</c:formatCode>
                <c:ptCount val="60"/>
                <c:pt idx="3">
                  <c:v>367</c:v>
                </c:pt>
                <c:pt idx="4">
                  <c:v>260</c:v>
                </c:pt>
                <c:pt idx="5">
                  <c:v>309</c:v>
                </c:pt>
                <c:pt idx="6">
                  <c:v>312</c:v>
                </c:pt>
                <c:pt idx="7">
                  <c:v>329</c:v>
                </c:pt>
                <c:pt idx="8">
                  <c:v>486</c:v>
                </c:pt>
                <c:pt idx="9">
                  <c:v>372</c:v>
                </c:pt>
                <c:pt idx="10">
                  <c:v>446</c:v>
                </c:pt>
                <c:pt idx="11">
                  <c:v>386</c:v>
                </c:pt>
                <c:pt idx="12">
                  <c:v>421</c:v>
                </c:pt>
                <c:pt idx="13">
                  <c:v>535</c:v>
                </c:pt>
                <c:pt idx="14">
                  <c:v>537</c:v>
                </c:pt>
                <c:pt idx="15">
                  <c:v>639</c:v>
                </c:pt>
                <c:pt idx="16">
                  <c:v>429</c:v>
                </c:pt>
                <c:pt idx="17">
                  <c:v>559</c:v>
                </c:pt>
                <c:pt idx="18">
                  <c:v>649</c:v>
                </c:pt>
                <c:pt idx="19">
                  <c:v>691</c:v>
                </c:pt>
                <c:pt idx="20">
                  <c:v>666</c:v>
                </c:pt>
                <c:pt idx="21">
                  <c:v>720</c:v>
                </c:pt>
                <c:pt idx="22">
                  <c:v>640</c:v>
                </c:pt>
                <c:pt idx="23">
                  <c:v>445</c:v>
                </c:pt>
                <c:pt idx="24">
                  <c:v>578</c:v>
                </c:pt>
                <c:pt idx="25">
                  <c:v>655</c:v>
                </c:pt>
                <c:pt idx="26">
                  <c:v>453</c:v>
                </c:pt>
                <c:pt idx="27">
                  <c:v>294</c:v>
                </c:pt>
                <c:pt idx="28">
                  <c:v>463</c:v>
                </c:pt>
                <c:pt idx="29">
                  <c:v>169</c:v>
                </c:pt>
                <c:pt idx="30">
                  <c:v>203</c:v>
                </c:pt>
                <c:pt idx="31">
                  <c:v>318</c:v>
                </c:pt>
                <c:pt idx="32">
                  <c:v>238</c:v>
                </c:pt>
                <c:pt idx="33">
                  <c:v>199</c:v>
                </c:pt>
                <c:pt idx="34">
                  <c:v>141</c:v>
                </c:pt>
                <c:pt idx="35">
                  <c:v>242</c:v>
                </c:pt>
                <c:pt idx="36">
                  <c:v>217</c:v>
                </c:pt>
                <c:pt idx="37">
                  <c:v>211</c:v>
                </c:pt>
                <c:pt idx="38">
                  <c:v>189</c:v>
                </c:pt>
                <c:pt idx="39">
                  <c:v>311</c:v>
                </c:pt>
                <c:pt idx="40">
                  <c:v>157</c:v>
                </c:pt>
                <c:pt idx="41">
                  <c:v>202</c:v>
                </c:pt>
                <c:pt idx="42">
                  <c:v>190</c:v>
                </c:pt>
                <c:pt idx="43">
                  <c:v>82</c:v>
                </c:pt>
                <c:pt idx="44">
                  <c:v>137</c:v>
                </c:pt>
                <c:pt idx="45">
                  <c:v>125</c:v>
                </c:pt>
                <c:pt idx="46">
                  <c:v>136</c:v>
                </c:pt>
                <c:pt idx="47">
                  <c:v>67</c:v>
                </c:pt>
                <c:pt idx="48">
                  <c:v>87</c:v>
                </c:pt>
                <c:pt idx="49">
                  <c:v>46</c:v>
                </c:pt>
                <c:pt idx="50">
                  <c:v>70</c:v>
                </c:pt>
                <c:pt idx="51">
                  <c:v>75</c:v>
                </c:pt>
                <c:pt idx="52">
                  <c:v>101</c:v>
                </c:pt>
                <c:pt idx="53">
                  <c:v>56</c:v>
                </c:pt>
                <c:pt idx="54">
                  <c:v>46</c:v>
                </c:pt>
                <c:pt idx="55">
                  <c:v>10</c:v>
                </c:pt>
                <c:pt idx="56">
                  <c:v>15</c:v>
                </c:pt>
                <c:pt idx="57">
                  <c:v>19</c:v>
                </c:pt>
                <c:pt idx="5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F-4725-93C7-368CE9ACD1A5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COVID-19 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Compare!$C$2:$C$61</c:f>
              <c:numCache>
                <c:formatCode>General</c:formatCode>
                <c:ptCount val="60"/>
                <c:pt idx="3">
                  <c:v>222</c:v>
                </c:pt>
                <c:pt idx="4">
                  <c:v>226</c:v>
                </c:pt>
                <c:pt idx="5">
                  <c:v>254</c:v>
                </c:pt>
                <c:pt idx="6">
                  <c:v>123</c:v>
                </c:pt>
                <c:pt idx="7">
                  <c:v>107</c:v>
                </c:pt>
                <c:pt idx="8">
                  <c:v>192</c:v>
                </c:pt>
                <c:pt idx="9">
                  <c:v>212</c:v>
                </c:pt>
                <c:pt idx="10">
                  <c:v>189</c:v>
                </c:pt>
                <c:pt idx="11">
                  <c:v>162</c:v>
                </c:pt>
                <c:pt idx="12">
                  <c:v>244</c:v>
                </c:pt>
                <c:pt idx="13">
                  <c:v>127</c:v>
                </c:pt>
                <c:pt idx="14">
                  <c:v>100</c:v>
                </c:pt>
                <c:pt idx="15">
                  <c:v>192</c:v>
                </c:pt>
                <c:pt idx="16">
                  <c:v>190</c:v>
                </c:pt>
                <c:pt idx="17">
                  <c:v>200</c:v>
                </c:pt>
                <c:pt idx="18">
                  <c:v>197</c:v>
                </c:pt>
                <c:pt idx="19">
                  <c:v>254</c:v>
                </c:pt>
                <c:pt idx="20">
                  <c:v>130</c:v>
                </c:pt>
                <c:pt idx="21">
                  <c:v>109</c:v>
                </c:pt>
                <c:pt idx="22">
                  <c:v>226</c:v>
                </c:pt>
                <c:pt idx="23">
                  <c:v>260</c:v>
                </c:pt>
                <c:pt idx="24">
                  <c:v>306</c:v>
                </c:pt>
                <c:pt idx="25">
                  <c:v>301</c:v>
                </c:pt>
                <c:pt idx="26">
                  <c:v>290</c:v>
                </c:pt>
                <c:pt idx="27">
                  <c:v>147</c:v>
                </c:pt>
                <c:pt idx="28">
                  <c:v>170</c:v>
                </c:pt>
                <c:pt idx="29">
                  <c:v>189</c:v>
                </c:pt>
                <c:pt idx="30">
                  <c:v>188</c:v>
                </c:pt>
                <c:pt idx="31">
                  <c:v>165</c:v>
                </c:pt>
                <c:pt idx="32">
                  <c:v>135</c:v>
                </c:pt>
                <c:pt idx="33">
                  <c:v>122</c:v>
                </c:pt>
                <c:pt idx="34">
                  <c:v>71</c:v>
                </c:pt>
                <c:pt idx="35">
                  <c:v>74</c:v>
                </c:pt>
                <c:pt idx="36">
                  <c:v>127</c:v>
                </c:pt>
                <c:pt idx="37">
                  <c:v>97</c:v>
                </c:pt>
                <c:pt idx="38">
                  <c:v>117</c:v>
                </c:pt>
                <c:pt idx="39">
                  <c:v>106</c:v>
                </c:pt>
                <c:pt idx="40">
                  <c:v>120</c:v>
                </c:pt>
                <c:pt idx="41">
                  <c:v>74</c:v>
                </c:pt>
                <c:pt idx="42">
                  <c:v>61</c:v>
                </c:pt>
                <c:pt idx="43">
                  <c:v>77</c:v>
                </c:pt>
                <c:pt idx="44">
                  <c:v>85</c:v>
                </c:pt>
                <c:pt idx="45">
                  <c:v>57</c:v>
                </c:pt>
                <c:pt idx="46">
                  <c:v>53</c:v>
                </c:pt>
                <c:pt idx="47">
                  <c:v>59</c:v>
                </c:pt>
                <c:pt idx="48">
                  <c:v>46</c:v>
                </c:pt>
                <c:pt idx="49">
                  <c:v>41</c:v>
                </c:pt>
                <c:pt idx="50">
                  <c:v>57</c:v>
                </c:pt>
                <c:pt idx="51">
                  <c:v>52</c:v>
                </c:pt>
                <c:pt idx="52">
                  <c:v>55</c:v>
                </c:pt>
                <c:pt idx="53">
                  <c:v>57</c:v>
                </c:pt>
                <c:pt idx="54">
                  <c:v>45</c:v>
                </c:pt>
                <c:pt idx="55">
                  <c:v>33</c:v>
                </c:pt>
                <c:pt idx="56">
                  <c:v>22</c:v>
                </c:pt>
                <c:pt idx="57">
                  <c:v>42</c:v>
                </c:pt>
                <c:pt idx="5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F-4725-93C7-368CE9AC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215448"/>
        <c:axId val="632217416"/>
      </c:lineChart>
      <c:dateAx>
        <c:axId val="632215448"/>
        <c:scaling>
          <c:orientation val="minMax"/>
        </c:scaling>
        <c:delete val="0"/>
        <c:axPos val="b"/>
        <c:numFmt formatCode="d/m/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7416"/>
        <c:crosses val="autoZero"/>
        <c:auto val="1"/>
        <c:lblOffset val="100"/>
        <c:baseTimeUnit val="days"/>
        <c:majorUnit val="1"/>
        <c:majorTimeUnit val="days"/>
      </c:dateAx>
      <c:valAx>
        <c:axId val="6322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88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114</xdr:row>
      <xdr:rowOff>70759</xdr:rowOff>
    </xdr:from>
    <xdr:to>
      <xdr:col>14</xdr:col>
      <xdr:colOff>261256</xdr:colOff>
      <xdr:row>135</xdr:row>
      <xdr:rowOff>185056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587830</xdr:colOff>
      <xdr:row>4</xdr:row>
      <xdr:rowOff>59870</xdr:rowOff>
    </xdr:from>
    <xdr:to>
      <xdr:col>16</xdr:col>
      <xdr:colOff>527957</xdr:colOff>
      <xdr:row>27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5AA47D-64FA-42DD-9220-E7D7D9472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196"/>
  <sheetViews>
    <sheetView tabSelected="1" topLeftCell="A105" workbookViewId="0">
      <selection activeCell="K110" sqref="K110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  <col min="7" max="7" width="11.23046875" customWidth="1"/>
    <col min="8" max="8" width="9.921875" bestFit="1" customWidth="1"/>
  </cols>
  <sheetData>
    <row r="2" spans="1:12">
      <c r="A2" t="s">
        <v>12</v>
      </c>
      <c r="D2" t="s">
        <v>11</v>
      </c>
      <c r="E2" s="2">
        <f>SUM(E9:E22)</f>
        <v>1</v>
      </c>
      <c r="F2" t="s">
        <v>76</v>
      </c>
      <c r="G2">
        <f ca="1">SUM(AllKeys)</f>
        <v>25250</v>
      </c>
      <c r="H2" s="10">
        <f ca="1">G2/5</f>
        <v>5050</v>
      </c>
    </row>
    <row r="4" spans="1:12" s="1" customFormat="1">
      <c r="A4" s="1" t="s">
        <v>79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22. marraskuuta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44157</v>
      </c>
      <c r="D9" s="2">
        <f t="shared" ref="D9:D22" si="1">VALUE(MID(Json,I9+10,J9-I9-10))</f>
        <v>485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32</v>
      </c>
      <c r="I9">
        <f t="shared" ref="I9:I22" si="4">FIND("keyCount",Json,H9)</f>
        <v>48</v>
      </c>
      <c r="J9">
        <f t="shared" ref="J9:J22" si="5">FIND(",""",Json,I9)</f>
        <v>61</v>
      </c>
      <c r="K9">
        <f t="shared" ref="K9:K22" si="6">FIND("matchesCount",Json,J9)</f>
        <v>63</v>
      </c>
      <c r="L9">
        <f t="shared" ref="L9:L22" si="7">FIND(",""",Json,K9)</f>
        <v>78</v>
      </c>
    </row>
    <row r="10" spans="1:12">
      <c r="B10" s="2" t="str">
        <f t="shared" si="0"/>
        <v>21. marraskuuta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44156</v>
      </c>
      <c r="D10" s="2">
        <f t="shared" si="1"/>
        <v>626</v>
      </c>
      <c r="E10" s="2">
        <f t="shared" si="2"/>
        <v>0</v>
      </c>
      <c r="G10">
        <f>FIND("timestamp",Json,L9)</f>
        <v>161</v>
      </c>
      <c r="H10">
        <f t="shared" si="3"/>
        <v>189</v>
      </c>
      <c r="I10">
        <f t="shared" si="4"/>
        <v>205</v>
      </c>
      <c r="J10">
        <f t="shared" si="5"/>
        <v>218</v>
      </c>
      <c r="K10">
        <f t="shared" si="6"/>
        <v>220</v>
      </c>
      <c r="L10">
        <f t="shared" si="7"/>
        <v>235</v>
      </c>
    </row>
    <row r="11" spans="1:12">
      <c r="B11" s="2" t="str">
        <f t="shared" si="0"/>
        <v>20. marraskuuta</v>
      </c>
      <c r="C11" s="5">
        <f t="shared" si="8"/>
        <v>44155</v>
      </c>
      <c r="D11" s="2">
        <f t="shared" si="1"/>
        <v>518</v>
      </c>
      <c r="E11" s="2">
        <f t="shared" si="2"/>
        <v>0</v>
      </c>
      <c r="G11">
        <f t="shared" ref="G11:G22" si="9">FIND("timestamp",Json,H10)</f>
        <v>318</v>
      </c>
      <c r="H11">
        <f t="shared" si="3"/>
        <v>346</v>
      </c>
      <c r="I11">
        <f t="shared" si="4"/>
        <v>362</v>
      </c>
      <c r="J11">
        <f t="shared" si="5"/>
        <v>375</v>
      </c>
      <c r="K11">
        <f t="shared" si="6"/>
        <v>377</v>
      </c>
      <c r="L11">
        <f t="shared" si="7"/>
        <v>392</v>
      </c>
    </row>
    <row r="12" spans="1:12">
      <c r="B12" s="2" t="str">
        <f t="shared" si="0"/>
        <v>19. marraskuuta</v>
      </c>
      <c r="C12" s="5">
        <f t="shared" si="8"/>
        <v>44154</v>
      </c>
      <c r="D12" s="2">
        <f t="shared" si="1"/>
        <v>537</v>
      </c>
      <c r="E12" s="2">
        <f t="shared" si="2"/>
        <v>0</v>
      </c>
      <c r="G12">
        <f t="shared" si="9"/>
        <v>475</v>
      </c>
      <c r="H12">
        <f t="shared" si="3"/>
        <v>503</v>
      </c>
      <c r="I12">
        <f t="shared" si="4"/>
        <v>519</v>
      </c>
      <c r="J12">
        <f t="shared" si="5"/>
        <v>532</v>
      </c>
      <c r="K12">
        <f t="shared" si="6"/>
        <v>534</v>
      </c>
      <c r="L12">
        <f t="shared" si="7"/>
        <v>549</v>
      </c>
    </row>
    <row r="13" spans="1:12">
      <c r="B13" s="2" t="str">
        <f t="shared" si="0"/>
        <v>18. marraskuuta</v>
      </c>
      <c r="C13" s="5">
        <f t="shared" si="8"/>
        <v>44153</v>
      </c>
      <c r="D13" s="2">
        <f t="shared" si="1"/>
        <v>458</v>
      </c>
      <c r="E13" s="2">
        <f t="shared" si="2"/>
        <v>0</v>
      </c>
      <c r="G13">
        <f t="shared" si="9"/>
        <v>632</v>
      </c>
      <c r="H13">
        <f t="shared" si="3"/>
        <v>660</v>
      </c>
      <c r="I13">
        <f t="shared" si="4"/>
        <v>676</v>
      </c>
      <c r="J13">
        <f t="shared" si="5"/>
        <v>689</v>
      </c>
      <c r="K13">
        <f t="shared" si="6"/>
        <v>691</v>
      </c>
      <c r="L13">
        <f t="shared" si="7"/>
        <v>706</v>
      </c>
    </row>
    <row r="14" spans="1:12">
      <c r="B14" s="2" t="str">
        <f t="shared" si="0"/>
        <v>17. marraskuuta</v>
      </c>
      <c r="C14" s="5">
        <f t="shared" si="8"/>
        <v>44152</v>
      </c>
      <c r="D14" s="2">
        <f t="shared" si="1"/>
        <v>389</v>
      </c>
      <c r="E14" s="2">
        <f t="shared" si="2"/>
        <v>0</v>
      </c>
      <c r="G14">
        <f t="shared" si="9"/>
        <v>789</v>
      </c>
      <c r="H14">
        <f t="shared" si="3"/>
        <v>817</v>
      </c>
      <c r="I14">
        <f t="shared" si="4"/>
        <v>833</v>
      </c>
      <c r="J14">
        <f t="shared" si="5"/>
        <v>846</v>
      </c>
      <c r="K14">
        <f t="shared" si="6"/>
        <v>848</v>
      </c>
      <c r="L14">
        <f t="shared" si="7"/>
        <v>863</v>
      </c>
    </row>
    <row r="15" spans="1:12">
      <c r="B15" s="2" t="str">
        <f t="shared" si="0"/>
        <v>16. marraskuuta</v>
      </c>
      <c r="C15" s="5">
        <f t="shared" si="8"/>
        <v>44151</v>
      </c>
      <c r="D15" s="2">
        <f t="shared" si="1"/>
        <v>301</v>
      </c>
      <c r="E15" s="2">
        <f t="shared" si="2"/>
        <v>0</v>
      </c>
      <c r="G15">
        <f t="shared" si="9"/>
        <v>947</v>
      </c>
      <c r="H15">
        <f t="shared" si="3"/>
        <v>975</v>
      </c>
      <c r="I15">
        <f t="shared" si="4"/>
        <v>991</v>
      </c>
      <c r="J15">
        <f t="shared" si="5"/>
        <v>1004</v>
      </c>
      <c r="K15">
        <f t="shared" si="6"/>
        <v>1006</v>
      </c>
      <c r="L15">
        <f t="shared" si="7"/>
        <v>1021</v>
      </c>
    </row>
    <row r="16" spans="1:12">
      <c r="B16" s="2" t="str">
        <f t="shared" si="0"/>
        <v>15. marraskuuta</v>
      </c>
      <c r="C16" s="5">
        <f t="shared" si="8"/>
        <v>44150</v>
      </c>
      <c r="D16" s="2">
        <f t="shared" si="1"/>
        <v>321</v>
      </c>
      <c r="E16" s="2">
        <f t="shared" si="2"/>
        <v>0</v>
      </c>
      <c r="G16">
        <f t="shared" si="9"/>
        <v>1105</v>
      </c>
      <c r="H16">
        <f t="shared" si="3"/>
        <v>1133</v>
      </c>
      <c r="I16">
        <f t="shared" si="4"/>
        <v>1149</v>
      </c>
      <c r="J16">
        <f t="shared" si="5"/>
        <v>1162</v>
      </c>
      <c r="K16">
        <f t="shared" si="6"/>
        <v>1164</v>
      </c>
      <c r="L16">
        <f t="shared" si="7"/>
        <v>1179</v>
      </c>
    </row>
    <row r="17" spans="1:12">
      <c r="B17" s="2" t="str">
        <f t="shared" si="0"/>
        <v>14. marraskuuta</v>
      </c>
      <c r="C17" s="5">
        <f t="shared" si="8"/>
        <v>44149</v>
      </c>
      <c r="D17" s="2">
        <f t="shared" si="1"/>
        <v>279</v>
      </c>
      <c r="E17" s="2">
        <f t="shared" si="2"/>
        <v>0</v>
      </c>
      <c r="G17">
        <f t="shared" si="9"/>
        <v>1262</v>
      </c>
      <c r="H17">
        <f t="shared" si="3"/>
        <v>1290</v>
      </c>
      <c r="I17">
        <f t="shared" si="4"/>
        <v>1307</v>
      </c>
      <c r="J17">
        <f t="shared" si="5"/>
        <v>1320</v>
      </c>
      <c r="K17">
        <f t="shared" si="6"/>
        <v>1322</v>
      </c>
      <c r="L17">
        <f t="shared" si="7"/>
        <v>1337</v>
      </c>
    </row>
    <row r="18" spans="1:12">
      <c r="B18" s="2" t="str">
        <f t="shared" si="0"/>
        <v>13. marraskuuta</v>
      </c>
      <c r="C18" s="5">
        <f t="shared" si="8"/>
        <v>44148</v>
      </c>
      <c r="D18" s="2">
        <f t="shared" si="1"/>
        <v>280</v>
      </c>
      <c r="E18" s="2">
        <f t="shared" si="2"/>
        <v>0</v>
      </c>
      <c r="G18">
        <f t="shared" si="9"/>
        <v>1420</v>
      </c>
      <c r="H18">
        <f t="shared" si="3"/>
        <v>1448</v>
      </c>
      <c r="I18">
        <f t="shared" si="4"/>
        <v>1464</v>
      </c>
      <c r="J18">
        <f t="shared" si="5"/>
        <v>1477</v>
      </c>
      <c r="K18">
        <f t="shared" si="6"/>
        <v>1479</v>
      </c>
      <c r="L18">
        <f t="shared" si="7"/>
        <v>1494</v>
      </c>
    </row>
    <row r="19" spans="1:12">
      <c r="B19" s="2" t="str">
        <f t="shared" si="0"/>
        <v>12. marraskuuta</v>
      </c>
      <c r="C19" s="5">
        <f t="shared" si="8"/>
        <v>44147</v>
      </c>
      <c r="D19" s="2">
        <f t="shared" si="1"/>
        <v>255</v>
      </c>
      <c r="E19" s="2">
        <f t="shared" si="2"/>
        <v>1</v>
      </c>
      <c r="G19">
        <f t="shared" si="9"/>
        <v>1577</v>
      </c>
      <c r="H19">
        <f t="shared" si="3"/>
        <v>1605</v>
      </c>
      <c r="I19">
        <f t="shared" si="4"/>
        <v>1621</v>
      </c>
      <c r="J19">
        <f t="shared" si="5"/>
        <v>1634</v>
      </c>
      <c r="K19">
        <f t="shared" si="6"/>
        <v>1636</v>
      </c>
      <c r="L19">
        <f t="shared" si="7"/>
        <v>1651</v>
      </c>
    </row>
    <row r="20" spans="1:12">
      <c r="B20" s="2" t="str">
        <f t="shared" si="0"/>
        <v>11. marraskuuta</v>
      </c>
      <c r="C20" s="5">
        <f t="shared" si="8"/>
        <v>44146</v>
      </c>
      <c r="D20" s="2">
        <f t="shared" si="1"/>
        <v>248</v>
      </c>
      <c r="E20" s="2">
        <f t="shared" si="2"/>
        <v>0</v>
      </c>
      <c r="G20">
        <f t="shared" si="9"/>
        <v>1735</v>
      </c>
      <c r="H20">
        <f t="shared" si="3"/>
        <v>1763</v>
      </c>
      <c r="I20">
        <f t="shared" si="4"/>
        <v>1779</v>
      </c>
      <c r="J20">
        <f t="shared" si="5"/>
        <v>1792</v>
      </c>
      <c r="K20">
        <f t="shared" si="6"/>
        <v>1794</v>
      </c>
      <c r="L20">
        <f t="shared" si="7"/>
        <v>1809</v>
      </c>
    </row>
    <row r="21" spans="1:12">
      <c r="B21" s="2" t="str">
        <f t="shared" si="0"/>
        <v>10. marraskuuta</v>
      </c>
      <c r="C21" s="5">
        <f t="shared" si="8"/>
        <v>44145</v>
      </c>
      <c r="D21" s="2">
        <f t="shared" si="1"/>
        <v>202</v>
      </c>
      <c r="E21" s="2">
        <f t="shared" si="2"/>
        <v>0</v>
      </c>
      <c r="G21">
        <f t="shared" si="9"/>
        <v>1892</v>
      </c>
      <c r="H21">
        <f t="shared" si="3"/>
        <v>1920</v>
      </c>
      <c r="I21">
        <f t="shared" si="4"/>
        <v>1936</v>
      </c>
      <c r="J21">
        <f t="shared" si="5"/>
        <v>1949</v>
      </c>
      <c r="K21">
        <f t="shared" si="6"/>
        <v>1951</v>
      </c>
      <c r="L21">
        <f t="shared" si="7"/>
        <v>1966</v>
      </c>
    </row>
    <row r="22" spans="1:12">
      <c r="B22" s="2" t="str">
        <f t="shared" si="0"/>
        <v>9. marraskuuta</v>
      </c>
      <c r="C22" s="5">
        <f t="shared" si="8"/>
        <v>44144</v>
      </c>
      <c r="D22" s="2">
        <f t="shared" si="1"/>
        <v>171</v>
      </c>
      <c r="E22" s="2">
        <f t="shared" si="2"/>
        <v>0</v>
      </c>
      <c r="G22">
        <f t="shared" si="9"/>
        <v>2050</v>
      </c>
      <c r="H22">
        <f t="shared" si="3"/>
        <v>2077</v>
      </c>
      <c r="I22">
        <f t="shared" si="4"/>
        <v>2093</v>
      </c>
      <c r="J22">
        <f t="shared" si="5"/>
        <v>2106</v>
      </c>
      <c r="K22">
        <f t="shared" si="6"/>
        <v>2108</v>
      </c>
      <c r="L22">
        <f t="shared" si="7"/>
        <v>2123</v>
      </c>
    </row>
    <row r="23" spans="1:12">
      <c r="A23" t="s">
        <v>5</v>
      </c>
      <c r="C23" s="13">
        <v>44144</v>
      </c>
      <c r="D23" s="12">
        <v>171</v>
      </c>
      <c r="E23" s="12">
        <v>0</v>
      </c>
    </row>
    <row r="24" spans="1:12">
      <c r="C24" s="13">
        <v>44148</v>
      </c>
      <c r="D24" s="12">
        <v>280</v>
      </c>
      <c r="E24" s="12">
        <v>0</v>
      </c>
    </row>
    <row r="25" spans="1:12">
      <c r="C25" s="13">
        <v>44147</v>
      </c>
      <c r="D25" s="12">
        <v>255</v>
      </c>
      <c r="E25" s="12">
        <v>1</v>
      </c>
    </row>
    <row r="26" spans="1:12">
      <c r="C26" s="13">
        <v>44146</v>
      </c>
      <c r="D26" s="12">
        <v>248</v>
      </c>
      <c r="E26" s="12">
        <v>0</v>
      </c>
    </row>
    <row r="27" spans="1:12">
      <c r="C27" s="13">
        <v>44145</v>
      </c>
      <c r="D27" s="12">
        <v>202</v>
      </c>
      <c r="E27" s="12">
        <v>0</v>
      </c>
    </row>
    <row r="28" spans="1:12">
      <c r="C28" s="13">
        <v>44144</v>
      </c>
      <c r="D28" s="12">
        <v>171</v>
      </c>
      <c r="E28" s="12">
        <v>0</v>
      </c>
    </row>
    <row r="29" spans="1:12">
      <c r="C29" s="13">
        <v>44143</v>
      </c>
      <c r="D29" s="12">
        <v>252</v>
      </c>
      <c r="E29" s="12">
        <v>0</v>
      </c>
    </row>
    <row r="30" spans="1:12">
      <c r="C30" s="13">
        <v>44144</v>
      </c>
      <c r="D30" s="12">
        <v>171</v>
      </c>
      <c r="E30" s="12">
        <v>0</v>
      </c>
    </row>
    <row r="31" spans="1:12">
      <c r="C31" s="13">
        <v>44143</v>
      </c>
      <c r="D31" s="12">
        <v>252</v>
      </c>
      <c r="E31" s="12">
        <v>0</v>
      </c>
    </row>
    <row r="32" spans="1:12">
      <c r="A32" t="s">
        <v>78</v>
      </c>
      <c r="C32" s="13">
        <v>44142</v>
      </c>
      <c r="D32" s="12">
        <v>365</v>
      </c>
      <c r="E32" s="12">
        <v>0</v>
      </c>
    </row>
    <row r="33" spans="1:5">
      <c r="A33" s="6" t="s">
        <v>6</v>
      </c>
      <c r="C33" s="13">
        <v>44141</v>
      </c>
      <c r="D33" s="12">
        <v>378</v>
      </c>
      <c r="E33" s="12">
        <v>0</v>
      </c>
    </row>
    <row r="34" spans="1:5">
      <c r="C34" s="13">
        <v>44140</v>
      </c>
      <c r="D34" s="12">
        <v>309</v>
      </c>
      <c r="E34" s="12">
        <v>0</v>
      </c>
    </row>
    <row r="35" spans="1:5">
      <c r="C35" s="13">
        <v>44139</v>
      </c>
      <c r="D35" s="12">
        <v>345</v>
      </c>
      <c r="E35" s="12">
        <v>0</v>
      </c>
    </row>
    <row r="36" spans="1:5">
      <c r="C36" s="13">
        <v>44138</v>
      </c>
      <c r="D36" s="12">
        <v>252</v>
      </c>
      <c r="E36" s="12">
        <v>0</v>
      </c>
    </row>
    <row r="37" spans="1:5">
      <c r="C37" s="13">
        <v>44137</v>
      </c>
      <c r="D37" s="12">
        <v>241</v>
      </c>
      <c r="E37" s="12">
        <v>0</v>
      </c>
    </row>
    <row r="38" spans="1:5">
      <c r="A38" t="s">
        <v>14</v>
      </c>
      <c r="C38" s="13">
        <v>44136</v>
      </c>
      <c r="D38" s="12">
        <v>240</v>
      </c>
      <c r="E38" s="12">
        <v>0</v>
      </c>
    </row>
    <row r="39" spans="1:5">
      <c r="A39" s="6" t="s">
        <v>13</v>
      </c>
      <c r="C39" s="5">
        <v>44135</v>
      </c>
      <c r="D39" s="2">
        <v>372</v>
      </c>
      <c r="E39" s="2">
        <v>0</v>
      </c>
    </row>
    <row r="40" spans="1:5">
      <c r="C40" s="5">
        <v>44134</v>
      </c>
      <c r="D40" s="2">
        <v>367</v>
      </c>
      <c r="E40" s="2">
        <v>0</v>
      </c>
    </row>
    <row r="41" spans="1:5">
      <c r="C41" s="5">
        <v>44133</v>
      </c>
      <c r="D41" s="2">
        <v>353</v>
      </c>
      <c r="E41" s="2">
        <v>0</v>
      </c>
    </row>
    <row r="42" spans="1:5">
      <c r="C42" s="5">
        <v>44132</v>
      </c>
      <c r="D42" s="2">
        <v>367</v>
      </c>
      <c r="E42" s="2">
        <v>0</v>
      </c>
    </row>
    <row r="43" spans="1:5">
      <c r="C43" s="5">
        <v>44131</v>
      </c>
      <c r="D43" s="2">
        <v>260</v>
      </c>
      <c r="E43" s="2">
        <v>0</v>
      </c>
    </row>
    <row r="44" spans="1:5">
      <c r="C44" s="5">
        <v>44130</v>
      </c>
      <c r="D44" s="2">
        <v>309</v>
      </c>
      <c r="E44" s="2">
        <v>0</v>
      </c>
    </row>
    <row r="45" spans="1:5">
      <c r="C45" s="5">
        <v>44129</v>
      </c>
      <c r="D45" s="2">
        <v>312</v>
      </c>
      <c r="E45" s="2">
        <v>1</v>
      </c>
    </row>
    <row r="46" spans="1:5">
      <c r="C46" s="5">
        <v>44128</v>
      </c>
      <c r="D46" s="2">
        <v>329</v>
      </c>
      <c r="E46" s="2">
        <v>0</v>
      </c>
    </row>
    <row r="47" spans="1:5">
      <c r="C47" s="5">
        <v>44127</v>
      </c>
      <c r="D47" s="2">
        <v>486</v>
      </c>
      <c r="E47" s="2">
        <v>0</v>
      </c>
    </row>
    <row r="48" spans="1:5">
      <c r="C48" s="5">
        <v>44126</v>
      </c>
      <c r="D48" s="2">
        <v>372</v>
      </c>
      <c r="E48" s="2">
        <v>0</v>
      </c>
    </row>
    <row r="49" spans="3:5">
      <c r="C49" s="5">
        <v>44125</v>
      </c>
      <c r="D49" s="2">
        <v>446</v>
      </c>
      <c r="E49" s="2">
        <v>0</v>
      </c>
    </row>
    <row r="50" spans="3:5">
      <c r="C50" s="5">
        <v>44124</v>
      </c>
      <c r="D50" s="2">
        <v>386</v>
      </c>
      <c r="E50" s="2">
        <v>0</v>
      </c>
    </row>
    <row r="51" spans="3:5">
      <c r="C51" s="5">
        <v>44123</v>
      </c>
      <c r="D51" s="2">
        <v>421</v>
      </c>
      <c r="E51" s="2">
        <v>0</v>
      </c>
    </row>
    <row r="52" spans="3:5">
      <c r="C52" s="5">
        <v>44122</v>
      </c>
      <c r="D52" s="2">
        <v>535</v>
      </c>
      <c r="E52" s="2">
        <v>0</v>
      </c>
    </row>
    <row r="53" spans="3:5">
      <c r="C53" s="5">
        <v>44121</v>
      </c>
      <c r="D53" s="2">
        <v>537</v>
      </c>
      <c r="E53" s="2">
        <v>0</v>
      </c>
    </row>
    <row r="54" spans="3:5">
      <c r="C54" s="5">
        <v>44120</v>
      </c>
      <c r="D54" s="2">
        <v>639</v>
      </c>
      <c r="E54" s="2">
        <v>0</v>
      </c>
    </row>
    <row r="55" spans="3:5">
      <c r="C55" s="5">
        <v>44119</v>
      </c>
      <c r="D55" s="2">
        <v>429</v>
      </c>
      <c r="E55" s="2">
        <v>0</v>
      </c>
    </row>
    <row r="56" spans="3:5">
      <c r="C56" s="5">
        <v>44118</v>
      </c>
      <c r="D56" s="2">
        <v>559</v>
      </c>
      <c r="E56" s="2">
        <v>0</v>
      </c>
    </row>
    <row r="57" spans="3:5">
      <c r="C57" s="5">
        <v>44117</v>
      </c>
      <c r="D57" s="2">
        <v>649</v>
      </c>
      <c r="E57" s="2">
        <v>0</v>
      </c>
    </row>
    <row r="58" spans="3:5">
      <c r="C58" s="5">
        <v>44116</v>
      </c>
      <c r="D58" s="2">
        <v>691</v>
      </c>
      <c r="E58" s="2">
        <v>0</v>
      </c>
    </row>
    <row r="59" spans="3:5">
      <c r="C59" s="5">
        <v>44115</v>
      </c>
      <c r="D59" s="2">
        <v>666</v>
      </c>
      <c r="E59" s="2">
        <v>0</v>
      </c>
    </row>
    <row r="60" spans="3:5">
      <c r="C60" s="5">
        <v>44114</v>
      </c>
      <c r="D60" s="2">
        <v>720</v>
      </c>
      <c r="E60" s="2">
        <v>0</v>
      </c>
    </row>
    <row r="61" spans="3:5">
      <c r="C61" s="5">
        <v>44113</v>
      </c>
      <c r="D61" s="2">
        <v>640</v>
      </c>
      <c r="E61" s="2">
        <v>1</v>
      </c>
    </row>
    <row r="62" spans="3:5">
      <c r="C62" s="5">
        <v>44112</v>
      </c>
      <c r="D62" s="2">
        <v>445</v>
      </c>
      <c r="E62" s="2">
        <v>0</v>
      </c>
    </row>
    <row r="63" spans="3:5">
      <c r="C63" s="5">
        <v>44111</v>
      </c>
      <c r="D63" s="2">
        <v>578</v>
      </c>
      <c r="E63" s="2">
        <v>0</v>
      </c>
    </row>
    <row r="64" spans="3:5">
      <c r="C64" s="5">
        <v>44110</v>
      </c>
      <c r="D64" s="2">
        <v>655</v>
      </c>
      <c r="E64" s="2">
        <v>0</v>
      </c>
    </row>
    <row r="65" spans="3:5">
      <c r="C65" s="5">
        <v>44109</v>
      </c>
      <c r="D65" s="2">
        <v>453</v>
      </c>
      <c r="E65" s="2">
        <v>0</v>
      </c>
    </row>
    <row r="66" spans="3:5">
      <c r="C66" s="5">
        <v>44108</v>
      </c>
      <c r="D66" s="2">
        <v>294</v>
      </c>
      <c r="E66" s="2">
        <v>0</v>
      </c>
    </row>
    <row r="67" spans="3:5">
      <c r="C67" s="5">
        <v>44107</v>
      </c>
      <c r="D67" s="2">
        <v>463</v>
      </c>
      <c r="E67" s="2">
        <v>1</v>
      </c>
    </row>
    <row r="68" spans="3:5">
      <c r="C68" s="5">
        <v>44106</v>
      </c>
      <c r="D68" s="2">
        <v>169</v>
      </c>
      <c r="E68" s="2">
        <v>0</v>
      </c>
    </row>
    <row r="69" spans="3:5">
      <c r="C69" s="5">
        <v>44105</v>
      </c>
      <c r="D69" s="2">
        <v>203</v>
      </c>
      <c r="E69" s="2">
        <v>0</v>
      </c>
    </row>
    <row r="70" spans="3:5">
      <c r="C70" s="5">
        <v>44104</v>
      </c>
      <c r="D70" s="2">
        <v>318</v>
      </c>
      <c r="E70" s="2">
        <v>0</v>
      </c>
    </row>
    <row r="71" spans="3:5">
      <c r="C71" s="5">
        <v>44103</v>
      </c>
      <c r="D71" s="2">
        <v>238</v>
      </c>
      <c r="E71" s="2">
        <v>0</v>
      </c>
    </row>
    <row r="72" spans="3:5">
      <c r="C72" s="5">
        <v>44102</v>
      </c>
      <c r="D72" s="2">
        <v>199</v>
      </c>
      <c r="E72" s="2">
        <v>0</v>
      </c>
    </row>
    <row r="73" spans="3:5">
      <c r="C73" s="5">
        <v>44101</v>
      </c>
      <c r="D73" s="2">
        <v>141</v>
      </c>
      <c r="E73" s="2">
        <v>0</v>
      </c>
    </row>
    <row r="74" spans="3:5">
      <c r="C74" s="5">
        <v>44100</v>
      </c>
      <c r="D74" s="2">
        <v>242</v>
      </c>
      <c r="E74" s="2">
        <v>0</v>
      </c>
    </row>
    <row r="75" spans="3:5">
      <c r="C75" s="5">
        <v>44099</v>
      </c>
      <c r="D75" s="2">
        <v>217</v>
      </c>
      <c r="E75" s="2">
        <v>1</v>
      </c>
    </row>
    <row r="76" spans="3:5">
      <c r="C76" s="5">
        <v>44098</v>
      </c>
      <c r="D76" s="2">
        <v>211</v>
      </c>
      <c r="E76" s="2">
        <v>0</v>
      </c>
    </row>
    <row r="77" spans="3:5">
      <c r="C77" s="5">
        <v>44097</v>
      </c>
      <c r="D77" s="2">
        <v>189</v>
      </c>
      <c r="E77" s="2">
        <v>0</v>
      </c>
    </row>
    <row r="78" spans="3:5">
      <c r="C78" s="5">
        <v>44096</v>
      </c>
      <c r="D78" s="2">
        <v>311</v>
      </c>
      <c r="E78" s="2">
        <v>0</v>
      </c>
    </row>
    <row r="79" spans="3:5">
      <c r="C79" s="5">
        <v>44095</v>
      </c>
      <c r="D79" s="2">
        <v>157</v>
      </c>
      <c r="E79" s="2">
        <v>0</v>
      </c>
    </row>
    <row r="80" spans="3:5">
      <c r="C80" s="5">
        <v>44094</v>
      </c>
      <c r="D80" s="2">
        <v>202</v>
      </c>
      <c r="E80" s="2">
        <v>0</v>
      </c>
    </row>
    <row r="81" spans="1:5">
      <c r="C81" s="5">
        <v>44093</v>
      </c>
      <c r="D81" s="2">
        <v>190</v>
      </c>
      <c r="E81" s="2">
        <v>0</v>
      </c>
    </row>
    <row r="82" spans="1:5">
      <c r="C82" s="5">
        <v>44092</v>
      </c>
      <c r="D82" s="2">
        <v>82</v>
      </c>
      <c r="E82" s="2">
        <v>0</v>
      </c>
    </row>
    <row r="83" spans="1:5">
      <c r="C83" s="5">
        <v>44091</v>
      </c>
      <c r="D83" s="2">
        <v>137</v>
      </c>
      <c r="E83" s="2">
        <v>0</v>
      </c>
    </row>
    <row r="84" spans="1:5">
      <c r="C84" s="5">
        <v>44090</v>
      </c>
      <c r="D84" s="2">
        <v>125</v>
      </c>
      <c r="E84" s="2">
        <v>0</v>
      </c>
    </row>
    <row r="85" spans="1:5">
      <c r="C85" s="5">
        <v>44089</v>
      </c>
      <c r="D85" s="2">
        <v>136</v>
      </c>
      <c r="E85" s="2">
        <v>0</v>
      </c>
    </row>
    <row r="86" spans="1:5">
      <c r="C86" s="5">
        <v>44088</v>
      </c>
      <c r="D86" s="2">
        <v>67</v>
      </c>
      <c r="E86" s="2">
        <v>0</v>
      </c>
    </row>
    <row r="87" spans="1:5">
      <c r="C87" s="5">
        <v>44087</v>
      </c>
      <c r="D87" s="2">
        <v>87</v>
      </c>
      <c r="E87" s="2">
        <v>0</v>
      </c>
    </row>
    <row r="88" spans="1:5">
      <c r="C88" s="5">
        <v>44086</v>
      </c>
      <c r="D88" s="2">
        <v>46</v>
      </c>
      <c r="E88" s="2">
        <v>0</v>
      </c>
    </row>
    <row r="89" spans="1:5">
      <c r="C89" s="5">
        <v>44085</v>
      </c>
      <c r="D89" s="2">
        <v>70</v>
      </c>
      <c r="E89" s="2">
        <v>0</v>
      </c>
    </row>
    <row r="90" spans="1:5">
      <c r="C90" s="5">
        <v>44084</v>
      </c>
      <c r="D90" s="2">
        <v>75</v>
      </c>
      <c r="E90" s="2">
        <v>0</v>
      </c>
    </row>
    <row r="91" spans="1:5">
      <c r="C91" s="5">
        <v>44083</v>
      </c>
      <c r="D91" s="2">
        <v>101</v>
      </c>
      <c r="E91" s="2">
        <v>0</v>
      </c>
    </row>
    <row r="92" spans="1:5">
      <c r="C92" s="5">
        <v>44082</v>
      </c>
      <c r="D92" s="2">
        <v>56</v>
      </c>
      <c r="E92" s="2">
        <v>0</v>
      </c>
    </row>
    <row r="93" spans="1:5">
      <c r="C93" s="5">
        <v>44081</v>
      </c>
      <c r="D93" s="2">
        <v>46</v>
      </c>
      <c r="E93" s="2">
        <v>0</v>
      </c>
    </row>
    <row r="94" spans="1:5">
      <c r="C94" s="5">
        <v>44080</v>
      </c>
      <c r="D94" s="2">
        <v>10</v>
      </c>
      <c r="E94" s="2">
        <v>0</v>
      </c>
    </row>
    <row r="95" spans="1:5">
      <c r="A95" t="s">
        <v>77</v>
      </c>
      <c r="C95" s="5">
        <v>44079</v>
      </c>
      <c r="D95" s="2">
        <v>15</v>
      </c>
      <c r="E95" s="2">
        <v>0</v>
      </c>
    </row>
    <row r="96" spans="1:5">
      <c r="A96" s="6" t="s">
        <v>8</v>
      </c>
      <c r="C96" s="5">
        <v>44078</v>
      </c>
      <c r="D96" s="2">
        <v>19</v>
      </c>
      <c r="E96" s="2">
        <v>0</v>
      </c>
    </row>
    <row r="97" spans="1:10">
      <c r="C97" s="5">
        <v>44077</v>
      </c>
      <c r="D97" s="2">
        <v>6</v>
      </c>
      <c r="E97" s="2">
        <v>0</v>
      </c>
    </row>
    <row r="98" spans="1:10">
      <c r="A98" t="s">
        <v>10</v>
      </c>
      <c r="C98"/>
    </row>
    <row r="99" spans="1:10">
      <c r="A99" s="8" t="str">
        <f ca="1">"Uusien #koronavilkku päiväavaimien lukumäärä "&amp;TEXT(NOW(),"p.kk")&amp;" on n="&amp;C106&amp;" edelliset 7 päivää "&amp;A106&amp;" (muutos "&amp;A107&amp;"), "&amp;A113&amp;" ("&amp;A114&amp;"), "&amp;A120&amp;" ("&amp;A121&amp;"), "&amp;A127&amp;". Kumulatiivisesti N="&amp;G2&amp;" ja /5 arvioituna (*) avauskoodeja jaettu vähintään "&amp;TEXT(H2,"0")&amp;", https://github.com/jussivirkkala/excel/tree/master/all-exposure-checks"</f>
        <v>Uusien #koronavilkku päiväavaimien lukumäärä 22.11 on n=485 edelliset 7 päivää 3314 (muutos 89 %), 1756 (-18 %), 2142 (-6 %), 2268. Kumulatiivisesti N=25250 ja /5 arvioituna (*) avauskoodeja jaettu vähintään 5050, https://github.com/jussivirkkala/excel/tree/master/all-exposure-checks</v>
      </c>
      <c r="C99"/>
    </row>
    <row r="101" spans="1:10">
      <c r="A101" s="8" t="str">
        <f ca="1">TEXT(NOW(),"p.k.vvvv")&amp;" uusia #koronavilkku päiväavaimia "&amp;C106&amp;"."</f>
        <v>22.11.2020 uusia #koronavilkku päiväavaimia 485.</v>
      </c>
    </row>
    <row r="103" spans="1:10">
      <c r="A103" t="s">
        <v>4</v>
      </c>
    </row>
    <row r="105" spans="1:10">
      <c r="B105" s="3">
        <f ca="1">NOW()+1</f>
        <v>44158.383626388888</v>
      </c>
      <c r="C105" t="s">
        <v>1</v>
      </c>
      <c r="D105" t="s">
        <v>2</v>
      </c>
      <c r="F105" t="s">
        <v>80</v>
      </c>
      <c r="I105" t="s">
        <v>81</v>
      </c>
      <c r="J105" t="s">
        <v>82</v>
      </c>
    </row>
    <row r="106" spans="1:10">
      <c r="A106">
        <f ca="1">SUM(C106:C112)</f>
        <v>3314</v>
      </c>
      <c r="B106" s="3">
        <f ca="1">_xlfn.MAXIFS(time,time,"&lt;"&amp;B105)</f>
        <v>44157</v>
      </c>
      <c r="C106">
        <f t="shared" ref="C106:C139" ca="1" si="10">VLOOKUP(B106,data,2,FALSE)</f>
        <v>485</v>
      </c>
      <c r="D106">
        <f t="shared" ref="D106:D118" ca="1" si="11">VLOOKUP(B106,data,3,FALSE)</f>
        <v>0</v>
      </c>
      <c r="E106">
        <f ca="1">IF(C106&lt;C107,C106,0)</f>
        <v>485</v>
      </c>
      <c r="F106">
        <f ca="1">COUNTIF(E106:E194,E106)</f>
        <v>4</v>
      </c>
      <c r="G106" s="3">
        <f ca="1">IF(G107&gt;44077,G107-1,44077)</f>
        <v>44077</v>
      </c>
      <c r="H106">
        <f t="shared" ref="H106:H169" ca="1" si="12">VLOOKUP(G106,data,2,FALSE)</f>
        <v>6</v>
      </c>
    </row>
    <row r="107" spans="1:10">
      <c r="A107" s="9" t="str">
        <f ca="1">TEXT(A106/A113-1,"0 %")</f>
        <v>89 %</v>
      </c>
      <c r="B107" s="3">
        <f t="shared" ref="B107:B127" ca="1" si="13">_xlfn.MAXIFS(time,time,"&lt;"&amp;B106)</f>
        <v>44156</v>
      </c>
      <c r="C107">
        <f t="shared" ca="1" si="10"/>
        <v>626</v>
      </c>
      <c r="D107">
        <f t="shared" ca="1" si="11"/>
        <v>0</v>
      </c>
      <c r="E107">
        <f ca="1">IF(C107&gt;=E106,E106,0)</f>
        <v>485</v>
      </c>
      <c r="G107" s="3">
        <f t="shared" ref="G107:G170" ca="1" si="14">IF(G108&gt;44077,G108-1,44077)</f>
        <v>44077</v>
      </c>
      <c r="H107">
        <f t="shared" ca="1" si="12"/>
        <v>6</v>
      </c>
      <c r="I107" t="str">
        <f ca="1">IF(AND(H107&gt;H106,H107&gt;H108),H107,"")</f>
        <v/>
      </c>
      <c r="J107" t="str">
        <f ca="1">IF(AND(H107&lt;H106,H107&lt;H108),H107,"")</f>
        <v/>
      </c>
    </row>
    <row r="108" spans="1:10">
      <c r="B108" s="3">
        <f t="shared" ca="1" si="13"/>
        <v>44155</v>
      </c>
      <c r="C108">
        <f t="shared" ca="1" si="10"/>
        <v>518</v>
      </c>
      <c r="D108">
        <f t="shared" ca="1" si="11"/>
        <v>0</v>
      </c>
      <c r="E108">
        <f t="shared" ref="E108:E152" ca="1" si="15">IF(C108&gt;E107,E107,0)</f>
        <v>485</v>
      </c>
      <c r="G108" s="3">
        <f t="shared" ca="1" si="14"/>
        <v>44077</v>
      </c>
      <c r="H108">
        <f t="shared" ca="1" si="12"/>
        <v>6</v>
      </c>
      <c r="I108" t="str">
        <f ca="1">IF(AND(H108&gt;H107,H108&gt;H109),H108,"")</f>
        <v/>
      </c>
      <c r="J108" t="str">
        <f ca="1">IF(AND(H108&lt;H107,H108&lt;H109),H108,"")</f>
        <v/>
      </c>
    </row>
    <row r="109" spans="1:10">
      <c r="B109" s="3">
        <f t="shared" ca="1" si="13"/>
        <v>44154</v>
      </c>
      <c r="C109">
        <f t="shared" ca="1" si="10"/>
        <v>537</v>
      </c>
      <c r="D109">
        <f t="shared" ca="1" si="11"/>
        <v>0</v>
      </c>
      <c r="E109">
        <f t="shared" ca="1" si="15"/>
        <v>485</v>
      </c>
      <c r="G109" s="3">
        <f t="shared" ca="1" si="14"/>
        <v>44077</v>
      </c>
      <c r="H109">
        <f t="shared" ca="1" si="12"/>
        <v>6</v>
      </c>
      <c r="I109" t="str">
        <f t="shared" ref="I108:I171" ca="1" si="16">IF(AND(H109&gt;H108,H109&gt;H110),H109,"")</f>
        <v/>
      </c>
      <c r="J109" t="str">
        <f t="shared" ref="J109:J172" ca="1" si="17">IF(AND(H109&lt;H108,H109&lt;H110),H109,"")</f>
        <v/>
      </c>
    </row>
    <row r="110" spans="1:10">
      <c r="B110" s="3">
        <f t="shared" ca="1" si="13"/>
        <v>44153</v>
      </c>
      <c r="C110">
        <f t="shared" ca="1" si="10"/>
        <v>458</v>
      </c>
      <c r="D110">
        <f t="shared" ca="1" si="11"/>
        <v>0</v>
      </c>
      <c r="E110">
        <f t="shared" ca="1" si="15"/>
        <v>0</v>
      </c>
      <c r="G110" s="3">
        <f t="shared" ca="1" si="14"/>
        <v>44077</v>
      </c>
      <c r="H110">
        <f t="shared" ca="1" si="12"/>
        <v>6</v>
      </c>
      <c r="I110" t="str">
        <f t="shared" ca="1" si="16"/>
        <v/>
      </c>
      <c r="J110" t="str">
        <f t="shared" ca="1" si="17"/>
        <v/>
      </c>
    </row>
    <row r="111" spans="1:10">
      <c r="B111" s="3">
        <f t="shared" ca="1" si="13"/>
        <v>44152</v>
      </c>
      <c r="C111">
        <f t="shared" ca="1" si="10"/>
        <v>389</v>
      </c>
      <c r="D111">
        <f t="shared" ca="1" si="11"/>
        <v>0</v>
      </c>
      <c r="E111">
        <f t="shared" ca="1" si="15"/>
        <v>0</v>
      </c>
      <c r="G111" s="3">
        <f t="shared" ca="1" si="14"/>
        <v>44077</v>
      </c>
      <c r="H111">
        <f t="shared" ca="1" si="12"/>
        <v>6</v>
      </c>
      <c r="I111" t="str">
        <f t="shared" ca="1" si="16"/>
        <v/>
      </c>
      <c r="J111" t="str">
        <f t="shared" ca="1" si="17"/>
        <v/>
      </c>
    </row>
    <row r="112" spans="1:10">
      <c r="B112" s="3">
        <f t="shared" ca="1" si="13"/>
        <v>44151</v>
      </c>
      <c r="C112">
        <f t="shared" ca="1" si="10"/>
        <v>301</v>
      </c>
      <c r="D112">
        <f t="shared" ca="1" si="11"/>
        <v>0</v>
      </c>
      <c r="E112">
        <f t="shared" ca="1" si="15"/>
        <v>0</v>
      </c>
      <c r="G112" s="3">
        <f t="shared" ca="1" si="14"/>
        <v>44077</v>
      </c>
      <c r="H112">
        <f t="shared" ca="1" si="12"/>
        <v>6</v>
      </c>
      <c r="I112" t="str">
        <f t="shared" ca="1" si="16"/>
        <v/>
      </c>
      <c r="J112" t="str">
        <f t="shared" ca="1" si="17"/>
        <v/>
      </c>
    </row>
    <row r="113" spans="1:10">
      <c r="A113">
        <f ca="1">SUM(C113:C119)</f>
        <v>1756</v>
      </c>
      <c r="B113" s="3">
        <f t="shared" ca="1" si="13"/>
        <v>44150</v>
      </c>
      <c r="C113">
        <f t="shared" ca="1" si="10"/>
        <v>321</v>
      </c>
      <c r="D113">
        <f t="shared" ca="1" si="11"/>
        <v>0</v>
      </c>
      <c r="E113">
        <f t="shared" ca="1" si="15"/>
        <v>0</v>
      </c>
      <c r="G113" s="3">
        <f t="shared" ca="1" si="14"/>
        <v>44077</v>
      </c>
      <c r="H113">
        <f t="shared" ca="1" si="12"/>
        <v>6</v>
      </c>
      <c r="I113" t="str">
        <f t="shared" ca="1" si="16"/>
        <v/>
      </c>
      <c r="J113" t="str">
        <f t="shared" ca="1" si="17"/>
        <v/>
      </c>
    </row>
    <row r="114" spans="1:10">
      <c r="A114" s="9" t="str">
        <f ca="1">TEXT(A113/A120-1,"0 %")</f>
        <v>-18 %</v>
      </c>
      <c r="B114" s="3">
        <f t="shared" ca="1" si="13"/>
        <v>44149</v>
      </c>
      <c r="C114">
        <f t="shared" ca="1" si="10"/>
        <v>279</v>
      </c>
      <c r="D114">
        <f t="shared" ca="1" si="11"/>
        <v>0</v>
      </c>
      <c r="E114">
        <f t="shared" ca="1" si="15"/>
        <v>0</v>
      </c>
      <c r="G114" s="3">
        <f t="shared" ca="1" si="14"/>
        <v>44077</v>
      </c>
      <c r="H114">
        <f t="shared" ca="1" si="12"/>
        <v>6</v>
      </c>
      <c r="I114" t="str">
        <f t="shared" ca="1" si="16"/>
        <v/>
      </c>
      <c r="J114" t="str">
        <f t="shared" ca="1" si="17"/>
        <v/>
      </c>
    </row>
    <row r="115" spans="1:10">
      <c r="B115" s="3">
        <f t="shared" ca="1" si="13"/>
        <v>44148</v>
      </c>
      <c r="C115">
        <f t="shared" ca="1" si="10"/>
        <v>280</v>
      </c>
      <c r="D115">
        <f t="shared" ca="1" si="11"/>
        <v>0</v>
      </c>
      <c r="E115">
        <f t="shared" ca="1" si="15"/>
        <v>0</v>
      </c>
      <c r="G115" s="3">
        <f t="shared" ca="1" si="14"/>
        <v>44078</v>
      </c>
      <c r="H115">
        <f t="shared" ca="1" si="12"/>
        <v>19</v>
      </c>
      <c r="I115">
        <f t="shared" ca="1" si="16"/>
        <v>19</v>
      </c>
      <c r="J115" t="str">
        <f t="shared" ca="1" si="17"/>
        <v/>
      </c>
    </row>
    <row r="116" spans="1:10">
      <c r="B116" s="3">
        <f t="shared" ca="1" si="13"/>
        <v>44147</v>
      </c>
      <c r="C116">
        <f t="shared" ca="1" si="10"/>
        <v>255</v>
      </c>
      <c r="D116">
        <f t="shared" ca="1" si="11"/>
        <v>1</v>
      </c>
      <c r="E116">
        <f t="shared" ca="1" si="15"/>
        <v>0</v>
      </c>
      <c r="G116" s="3">
        <f t="shared" ca="1" si="14"/>
        <v>44079</v>
      </c>
      <c r="H116">
        <f t="shared" ca="1" si="12"/>
        <v>15</v>
      </c>
      <c r="I116" t="str">
        <f t="shared" ca="1" si="16"/>
        <v/>
      </c>
      <c r="J116" t="str">
        <f t="shared" ca="1" si="17"/>
        <v/>
      </c>
    </row>
    <row r="117" spans="1:10">
      <c r="B117" s="3">
        <f t="shared" ca="1" si="13"/>
        <v>44146</v>
      </c>
      <c r="C117">
        <f t="shared" ca="1" si="10"/>
        <v>248</v>
      </c>
      <c r="D117">
        <f t="shared" ca="1" si="11"/>
        <v>0</v>
      </c>
      <c r="E117">
        <f t="shared" ca="1" si="15"/>
        <v>0</v>
      </c>
      <c r="G117" s="3">
        <f t="shared" ca="1" si="14"/>
        <v>44080</v>
      </c>
      <c r="H117">
        <f t="shared" ca="1" si="12"/>
        <v>10</v>
      </c>
      <c r="I117" t="str">
        <f t="shared" ca="1" si="16"/>
        <v/>
      </c>
      <c r="J117">
        <f t="shared" ca="1" si="17"/>
        <v>10</v>
      </c>
    </row>
    <row r="118" spans="1:10">
      <c r="B118" s="3">
        <f t="shared" ca="1" si="13"/>
        <v>44145</v>
      </c>
      <c r="C118">
        <f t="shared" ca="1" si="10"/>
        <v>202</v>
      </c>
      <c r="D118">
        <f t="shared" ca="1" si="11"/>
        <v>0</v>
      </c>
      <c r="E118">
        <f t="shared" ca="1" si="15"/>
        <v>0</v>
      </c>
      <c r="G118" s="3">
        <f t="shared" ca="1" si="14"/>
        <v>44081</v>
      </c>
      <c r="H118">
        <f t="shared" ca="1" si="12"/>
        <v>46</v>
      </c>
      <c r="I118" t="str">
        <f t="shared" ca="1" si="16"/>
        <v/>
      </c>
      <c r="J118" t="str">
        <f t="shared" ca="1" si="17"/>
        <v/>
      </c>
    </row>
    <row r="119" spans="1:10">
      <c r="B119" s="3">
        <f t="shared" ca="1" si="13"/>
        <v>44144</v>
      </c>
      <c r="C119">
        <f t="shared" ca="1" si="10"/>
        <v>171</v>
      </c>
      <c r="D119">
        <f ca="1">VLOOKUP(B119,data,3,FALSE)</f>
        <v>0</v>
      </c>
      <c r="E119">
        <f t="shared" ca="1" si="15"/>
        <v>0</v>
      </c>
      <c r="G119" s="3">
        <f t="shared" ca="1" si="14"/>
        <v>44082</v>
      </c>
      <c r="H119">
        <f t="shared" ca="1" si="12"/>
        <v>56</v>
      </c>
      <c r="I119" t="str">
        <f t="shared" ca="1" si="16"/>
        <v/>
      </c>
      <c r="J119" t="str">
        <f t="shared" ca="1" si="17"/>
        <v/>
      </c>
    </row>
    <row r="120" spans="1:10">
      <c r="A120">
        <f ca="1">SUM(C120:C126)</f>
        <v>2142</v>
      </c>
      <c r="B120" s="3">
        <f t="shared" ca="1" si="13"/>
        <v>44143</v>
      </c>
      <c r="C120">
        <f t="shared" ca="1" si="10"/>
        <v>252</v>
      </c>
      <c r="D120">
        <f t="shared" ref="D120:D126" ca="1" si="18">VLOOKUP(B120,data,3,FALSE)</f>
        <v>0</v>
      </c>
      <c r="E120">
        <f t="shared" ca="1" si="15"/>
        <v>0</v>
      </c>
      <c r="G120" s="3">
        <f t="shared" ca="1" si="14"/>
        <v>44083</v>
      </c>
      <c r="H120">
        <f t="shared" ca="1" si="12"/>
        <v>101</v>
      </c>
      <c r="I120">
        <f t="shared" ca="1" si="16"/>
        <v>101</v>
      </c>
      <c r="J120" t="str">
        <f t="shared" ca="1" si="17"/>
        <v/>
      </c>
    </row>
    <row r="121" spans="1:10">
      <c r="A121" s="9" t="str">
        <f ca="1">TEXT(A120/A127-1,"0 %")</f>
        <v>-6 %</v>
      </c>
      <c r="B121" s="3">
        <f t="shared" ca="1" si="13"/>
        <v>44142</v>
      </c>
      <c r="C121">
        <f t="shared" ca="1" si="10"/>
        <v>365</v>
      </c>
      <c r="D121">
        <f t="shared" ca="1" si="18"/>
        <v>0</v>
      </c>
      <c r="E121">
        <f t="shared" ca="1" si="15"/>
        <v>0</v>
      </c>
      <c r="G121" s="3">
        <f t="shared" ca="1" si="14"/>
        <v>44084</v>
      </c>
      <c r="H121">
        <f t="shared" ca="1" si="12"/>
        <v>75</v>
      </c>
      <c r="I121" t="str">
        <f t="shared" ca="1" si="16"/>
        <v/>
      </c>
      <c r="J121" t="str">
        <f t="shared" ca="1" si="17"/>
        <v/>
      </c>
    </row>
    <row r="122" spans="1:10">
      <c r="B122" s="3">
        <f t="shared" ca="1" si="13"/>
        <v>44141</v>
      </c>
      <c r="C122">
        <f t="shared" ca="1" si="10"/>
        <v>378</v>
      </c>
      <c r="D122">
        <f t="shared" ca="1" si="18"/>
        <v>0</v>
      </c>
      <c r="E122">
        <f t="shared" ca="1" si="15"/>
        <v>0</v>
      </c>
      <c r="G122" s="3">
        <f t="shared" ca="1" si="14"/>
        <v>44085</v>
      </c>
      <c r="H122">
        <f t="shared" ca="1" si="12"/>
        <v>70</v>
      </c>
      <c r="I122" t="str">
        <f t="shared" ca="1" si="16"/>
        <v/>
      </c>
      <c r="J122" t="str">
        <f t="shared" ca="1" si="17"/>
        <v/>
      </c>
    </row>
    <row r="123" spans="1:10">
      <c r="B123" s="3">
        <f t="shared" ca="1" si="13"/>
        <v>44140</v>
      </c>
      <c r="C123">
        <f t="shared" ca="1" si="10"/>
        <v>309</v>
      </c>
      <c r="D123">
        <f t="shared" ca="1" si="18"/>
        <v>0</v>
      </c>
      <c r="E123">
        <f t="shared" ca="1" si="15"/>
        <v>0</v>
      </c>
      <c r="G123" s="3">
        <f t="shared" ca="1" si="14"/>
        <v>44086</v>
      </c>
      <c r="H123">
        <f t="shared" ca="1" si="12"/>
        <v>46</v>
      </c>
      <c r="I123" t="str">
        <f t="shared" ca="1" si="16"/>
        <v/>
      </c>
      <c r="J123">
        <f t="shared" ca="1" si="17"/>
        <v>46</v>
      </c>
    </row>
    <row r="124" spans="1:10">
      <c r="B124" s="3">
        <f t="shared" ca="1" si="13"/>
        <v>44139</v>
      </c>
      <c r="C124">
        <f t="shared" ca="1" si="10"/>
        <v>345</v>
      </c>
      <c r="D124">
        <f t="shared" ca="1" si="18"/>
        <v>0</v>
      </c>
      <c r="E124">
        <f t="shared" ca="1" si="15"/>
        <v>0</v>
      </c>
      <c r="G124" s="3">
        <f t="shared" ca="1" si="14"/>
        <v>44087</v>
      </c>
      <c r="H124">
        <f t="shared" ca="1" si="12"/>
        <v>87</v>
      </c>
      <c r="I124">
        <f t="shared" ca="1" si="16"/>
        <v>87</v>
      </c>
      <c r="J124" t="str">
        <f t="shared" ca="1" si="17"/>
        <v/>
      </c>
    </row>
    <row r="125" spans="1:10">
      <c r="B125" s="3">
        <f t="shared" ca="1" si="13"/>
        <v>44138</v>
      </c>
      <c r="C125">
        <f t="shared" ca="1" si="10"/>
        <v>252</v>
      </c>
      <c r="D125">
        <f t="shared" ca="1" si="18"/>
        <v>0</v>
      </c>
      <c r="E125">
        <f t="shared" ca="1" si="15"/>
        <v>0</v>
      </c>
      <c r="G125" s="3">
        <f t="shared" ca="1" si="14"/>
        <v>44088</v>
      </c>
      <c r="H125">
        <f t="shared" ca="1" si="12"/>
        <v>67</v>
      </c>
      <c r="I125" t="str">
        <f t="shared" ca="1" si="16"/>
        <v/>
      </c>
      <c r="J125">
        <f t="shared" ca="1" si="17"/>
        <v>67</v>
      </c>
    </row>
    <row r="126" spans="1:10">
      <c r="B126" s="3">
        <f t="shared" ca="1" si="13"/>
        <v>44137</v>
      </c>
      <c r="C126">
        <f t="shared" ca="1" si="10"/>
        <v>241</v>
      </c>
      <c r="D126">
        <f t="shared" ca="1" si="18"/>
        <v>0</v>
      </c>
      <c r="E126">
        <f t="shared" ca="1" si="15"/>
        <v>0</v>
      </c>
      <c r="G126" s="3">
        <f t="shared" ca="1" si="14"/>
        <v>44089</v>
      </c>
      <c r="H126">
        <f t="shared" ca="1" si="12"/>
        <v>136</v>
      </c>
      <c r="I126">
        <f t="shared" ca="1" si="16"/>
        <v>136</v>
      </c>
      <c r="J126" t="str">
        <f t="shared" ca="1" si="17"/>
        <v/>
      </c>
    </row>
    <row r="127" spans="1:10">
      <c r="A127">
        <f ca="1">SUM(C127:C133)</f>
        <v>2268</v>
      </c>
      <c r="B127" s="3">
        <f t="shared" ca="1" si="13"/>
        <v>44136</v>
      </c>
      <c r="C127">
        <f t="shared" ca="1" si="10"/>
        <v>240</v>
      </c>
      <c r="D127">
        <f t="shared" ref="D127:D139" ca="1" si="19">VLOOKUP(B127,data,3,FALSE)</f>
        <v>0</v>
      </c>
      <c r="E127">
        <f t="shared" ca="1" si="15"/>
        <v>0</v>
      </c>
      <c r="G127" s="3">
        <f t="shared" ca="1" si="14"/>
        <v>44090</v>
      </c>
      <c r="H127">
        <f t="shared" ca="1" si="12"/>
        <v>125</v>
      </c>
      <c r="I127" t="str">
        <f t="shared" ca="1" si="16"/>
        <v/>
      </c>
      <c r="J127">
        <f t="shared" ca="1" si="17"/>
        <v>125</v>
      </c>
    </row>
    <row r="128" spans="1:10">
      <c r="A128" s="9" t="str">
        <f ca="1">TEXT(A127/A134-1,"0 %")</f>
        <v>-18 %</v>
      </c>
      <c r="B128" s="3">
        <f ca="1">MAX(_xlfn.MAXIFS(time,time,"&lt;"&amp;B127),1.8202)</f>
        <v>44135</v>
      </c>
      <c r="C128">
        <f t="shared" ca="1" si="10"/>
        <v>372</v>
      </c>
      <c r="D128">
        <f t="shared" ca="1" si="19"/>
        <v>0</v>
      </c>
      <c r="E128">
        <f t="shared" ca="1" si="15"/>
        <v>0</v>
      </c>
      <c r="G128" s="3">
        <f t="shared" ca="1" si="14"/>
        <v>44091</v>
      </c>
      <c r="H128">
        <f t="shared" ca="1" si="12"/>
        <v>137</v>
      </c>
      <c r="I128">
        <f t="shared" ca="1" si="16"/>
        <v>137</v>
      </c>
      <c r="J128" t="str">
        <f t="shared" ca="1" si="17"/>
        <v/>
      </c>
    </row>
    <row r="129" spans="1:10">
      <c r="B129" s="3">
        <f t="shared" ref="B129:B192" ca="1" si="20">MAX(_xlfn.MAXIFS(time,time,"&lt;"&amp;B128),44077)</f>
        <v>44134</v>
      </c>
      <c r="C129">
        <f t="shared" ca="1" si="10"/>
        <v>367</v>
      </c>
      <c r="D129">
        <f t="shared" ca="1" si="19"/>
        <v>0</v>
      </c>
      <c r="E129">
        <f t="shared" ca="1" si="15"/>
        <v>0</v>
      </c>
      <c r="G129" s="3">
        <f t="shared" ca="1" si="14"/>
        <v>44092</v>
      </c>
      <c r="H129">
        <f t="shared" ca="1" si="12"/>
        <v>82</v>
      </c>
      <c r="I129" t="str">
        <f t="shared" ca="1" si="16"/>
        <v/>
      </c>
      <c r="J129">
        <f t="shared" ca="1" si="17"/>
        <v>82</v>
      </c>
    </row>
    <row r="130" spans="1:10">
      <c r="B130" s="3">
        <f t="shared" ca="1" si="20"/>
        <v>44133</v>
      </c>
      <c r="C130">
        <f t="shared" ca="1" si="10"/>
        <v>353</v>
      </c>
      <c r="D130">
        <f t="shared" ca="1" si="19"/>
        <v>0</v>
      </c>
      <c r="E130">
        <f t="shared" ca="1" si="15"/>
        <v>0</v>
      </c>
      <c r="G130" s="3">
        <f t="shared" ca="1" si="14"/>
        <v>44093</v>
      </c>
      <c r="H130">
        <f t="shared" ca="1" si="12"/>
        <v>190</v>
      </c>
      <c r="I130" t="str">
        <f t="shared" ca="1" si="16"/>
        <v/>
      </c>
      <c r="J130" t="str">
        <f t="shared" ca="1" si="17"/>
        <v/>
      </c>
    </row>
    <row r="131" spans="1:10">
      <c r="B131" s="3">
        <f t="shared" ca="1" si="20"/>
        <v>44132</v>
      </c>
      <c r="C131">
        <f t="shared" ca="1" si="10"/>
        <v>367</v>
      </c>
      <c r="D131">
        <f t="shared" ca="1" si="19"/>
        <v>0</v>
      </c>
      <c r="E131">
        <f t="shared" ca="1" si="15"/>
        <v>0</v>
      </c>
      <c r="G131" s="3">
        <f t="shared" ca="1" si="14"/>
        <v>44094</v>
      </c>
      <c r="H131">
        <f t="shared" ca="1" si="12"/>
        <v>202</v>
      </c>
      <c r="I131">
        <f t="shared" ca="1" si="16"/>
        <v>202</v>
      </c>
      <c r="J131" t="str">
        <f t="shared" ca="1" si="17"/>
        <v/>
      </c>
    </row>
    <row r="132" spans="1:10">
      <c r="A132" s="7"/>
      <c r="B132" s="3">
        <f t="shared" ca="1" si="20"/>
        <v>44131</v>
      </c>
      <c r="C132">
        <f t="shared" ca="1" si="10"/>
        <v>260</v>
      </c>
      <c r="D132">
        <f t="shared" ca="1" si="19"/>
        <v>0</v>
      </c>
      <c r="E132">
        <f t="shared" ca="1" si="15"/>
        <v>0</v>
      </c>
      <c r="G132" s="3">
        <f t="shared" ca="1" si="14"/>
        <v>44095</v>
      </c>
      <c r="H132">
        <f t="shared" ca="1" si="12"/>
        <v>157</v>
      </c>
      <c r="I132" t="str">
        <f t="shared" ca="1" si="16"/>
        <v/>
      </c>
      <c r="J132">
        <f t="shared" ca="1" si="17"/>
        <v>157</v>
      </c>
    </row>
    <row r="133" spans="1:10">
      <c r="A133" s="3"/>
      <c r="B133" s="3">
        <f t="shared" ca="1" si="20"/>
        <v>44130</v>
      </c>
      <c r="C133">
        <f t="shared" ca="1" si="10"/>
        <v>309</v>
      </c>
      <c r="D133">
        <f t="shared" ca="1" si="19"/>
        <v>0</v>
      </c>
      <c r="E133">
        <f t="shared" ca="1" si="15"/>
        <v>0</v>
      </c>
      <c r="G133" s="3">
        <f t="shared" ca="1" si="14"/>
        <v>44096</v>
      </c>
      <c r="H133">
        <f t="shared" ca="1" si="12"/>
        <v>311</v>
      </c>
      <c r="I133">
        <f t="shared" ca="1" si="16"/>
        <v>311</v>
      </c>
      <c r="J133" t="str">
        <f t="shared" ca="1" si="17"/>
        <v/>
      </c>
    </row>
    <row r="134" spans="1:10">
      <c r="A134">
        <f ca="1">SUM(C134:C140)</f>
        <v>2752</v>
      </c>
      <c r="B134" s="3">
        <f t="shared" ca="1" si="20"/>
        <v>44129</v>
      </c>
      <c r="C134">
        <f t="shared" ca="1" si="10"/>
        <v>312</v>
      </c>
      <c r="D134">
        <f t="shared" ca="1" si="19"/>
        <v>1</v>
      </c>
      <c r="E134">
        <f t="shared" ca="1" si="15"/>
        <v>0</v>
      </c>
      <c r="G134" s="3">
        <f t="shared" ca="1" si="14"/>
        <v>44097</v>
      </c>
      <c r="H134">
        <f t="shared" ca="1" si="12"/>
        <v>189</v>
      </c>
      <c r="I134" t="str">
        <f t="shared" ca="1" si="16"/>
        <v/>
      </c>
      <c r="J134">
        <f t="shared" ca="1" si="17"/>
        <v>189</v>
      </c>
    </row>
    <row r="135" spans="1:10">
      <c r="A135" s="9" t="str">
        <f ca="1">TEXT(A134/A141-1,"0 %")</f>
        <v>-32 %</v>
      </c>
      <c r="B135" s="3">
        <f t="shared" ca="1" si="20"/>
        <v>44128</v>
      </c>
      <c r="C135">
        <f t="shared" ca="1" si="10"/>
        <v>329</v>
      </c>
      <c r="D135">
        <f t="shared" ca="1" si="19"/>
        <v>0</v>
      </c>
      <c r="E135">
        <f t="shared" ca="1" si="15"/>
        <v>0</v>
      </c>
      <c r="G135" s="3">
        <f t="shared" ca="1" si="14"/>
        <v>44098</v>
      </c>
      <c r="H135">
        <f t="shared" ca="1" si="12"/>
        <v>211</v>
      </c>
      <c r="I135" t="str">
        <f t="shared" ca="1" si="16"/>
        <v/>
      </c>
      <c r="J135" t="str">
        <f t="shared" ca="1" si="17"/>
        <v/>
      </c>
    </row>
    <row r="136" spans="1:10">
      <c r="B136" s="3">
        <f t="shared" ca="1" si="20"/>
        <v>44127</v>
      </c>
      <c r="C136">
        <f t="shared" ca="1" si="10"/>
        <v>486</v>
      </c>
      <c r="D136">
        <f t="shared" ca="1" si="19"/>
        <v>0</v>
      </c>
      <c r="E136">
        <f t="shared" ca="1" si="15"/>
        <v>0</v>
      </c>
      <c r="G136" s="3">
        <f t="shared" ca="1" si="14"/>
        <v>44099</v>
      </c>
      <c r="H136">
        <f t="shared" ca="1" si="12"/>
        <v>217</v>
      </c>
      <c r="I136" t="str">
        <f t="shared" ca="1" si="16"/>
        <v/>
      </c>
      <c r="J136" t="str">
        <f t="shared" ca="1" si="17"/>
        <v/>
      </c>
    </row>
    <row r="137" spans="1:10">
      <c r="B137" s="3">
        <f t="shared" ca="1" si="20"/>
        <v>44126</v>
      </c>
      <c r="C137">
        <f t="shared" ca="1" si="10"/>
        <v>372</v>
      </c>
      <c r="D137">
        <f t="shared" ca="1" si="19"/>
        <v>0</v>
      </c>
      <c r="E137">
        <f t="shared" ca="1" si="15"/>
        <v>0</v>
      </c>
      <c r="G137" s="3">
        <f t="shared" ca="1" si="14"/>
        <v>44100</v>
      </c>
      <c r="H137">
        <f t="shared" ca="1" si="12"/>
        <v>242</v>
      </c>
      <c r="I137">
        <f t="shared" ca="1" si="16"/>
        <v>242</v>
      </c>
      <c r="J137" t="str">
        <f t="shared" ca="1" si="17"/>
        <v/>
      </c>
    </row>
    <row r="138" spans="1:10">
      <c r="B138" s="3">
        <f t="shared" ca="1" si="20"/>
        <v>44125</v>
      </c>
      <c r="C138">
        <f t="shared" ca="1" si="10"/>
        <v>446</v>
      </c>
      <c r="D138">
        <f t="shared" ca="1" si="19"/>
        <v>0</v>
      </c>
      <c r="E138">
        <f t="shared" ca="1" si="15"/>
        <v>0</v>
      </c>
      <c r="G138" s="3">
        <f t="shared" ca="1" si="14"/>
        <v>44101</v>
      </c>
      <c r="H138">
        <f t="shared" ca="1" si="12"/>
        <v>141</v>
      </c>
      <c r="I138" t="str">
        <f t="shared" ca="1" si="16"/>
        <v/>
      </c>
      <c r="J138">
        <f t="shared" ca="1" si="17"/>
        <v>141</v>
      </c>
    </row>
    <row r="139" spans="1:10">
      <c r="B139" s="3">
        <f t="shared" ca="1" si="20"/>
        <v>44124</v>
      </c>
      <c r="C139">
        <f t="shared" ca="1" si="10"/>
        <v>386</v>
      </c>
      <c r="D139">
        <f t="shared" ca="1" si="19"/>
        <v>0</v>
      </c>
      <c r="E139">
        <f t="shared" ca="1" si="15"/>
        <v>0</v>
      </c>
      <c r="G139" s="3">
        <f t="shared" ca="1" si="14"/>
        <v>44102</v>
      </c>
      <c r="H139">
        <f t="shared" ca="1" si="12"/>
        <v>199</v>
      </c>
      <c r="I139" t="str">
        <f t="shared" ca="1" si="16"/>
        <v/>
      </c>
      <c r="J139" t="str">
        <f t="shared" ca="1" si="17"/>
        <v/>
      </c>
    </row>
    <row r="140" spans="1:10">
      <c r="B140" s="3">
        <f t="shared" ca="1" si="20"/>
        <v>44123</v>
      </c>
      <c r="C140">
        <f t="shared" ref="C140" ca="1" si="21">VLOOKUP(B140,data,2,FALSE)</f>
        <v>421</v>
      </c>
      <c r="D140">
        <f t="shared" ref="D140" ca="1" si="22">VLOOKUP(B140,data,3,FALSE)</f>
        <v>0</v>
      </c>
      <c r="E140">
        <f t="shared" ca="1" si="15"/>
        <v>0</v>
      </c>
      <c r="G140" s="3">
        <f t="shared" ca="1" si="14"/>
        <v>44103</v>
      </c>
      <c r="H140">
        <f t="shared" ca="1" si="12"/>
        <v>238</v>
      </c>
      <c r="I140" t="str">
        <f t="shared" ca="1" si="16"/>
        <v/>
      </c>
      <c r="J140" t="str">
        <f t="shared" ca="1" si="17"/>
        <v/>
      </c>
    </row>
    <row r="141" spans="1:10">
      <c r="A141">
        <f ca="1">SUM(C141:C147)</f>
        <v>4039</v>
      </c>
      <c r="B141" s="3">
        <f t="shared" ca="1" si="20"/>
        <v>44122</v>
      </c>
      <c r="C141">
        <f t="shared" ref="C141:C143" ca="1" si="23">VLOOKUP(B141,data,2,FALSE)</f>
        <v>535</v>
      </c>
      <c r="D141">
        <f t="shared" ref="D141:D143" ca="1" si="24">VLOOKUP(B141,data,3,FALSE)</f>
        <v>0</v>
      </c>
      <c r="E141">
        <f t="shared" ca="1" si="15"/>
        <v>0</v>
      </c>
      <c r="G141" s="3">
        <f t="shared" ca="1" si="14"/>
        <v>44104</v>
      </c>
      <c r="H141">
        <f t="shared" ca="1" si="12"/>
        <v>318</v>
      </c>
      <c r="I141">
        <f t="shared" ca="1" si="16"/>
        <v>318</v>
      </c>
      <c r="J141" t="str">
        <f t="shared" ca="1" si="17"/>
        <v/>
      </c>
    </row>
    <row r="142" spans="1:10">
      <c r="A142" s="9" t="str">
        <f ca="1">TEXT(A141/A148-1,"0 %")</f>
        <v>-3 %</v>
      </c>
      <c r="B142" s="3">
        <f t="shared" ca="1" si="20"/>
        <v>44121</v>
      </c>
      <c r="C142">
        <f t="shared" ca="1" si="23"/>
        <v>537</v>
      </c>
      <c r="D142">
        <f t="shared" ca="1" si="24"/>
        <v>0</v>
      </c>
      <c r="E142">
        <f t="shared" ca="1" si="15"/>
        <v>0</v>
      </c>
      <c r="G142" s="3">
        <f t="shared" ca="1" si="14"/>
        <v>44105</v>
      </c>
      <c r="H142">
        <f t="shared" ca="1" si="12"/>
        <v>203</v>
      </c>
      <c r="I142" t="str">
        <f t="shared" ca="1" si="16"/>
        <v/>
      </c>
      <c r="J142" t="str">
        <f t="shared" ca="1" si="17"/>
        <v/>
      </c>
    </row>
    <row r="143" spans="1:10">
      <c r="B143" s="3">
        <f t="shared" ca="1" si="20"/>
        <v>44120</v>
      </c>
      <c r="C143">
        <f t="shared" ca="1" si="23"/>
        <v>639</v>
      </c>
      <c r="D143">
        <f t="shared" ca="1" si="24"/>
        <v>0</v>
      </c>
      <c r="E143">
        <f t="shared" ca="1" si="15"/>
        <v>0</v>
      </c>
      <c r="G143" s="3">
        <f t="shared" ca="1" si="14"/>
        <v>44106</v>
      </c>
      <c r="H143">
        <f t="shared" ca="1" si="12"/>
        <v>169</v>
      </c>
      <c r="I143" t="str">
        <f t="shared" ca="1" si="16"/>
        <v/>
      </c>
      <c r="J143">
        <f t="shared" ca="1" si="17"/>
        <v>169</v>
      </c>
    </row>
    <row r="144" spans="1:10">
      <c r="B144" s="3">
        <f t="shared" ca="1" si="20"/>
        <v>44119</v>
      </c>
      <c r="C144">
        <f t="shared" ref="C144:C148" ca="1" si="25">VLOOKUP(B144,data,2,FALSE)</f>
        <v>429</v>
      </c>
      <c r="D144">
        <f t="shared" ref="D144:D152" ca="1" si="26">VLOOKUP(B144,data,3,FALSE)</f>
        <v>0</v>
      </c>
      <c r="E144">
        <f t="shared" ca="1" si="15"/>
        <v>0</v>
      </c>
      <c r="G144" s="3">
        <f t="shared" ca="1" si="14"/>
        <v>44107</v>
      </c>
      <c r="H144">
        <f t="shared" ca="1" si="12"/>
        <v>463</v>
      </c>
      <c r="I144">
        <f t="shared" ca="1" si="16"/>
        <v>463</v>
      </c>
      <c r="J144" t="str">
        <f t="shared" ca="1" si="17"/>
        <v/>
      </c>
    </row>
    <row r="145" spans="1:10">
      <c r="B145" s="3">
        <f t="shared" ca="1" si="20"/>
        <v>44118</v>
      </c>
      <c r="C145">
        <f t="shared" ca="1" si="25"/>
        <v>559</v>
      </c>
      <c r="D145">
        <f t="shared" ca="1" si="26"/>
        <v>0</v>
      </c>
      <c r="E145">
        <f t="shared" ca="1" si="15"/>
        <v>0</v>
      </c>
      <c r="G145" s="3">
        <f t="shared" ca="1" si="14"/>
        <v>44108</v>
      </c>
      <c r="H145">
        <f t="shared" ca="1" si="12"/>
        <v>294</v>
      </c>
      <c r="I145" t="str">
        <f t="shared" ca="1" si="16"/>
        <v/>
      </c>
      <c r="J145">
        <f t="shared" ca="1" si="17"/>
        <v>294</v>
      </c>
    </row>
    <row r="146" spans="1:10">
      <c r="B146" s="3">
        <f t="shared" ca="1" si="20"/>
        <v>44117</v>
      </c>
      <c r="C146">
        <f t="shared" ca="1" si="25"/>
        <v>649</v>
      </c>
      <c r="D146">
        <f t="shared" ca="1" si="26"/>
        <v>0</v>
      </c>
      <c r="E146">
        <f t="shared" ca="1" si="15"/>
        <v>0</v>
      </c>
      <c r="G146" s="3">
        <f t="shared" ca="1" si="14"/>
        <v>44109</v>
      </c>
      <c r="H146">
        <f t="shared" ca="1" si="12"/>
        <v>453</v>
      </c>
      <c r="I146" t="str">
        <f t="shared" ca="1" si="16"/>
        <v/>
      </c>
      <c r="J146" t="str">
        <f t="shared" ca="1" si="17"/>
        <v/>
      </c>
    </row>
    <row r="147" spans="1:10">
      <c r="B147" s="3">
        <f t="shared" ca="1" si="20"/>
        <v>44116</v>
      </c>
      <c r="C147">
        <f t="shared" ca="1" si="25"/>
        <v>691</v>
      </c>
      <c r="D147">
        <f t="shared" ca="1" si="26"/>
        <v>0</v>
      </c>
      <c r="E147">
        <f t="shared" ca="1" si="15"/>
        <v>0</v>
      </c>
      <c r="G147" s="3">
        <f t="shared" ca="1" si="14"/>
        <v>44110</v>
      </c>
      <c r="H147">
        <f t="shared" ca="1" si="12"/>
        <v>655</v>
      </c>
      <c r="I147">
        <f t="shared" ca="1" si="16"/>
        <v>655</v>
      </c>
      <c r="J147" t="str">
        <f t="shared" ca="1" si="17"/>
        <v/>
      </c>
    </row>
    <row r="148" spans="1:10">
      <c r="A148">
        <f ca="1">SUM(C148:C154)</f>
        <v>4157</v>
      </c>
      <c r="B148" s="3">
        <f t="shared" ca="1" si="20"/>
        <v>44115</v>
      </c>
      <c r="C148">
        <f t="shared" ca="1" si="25"/>
        <v>666</v>
      </c>
      <c r="D148">
        <f t="shared" ca="1" si="26"/>
        <v>0</v>
      </c>
      <c r="E148">
        <f t="shared" ca="1" si="15"/>
        <v>0</v>
      </c>
      <c r="G148" s="3">
        <f t="shared" ca="1" si="14"/>
        <v>44111</v>
      </c>
      <c r="H148">
        <f t="shared" ca="1" si="12"/>
        <v>578</v>
      </c>
      <c r="I148" t="str">
        <f t="shared" ca="1" si="16"/>
        <v/>
      </c>
      <c r="J148" t="str">
        <f t="shared" ca="1" si="17"/>
        <v/>
      </c>
    </row>
    <row r="149" spans="1:10">
      <c r="A149" s="9" t="str">
        <f ca="1">TEXT(A148/A155-1,"0 %")</f>
        <v>121 %</v>
      </c>
      <c r="B149" s="3">
        <f t="shared" ca="1" si="20"/>
        <v>44114</v>
      </c>
      <c r="C149">
        <f t="shared" ref="C149:C152" ca="1" si="27">IF(B149&lt;&gt;B148,VLOOKUP(B149,data,2,FALSE),"")</f>
        <v>720</v>
      </c>
      <c r="D149">
        <f t="shared" ca="1" si="26"/>
        <v>0</v>
      </c>
      <c r="E149">
        <f t="shared" ca="1" si="15"/>
        <v>0</v>
      </c>
      <c r="G149" s="3">
        <f t="shared" ca="1" si="14"/>
        <v>44112</v>
      </c>
      <c r="H149">
        <f t="shared" ca="1" si="12"/>
        <v>445</v>
      </c>
      <c r="I149" t="str">
        <f t="shared" ca="1" si="16"/>
        <v/>
      </c>
      <c r="J149">
        <f t="shared" ca="1" si="17"/>
        <v>445</v>
      </c>
    </row>
    <row r="150" spans="1:10">
      <c r="B150" s="3">
        <f t="shared" ca="1" si="20"/>
        <v>44113</v>
      </c>
      <c r="C150">
        <f t="shared" ca="1" si="27"/>
        <v>640</v>
      </c>
      <c r="D150">
        <f t="shared" ca="1" si="26"/>
        <v>1</v>
      </c>
      <c r="E150">
        <f t="shared" ca="1" si="15"/>
        <v>0</v>
      </c>
      <c r="G150" s="3">
        <f t="shared" ca="1" si="14"/>
        <v>44113</v>
      </c>
      <c r="H150">
        <f t="shared" ca="1" si="12"/>
        <v>640</v>
      </c>
      <c r="I150" t="str">
        <f t="shared" ca="1" si="16"/>
        <v/>
      </c>
      <c r="J150" t="str">
        <f t="shared" ca="1" si="17"/>
        <v/>
      </c>
    </row>
    <row r="151" spans="1:10">
      <c r="B151" s="3">
        <f t="shared" ca="1" si="20"/>
        <v>44112</v>
      </c>
      <c r="C151">
        <f t="shared" ca="1" si="27"/>
        <v>445</v>
      </c>
      <c r="D151">
        <f t="shared" ca="1" si="26"/>
        <v>0</v>
      </c>
      <c r="E151">
        <f t="shared" ca="1" si="15"/>
        <v>0</v>
      </c>
      <c r="G151" s="3">
        <f t="shared" ca="1" si="14"/>
        <v>44114</v>
      </c>
      <c r="H151">
        <f t="shared" ca="1" si="12"/>
        <v>720</v>
      </c>
      <c r="I151">
        <f t="shared" ca="1" si="16"/>
        <v>720</v>
      </c>
      <c r="J151" t="str">
        <f t="shared" ca="1" si="17"/>
        <v/>
      </c>
    </row>
    <row r="152" spans="1:10">
      <c r="B152" s="3">
        <f t="shared" ca="1" si="20"/>
        <v>44111</v>
      </c>
      <c r="C152">
        <f t="shared" ca="1" si="27"/>
        <v>578</v>
      </c>
      <c r="D152">
        <f t="shared" ca="1" si="26"/>
        <v>0</v>
      </c>
      <c r="E152">
        <f t="shared" ca="1" si="15"/>
        <v>0</v>
      </c>
      <c r="G152" s="3">
        <f t="shared" ca="1" si="14"/>
        <v>44115</v>
      </c>
      <c r="H152">
        <f t="shared" ca="1" si="12"/>
        <v>666</v>
      </c>
      <c r="I152" t="str">
        <f t="shared" ca="1" si="16"/>
        <v/>
      </c>
      <c r="J152">
        <f t="shared" ca="1" si="17"/>
        <v>666</v>
      </c>
    </row>
    <row r="153" spans="1:10">
      <c r="B153" s="3">
        <f t="shared" ca="1" si="20"/>
        <v>44110</v>
      </c>
      <c r="C153">
        <f t="shared" ref="C153:C161" ca="1" si="28">IF(B153&lt;&gt;B152,VLOOKUP(B153,data,2,FALSE),"")</f>
        <v>655</v>
      </c>
      <c r="D153">
        <f t="shared" ref="D153:D161" ca="1" si="29">VLOOKUP(B153,data,3,FALSE)</f>
        <v>0</v>
      </c>
      <c r="E153">
        <f t="shared" ref="E153:E161" ca="1" si="30">IF(C153&gt;E152,E152,0)</f>
        <v>0</v>
      </c>
      <c r="G153" s="3">
        <f t="shared" ca="1" si="14"/>
        <v>44116</v>
      </c>
      <c r="H153">
        <f t="shared" ca="1" si="12"/>
        <v>691</v>
      </c>
      <c r="I153">
        <f t="shared" ca="1" si="16"/>
        <v>691</v>
      </c>
      <c r="J153" t="str">
        <f t="shared" ca="1" si="17"/>
        <v/>
      </c>
    </row>
    <row r="154" spans="1:10">
      <c r="B154" s="3">
        <f t="shared" ca="1" si="20"/>
        <v>44109</v>
      </c>
      <c r="C154">
        <f t="shared" ca="1" si="28"/>
        <v>453</v>
      </c>
      <c r="D154">
        <f t="shared" ca="1" si="29"/>
        <v>0</v>
      </c>
      <c r="E154">
        <f t="shared" ca="1" si="30"/>
        <v>0</v>
      </c>
      <c r="G154" s="3">
        <f t="shared" ca="1" si="14"/>
        <v>44117</v>
      </c>
      <c r="H154">
        <f t="shared" ca="1" si="12"/>
        <v>649</v>
      </c>
      <c r="I154" t="str">
        <f t="shared" ca="1" si="16"/>
        <v/>
      </c>
      <c r="J154" t="str">
        <f t="shared" ca="1" si="17"/>
        <v/>
      </c>
    </row>
    <row r="155" spans="1:10">
      <c r="A155">
        <f ca="1">SUM(C155:C161)</f>
        <v>1884</v>
      </c>
      <c r="B155" s="3">
        <f t="shared" ca="1" si="20"/>
        <v>44108</v>
      </c>
      <c r="C155">
        <f t="shared" ca="1" si="28"/>
        <v>294</v>
      </c>
      <c r="D155">
        <f t="shared" ca="1" si="29"/>
        <v>0</v>
      </c>
      <c r="E155">
        <f t="shared" ca="1" si="30"/>
        <v>0</v>
      </c>
      <c r="G155" s="3">
        <f t="shared" ca="1" si="14"/>
        <v>44118</v>
      </c>
      <c r="H155">
        <f t="shared" ca="1" si="12"/>
        <v>559</v>
      </c>
      <c r="I155" t="str">
        <f t="shared" ca="1" si="16"/>
        <v/>
      </c>
      <c r="J155" t="str">
        <f t="shared" ca="1" si="17"/>
        <v/>
      </c>
    </row>
    <row r="156" spans="1:10">
      <c r="A156" s="9" t="str">
        <f ca="1">TEXT(A155/A162-1,"0 %")</f>
        <v>28 %</v>
      </c>
      <c r="B156" s="3">
        <f t="shared" ca="1" si="20"/>
        <v>44107</v>
      </c>
      <c r="C156">
        <f t="shared" ca="1" si="28"/>
        <v>463</v>
      </c>
      <c r="D156">
        <f t="shared" ca="1" si="29"/>
        <v>1</v>
      </c>
      <c r="E156">
        <f t="shared" ca="1" si="30"/>
        <v>0</v>
      </c>
      <c r="G156" s="3">
        <f t="shared" ca="1" si="14"/>
        <v>44119</v>
      </c>
      <c r="H156">
        <f t="shared" ca="1" si="12"/>
        <v>429</v>
      </c>
      <c r="I156" t="str">
        <f t="shared" ca="1" si="16"/>
        <v/>
      </c>
      <c r="J156">
        <f t="shared" ca="1" si="17"/>
        <v>429</v>
      </c>
    </row>
    <row r="157" spans="1:10">
      <c r="B157" s="3">
        <f t="shared" ca="1" si="20"/>
        <v>44106</v>
      </c>
      <c r="C157">
        <f t="shared" ca="1" si="28"/>
        <v>169</v>
      </c>
      <c r="D157">
        <f t="shared" ca="1" si="29"/>
        <v>0</v>
      </c>
      <c r="E157">
        <f t="shared" ca="1" si="30"/>
        <v>0</v>
      </c>
      <c r="G157" s="3">
        <f t="shared" ca="1" si="14"/>
        <v>44120</v>
      </c>
      <c r="H157">
        <f t="shared" ca="1" si="12"/>
        <v>639</v>
      </c>
      <c r="I157">
        <f t="shared" ca="1" si="16"/>
        <v>639</v>
      </c>
      <c r="J157" t="str">
        <f t="shared" ca="1" si="17"/>
        <v/>
      </c>
    </row>
    <row r="158" spans="1:10">
      <c r="B158" s="3">
        <f t="shared" ca="1" si="20"/>
        <v>44105</v>
      </c>
      <c r="C158">
        <f t="shared" ca="1" si="28"/>
        <v>203</v>
      </c>
      <c r="D158">
        <f t="shared" ca="1" si="29"/>
        <v>0</v>
      </c>
      <c r="E158">
        <f t="shared" ca="1" si="30"/>
        <v>0</v>
      </c>
      <c r="G158" s="3">
        <f t="shared" ca="1" si="14"/>
        <v>44121</v>
      </c>
      <c r="H158">
        <f t="shared" ca="1" si="12"/>
        <v>537</v>
      </c>
      <c r="I158" t="str">
        <f t="shared" ca="1" si="16"/>
        <v/>
      </c>
      <c r="J158" t="str">
        <f t="shared" ca="1" si="17"/>
        <v/>
      </c>
    </row>
    <row r="159" spans="1:10">
      <c r="B159" s="3">
        <f t="shared" ca="1" si="20"/>
        <v>44104</v>
      </c>
      <c r="C159">
        <f t="shared" ca="1" si="28"/>
        <v>318</v>
      </c>
      <c r="D159">
        <f t="shared" ca="1" si="29"/>
        <v>0</v>
      </c>
      <c r="E159">
        <f t="shared" ca="1" si="30"/>
        <v>0</v>
      </c>
      <c r="G159" s="3">
        <f t="shared" ca="1" si="14"/>
        <v>44122</v>
      </c>
      <c r="H159">
        <f t="shared" ca="1" si="12"/>
        <v>535</v>
      </c>
      <c r="I159" t="str">
        <f t="shared" ca="1" si="16"/>
        <v/>
      </c>
      <c r="J159" t="str">
        <f t="shared" ca="1" si="17"/>
        <v/>
      </c>
    </row>
    <row r="160" spans="1:10">
      <c r="B160" s="3">
        <f t="shared" ca="1" si="20"/>
        <v>44103</v>
      </c>
      <c r="C160">
        <f t="shared" ca="1" si="28"/>
        <v>238</v>
      </c>
      <c r="D160">
        <f t="shared" ca="1" si="29"/>
        <v>0</v>
      </c>
      <c r="E160">
        <f t="shared" ca="1" si="30"/>
        <v>0</v>
      </c>
      <c r="G160" s="3">
        <f t="shared" ca="1" si="14"/>
        <v>44123</v>
      </c>
      <c r="H160">
        <f t="shared" ca="1" si="12"/>
        <v>421</v>
      </c>
      <c r="I160" t="str">
        <f t="shared" ca="1" si="16"/>
        <v/>
      </c>
      <c r="J160" t="str">
        <f t="shared" ca="1" si="17"/>
        <v/>
      </c>
    </row>
    <row r="161" spans="1:10">
      <c r="B161" s="3">
        <f t="shared" ca="1" si="20"/>
        <v>44102</v>
      </c>
      <c r="C161">
        <f t="shared" ca="1" si="28"/>
        <v>199</v>
      </c>
      <c r="D161">
        <f t="shared" ca="1" si="29"/>
        <v>0</v>
      </c>
      <c r="E161">
        <f t="shared" ca="1" si="30"/>
        <v>0</v>
      </c>
      <c r="G161" s="3">
        <f t="shared" ca="1" si="14"/>
        <v>44124</v>
      </c>
      <c r="H161">
        <f t="shared" ca="1" si="12"/>
        <v>386</v>
      </c>
      <c r="I161" t="str">
        <f t="shared" ca="1" si="16"/>
        <v/>
      </c>
      <c r="J161">
        <f t="shared" ca="1" si="17"/>
        <v>386</v>
      </c>
    </row>
    <row r="162" spans="1:10">
      <c r="A162">
        <f ca="1">SUM(C162:C168)</f>
        <v>1468</v>
      </c>
      <c r="B162" s="3">
        <f t="shared" ca="1" si="20"/>
        <v>44101</v>
      </c>
      <c r="C162">
        <f t="shared" ref="C162" ca="1" si="31">IF(B162&lt;&gt;B161,VLOOKUP(B162,data,2,FALSE),"")</f>
        <v>141</v>
      </c>
      <c r="D162">
        <f t="shared" ref="D162" ca="1" si="32">VLOOKUP(B162,data,3,FALSE)</f>
        <v>0</v>
      </c>
      <c r="E162">
        <f t="shared" ref="E162" ca="1" si="33">IF(C162&gt;E161,E161,0)</f>
        <v>0</v>
      </c>
      <c r="G162" s="3">
        <f t="shared" ca="1" si="14"/>
        <v>44125</v>
      </c>
      <c r="H162">
        <f t="shared" ca="1" si="12"/>
        <v>446</v>
      </c>
      <c r="I162">
        <f t="shared" ca="1" si="16"/>
        <v>446</v>
      </c>
      <c r="J162" t="str">
        <f t="shared" ca="1" si="17"/>
        <v/>
      </c>
    </row>
    <row r="163" spans="1:10">
      <c r="A163" s="9" t="str">
        <f ca="1">TEXT(A162/A169-1,"0 %")</f>
        <v>56 %</v>
      </c>
      <c r="B163" s="3">
        <f t="shared" ca="1" si="20"/>
        <v>44100</v>
      </c>
      <c r="C163">
        <f t="shared" ref="C163:C168" ca="1" si="34">IF(B163&lt;&gt;B162,VLOOKUP(B163,data,2,FALSE),"")</f>
        <v>242</v>
      </c>
      <c r="D163">
        <f t="shared" ref="D163:D168" ca="1" si="35">VLOOKUP(B163,data,3,FALSE)</f>
        <v>0</v>
      </c>
      <c r="E163">
        <f t="shared" ref="E163:E168" ca="1" si="36">IF(C163&gt;E162,E162,0)</f>
        <v>0</v>
      </c>
      <c r="G163" s="3">
        <f t="shared" ca="1" si="14"/>
        <v>44126</v>
      </c>
      <c r="H163">
        <f t="shared" ca="1" si="12"/>
        <v>372</v>
      </c>
      <c r="I163" t="str">
        <f t="shared" ca="1" si="16"/>
        <v/>
      </c>
      <c r="J163">
        <f t="shared" ca="1" si="17"/>
        <v>372</v>
      </c>
    </row>
    <row r="164" spans="1:10">
      <c r="B164" s="3">
        <f t="shared" ca="1" si="20"/>
        <v>44099</v>
      </c>
      <c r="C164">
        <f t="shared" ca="1" si="34"/>
        <v>217</v>
      </c>
      <c r="D164">
        <f t="shared" ca="1" si="35"/>
        <v>1</v>
      </c>
      <c r="E164">
        <f t="shared" ca="1" si="36"/>
        <v>0</v>
      </c>
      <c r="G164" s="3">
        <f t="shared" ca="1" si="14"/>
        <v>44127</v>
      </c>
      <c r="H164">
        <f t="shared" ca="1" si="12"/>
        <v>486</v>
      </c>
      <c r="I164">
        <f t="shared" ca="1" si="16"/>
        <v>486</v>
      </c>
      <c r="J164" t="str">
        <f t="shared" ca="1" si="17"/>
        <v/>
      </c>
    </row>
    <row r="165" spans="1:10">
      <c r="B165" s="3">
        <f t="shared" ca="1" si="20"/>
        <v>44098</v>
      </c>
      <c r="C165">
        <f t="shared" ca="1" si="34"/>
        <v>211</v>
      </c>
      <c r="D165">
        <f t="shared" ca="1" si="35"/>
        <v>0</v>
      </c>
      <c r="E165">
        <f t="shared" ca="1" si="36"/>
        <v>0</v>
      </c>
      <c r="G165" s="3">
        <f t="shared" ca="1" si="14"/>
        <v>44128</v>
      </c>
      <c r="H165">
        <f t="shared" ca="1" si="12"/>
        <v>329</v>
      </c>
      <c r="I165" t="str">
        <f t="shared" ca="1" si="16"/>
        <v/>
      </c>
      <c r="J165" t="str">
        <f t="shared" ca="1" si="17"/>
        <v/>
      </c>
    </row>
    <row r="166" spans="1:10">
      <c r="B166" s="3">
        <f t="shared" ca="1" si="20"/>
        <v>44097</v>
      </c>
      <c r="C166">
        <f t="shared" ca="1" si="34"/>
        <v>189</v>
      </c>
      <c r="D166">
        <f t="shared" ca="1" si="35"/>
        <v>0</v>
      </c>
      <c r="E166">
        <f t="shared" ca="1" si="36"/>
        <v>0</v>
      </c>
      <c r="G166" s="3">
        <f t="shared" ca="1" si="14"/>
        <v>44129</v>
      </c>
      <c r="H166">
        <f t="shared" ca="1" si="12"/>
        <v>312</v>
      </c>
      <c r="I166" t="str">
        <f t="shared" ca="1" si="16"/>
        <v/>
      </c>
      <c r="J166" t="str">
        <f t="shared" ca="1" si="17"/>
        <v/>
      </c>
    </row>
    <row r="167" spans="1:10">
      <c r="B167" s="3">
        <f t="shared" ca="1" si="20"/>
        <v>44096</v>
      </c>
      <c r="C167">
        <f t="shared" ca="1" si="34"/>
        <v>311</v>
      </c>
      <c r="D167">
        <f t="shared" ca="1" si="35"/>
        <v>0</v>
      </c>
      <c r="E167">
        <f t="shared" ca="1" si="36"/>
        <v>0</v>
      </c>
      <c r="G167" s="3">
        <f t="shared" ca="1" si="14"/>
        <v>44130</v>
      </c>
      <c r="H167">
        <f t="shared" ca="1" si="12"/>
        <v>309</v>
      </c>
      <c r="I167" t="str">
        <f t="shared" ca="1" si="16"/>
        <v/>
      </c>
      <c r="J167" t="str">
        <f t="shared" ca="1" si="17"/>
        <v/>
      </c>
    </row>
    <row r="168" spans="1:10">
      <c r="B168" s="3">
        <f t="shared" ca="1" si="20"/>
        <v>44095</v>
      </c>
      <c r="C168">
        <f t="shared" ca="1" si="34"/>
        <v>157</v>
      </c>
      <c r="D168">
        <f t="shared" ca="1" si="35"/>
        <v>0</v>
      </c>
      <c r="E168">
        <f t="shared" ca="1" si="36"/>
        <v>0</v>
      </c>
      <c r="G168" s="3">
        <f t="shared" ca="1" si="14"/>
        <v>44131</v>
      </c>
      <c r="H168">
        <f t="shared" ca="1" si="12"/>
        <v>260</v>
      </c>
      <c r="I168" t="str">
        <f t="shared" ca="1" si="16"/>
        <v/>
      </c>
      <c r="J168">
        <f t="shared" ca="1" si="17"/>
        <v>260</v>
      </c>
    </row>
    <row r="169" spans="1:10">
      <c r="A169">
        <f ca="1">SUM(C169:C175)</f>
        <v>939</v>
      </c>
      <c r="B169" s="3">
        <f t="shared" ca="1" si="20"/>
        <v>44094</v>
      </c>
      <c r="C169">
        <f t="shared" ref="C169:C185" ca="1" si="37">IF(B169&lt;&gt;B168,VLOOKUP(B169,data,2,FALSE),"")</f>
        <v>202</v>
      </c>
      <c r="D169">
        <f t="shared" ref="D169:D185" ca="1" si="38">VLOOKUP(B169,data,3,FALSE)</f>
        <v>0</v>
      </c>
      <c r="E169">
        <f t="shared" ref="E169:E185" ca="1" si="39">IF(C169&gt;E168,E168,0)</f>
        <v>0</v>
      </c>
      <c r="G169" s="3">
        <f t="shared" ca="1" si="14"/>
        <v>44132</v>
      </c>
      <c r="H169">
        <f t="shared" ca="1" si="12"/>
        <v>367</v>
      </c>
      <c r="I169">
        <f t="shared" ca="1" si="16"/>
        <v>367</v>
      </c>
      <c r="J169" t="str">
        <f t="shared" ca="1" si="17"/>
        <v/>
      </c>
    </row>
    <row r="170" spans="1:10">
      <c r="A170" s="9" t="str">
        <f ca="1">TEXT(A169/A176-1,"0 %")</f>
        <v>95 %</v>
      </c>
      <c r="B170" s="3">
        <f t="shared" ca="1" si="20"/>
        <v>44093</v>
      </c>
      <c r="C170">
        <f t="shared" ca="1" si="37"/>
        <v>190</v>
      </c>
      <c r="D170">
        <f t="shared" ca="1" si="38"/>
        <v>0</v>
      </c>
      <c r="E170">
        <f t="shared" ca="1" si="39"/>
        <v>0</v>
      </c>
      <c r="G170" s="3">
        <f t="shared" ca="1" si="14"/>
        <v>44133</v>
      </c>
      <c r="H170">
        <f t="shared" ref="H170:H194" ca="1" si="40">VLOOKUP(G170,data,2,FALSE)</f>
        <v>353</v>
      </c>
      <c r="I170" t="str">
        <f t="shared" ca="1" si="16"/>
        <v/>
      </c>
      <c r="J170">
        <f t="shared" ca="1" si="17"/>
        <v>353</v>
      </c>
    </row>
    <row r="171" spans="1:10">
      <c r="B171" s="3">
        <f t="shared" ca="1" si="20"/>
        <v>44092</v>
      </c>
      <c r="C171">
        <f t="shared" ca="1" si="37"/>
        <v>82</v>
      </c>
      <c r="D171">
        <f t="shared" ca="1" si="38"/>
        <v>0</v>
      </c>
      <c r="E171">
        <f t="shared" ca="1" si="39"/>
        <v>0</v>
      </c>
      <c r="G171" s="3">
        <f t="shared" ref="G171:G193" ca="1" si="41">IF(G172&gt;44077,G172-1,44077)</f>
        <v>44134</v>
      </c>
      <c r="H171">
        <f t="shared" ca="1" si="40"/>
        <v>367</v>
      </c>
      <c r="I171" t="str">
        <f t="shared" ca="1" si="16"/>
        <v/>
      </c>
      <c r="J171" t="str">
        <f t="shared" ca="1" si="17"/>
        <v/>
      </c>
    </row>
    <row r="172" spans="1:10">
      <c r="B172" s="3">
        <f t="shared" ca="1" si="20"/>
        <v>44091</v>
      </c>
      <c r="C172">
        <f t="shared" ca="1" si="37"/>
        <v>137</v>
      </c>
      <c r="D172">
        <f t="shared" ca="1" si="38"/>
        <v>0</v>
      </c>
      <c r="E172">
        <f t="shared" ca="1" si="39"/>
        <v>0</v>
      </c>
      <c r="G172" s="3">
        <f t="shared" ca="1" si="41"/>
        <v>44135</v>
      </c>
      <c r="H172">
        <f t="shared" ca="1" si="40"/>
        <v>372</v>
      </c>
      <c r="I172">
        <f t="shared" ref="I172:I194" ca="1" si="42">IF(AND(H172&gt;H171,H172&gt;H173),H172,"")</f>
        <v>372</v>
      </c>
      <c r="J172" t="str">
        <f t="shared" ca="1" si="17"/>
        <v/>
      </c>
    </row>
    <row r="173" spans="1:10">
      <c r="B173" s="3">
        <f t="shared" ca="1" si="20"/>
        <v>44090</v>
      </c>
      <c r="C173">
        <f t="shared" ca="1" si="37"/>
        <v>125</v>
      </c>
      <c r="D173">
        <f t="shared" ca="1" si="38"/>
        <v>0</v>
      </c>
      <c r="E173">
        <f t="shared" ca="1" si="39"/>
        <v>0</v>
      </c>
      <c r="G173" s="3">
        <f t="shared" ca="1" si="41"/>
        <v>44136</v>
      </c>
      <c r="H173">
        <f t="shared" ca="1" si="40"/>
        <v>240</v>
      </c>
      <c r="I173" t="str">
        <f t="shared" ca="1" si="42"/>
        <v/>
      </c>
      <c r="J173">
        <f t="shared" ref="J173:J194" ca="1" si="43">IF(AND(H173&lt;H172,H173&lt;H174),H173,"")</f>
        <v>240</v>
      </c>
    </row>
    <row r="174" spans="1:10">
      <c r="B174" s="3">
        <f t="shared" ca="1" si="20"/>
        <v>44089</v>
      </c>
      <c r="C174">
        <f t="shared" ca="1" si="37"/>
        <v>136</v>
      </c>
      <c r="D174">
        <f t="shared" ca="1" si="38"/>
        <v>0</v>
      </c>
      <c r="E174">
        <f t="shared" ca="1" si="39"/>
        <v>0</v>
      </c>
      <c r="G174" s="3">
        <f t="shared" ca="1" si="41"/>
        <v>44137</v>
      </c>
      <c r="H174">
        <f t="shared" ca="1" si="40"/>
        <v>241</v>
      </c>
      <c r="I174" t="str">
        <f t="shared" ca="1" si="42"/>
        <v/>
      </c>
      <c r="J174" t="str">
        <f t="shared" ca="1" si="43"/>
        <v/>
      </c>
    </row>
    <row r="175" spans="1:10">
      <c r="B175" s="3">
        <f t="shared" ca="1" si="20"/>
        <v>44088</v>
      </c>
      <c r="C175">
        <f t="shared" ca="1" si="37"/>
        <v>67</v>
      </c>
      <c r="D175">
        <f t="shared" ca="1" si="38"/>
        <v>0</v>
      </c>
      <c r="E175">
        <f t="shared" ca="1" si="39"/>
        <v>0</v>
      </c>
      <c r="G175" s="3">
        <f t="shared" ca="1" si="41"/>
        <v>44138</v>
      </c>
      <c r="H175">
        <f t="shared" ca="1" si="40"/>
        <v>252</v>
      </c>
      <c r="I175" t="str">
        <f t="shared" ca="1" si="42"/>
        <v/>
      </c>
      <c r="J175" t="str">
        <f t="shared" ca="1" si="43"/>
        <v/>
      </c>
    </row>
    <row r="176" spans="1:10">
      <c r="A176">
        <f ca="1">SUM(C176:C182)</f>
        <v>481</v>
      </c>
      <c r="B176" s="3">
        <f t="shared" ca="1" si="20"/>
        <v>44087</v>
      </c>
      <c r="C176">
        <f t="shared" ca="1" si="37"/>
        <v>87</v>
      </c>
      <c r="D176">
        <f t="shared" ca="1" si="38"/>
        <v>0</v>
      </c>
      <c r="E176">
        <f t="shared" ca="1" si="39"/>
        <v>0</v>
      </c>
      <c r="G176" s="3">
        <f t="shared" ca="1" si="41"/>
        <v>44139</v>
      </c>
      <c r="H176">
        <f t="shared" ca="1" si="40"/>
        <v>345</v>
      </c>
      <c r="I176">
        <f t="shared" ca="1" si="42"/>
        <v>345</v>
      </c>
      <c r="J176" t="str">
        <f t="shared" ca="1" si="43"/>
        <v/>
      </c>
    </row>
    <row r="177" spans="1:10">
      <c r="A177" s="9"/>
      <c r="B177" s="3">
        <f t="shared" ca="1" si="20"/>
        <v>44086</v>
      </c>
      <c r="C177">
        <f t="shared" ca="1" si="37"/>
        <v>46</v>
      </c>
      <c r="D177">
        <f t="shared" ca="1" si="38"/>
        <v>0</v>
      </c>
      <c r="E177">
        <f t="shared" ca="1" si="39"/>
        <v>0</v>
      </c>
      <c r="G177" s="3">
        <f t="shared" ca="1" si="41"/>
        <v>44140</v>
      </c>
      <c r="H177">
        <f t="shared" ca="1" si="40"/>
        <v>309</v>
      </c>
      <c r="I177" t="str">
        <f t="shared" ca="1" si="42"/>
        <v/>
      </c>
      <c r="J177">
        <f t="shared" ca="1" si="43"/>
        <v>309</v>
      </c>
    </row>
    <row r="178" spans="1:10">
      <c r="B178" s="3">
        <f t="shared" ca="1" si="20"/>
        <v>44085</v>
      </c>
      <c r="C178">
        <f t="shared" ca="1" si="37"/>
        <v>70</v>
      </c>
      <c r="D178">
        <f t="shared" ca="1" si="38"/>
        <v>0</v>
      </c>
      <c r="E178">
        <f t="shared" ca="1" si="39"/>
        <v>0</v>
      </c>
      <c r="G178" s="3">
        <f t="shared" ca="1" si="41"/>
        <v>44141</v>
      </c>
      <c r="H178">
        <f t="shared" ca="1" si="40"/>
        <v>378</v>
      </c>
      <c r="I178">
        <f t="shared" ca="1" si="42"/>
        <v>378</v>
      </c>
      <c r="J178" t="str">
        <f t="shared" ca="1" si="43"/>
        <v/>
      </c>
    </row>
    <row r="179" spans="1:10">
      <c r="B179" s="3">
        <f t="shared" ca="1" si="20"/>
        <v>44084</v>
      </c>
      <c r="C179">
        <f t="shared" ca="1" si="37"/>
        <v>75</v>
      </c>
      <c r="D179">
        <f t="shared" ca="1" si="38"/>
        <v>0</v>
      </c>
      <c r="E179">
        <f t="shared" ca="1" si="39"/>
        <v>0</v>
      </c>
      <c r="G179" s="3">
        <f t="shared" ca="1" si="41"/>
        <v>44142</v>
      </c>
      <c r="H179">
        <f t="shared" ca="1" si="40"/>
        <v>365</v>
      </c>
      <c r="I179" t="str">
        <f t="shared" ca="1" si="42"/>
        <v/>
      </c>
      <c r="J179" t="str">
        <f t="shared" ca="1" si="43"/>
        <v/>
      </c>
    </row>
    <row r="180" spans="1:10">
      <c r="B180" s="3">
        <f t="shared" ca="1" si="20"/>
        <v>44083</v>
      </c>
      <c r="C180">
        <f t="shared" ca="1" si="37"/>
        <v>101</v>
      </c>
      <c r="D180">
        <f t="shared" ca="1" si="38"/>
        <v>0</v>
      </c>
      <c r="E180">
        <f t="shared" ca="1" si="39"/>
        <v>0</v>
      </c>
      <c r="G180" s="3">
        <f t="shared" ca="1" si="41"/>
        <v>44143</v>
      </c>
      <c r="H180">
        <f t="shared" ca="1" si="40"/>
        <v>252</v>
      </c>
      <c r="I180" t="str">
        <f t="shared" ca="1" si="42"/>
        <v/>
      </c>
      <c r="J180" t="str">
        <f t="shared" ca="1" si="43"/>
        <v/>
      </c>
    </row>
    <row r="181" spans="1:10">
      <c r="B181" s="3">
        <f t="shared" ca="1" si="20"/>
        <v>44082</v>
      </c>
      <c r="C181">
        <f t="shared" ca="1" si="37"/>
        <v>56</v>
      </c>
      <c r="D181">
        <f t="shared" ca="1" si="38"/>
        <v>0</v>
      </c>
      <c r="E181">
        <f t="shared" ca="1" si="39"/>
        <v>0</v>
      </c>
      <c r="G181" s="3">
        <f t="shared" ca="1" si="41"/>
        <v>44144</v>
      </c>
      <c r="H181">
        <f t="shared" ca="1" si="40"/>
        <v>171</v>
      </c>
      <c r="I181" t="str">
        <f t="shared" ca="1" si="42"/>
        <v/>
      </c>
      <c r="J181">
        <f t="shared" ca="1" si="43"/>
        <v>171</v>
      </c>
    </row>
    <row r="182" spans="1:10">
      <c r="B182" s="3">
        <f t="shared" ca="1" si="20"/>
        <v>44081</v>
      </c>
      <c r="C182">
        <f t="shared" ca="1" si="37"/>
        <v>46</v>
      </c>
      <c r="D182">
        <f t="shared" ca="1" si="38"/>
        <v>0</v>
      </c>
      <c r="E182">
        <f t="shared" ca="1" si="39"/>
        <v>0</v>
      </c>
      <c r="G182" s="3">
        <f t="shared" ca="1" si="41"/>
        <v>44145</v>
      </c>
      <c r="H182">
        <f t="shared" ca="1" si="40"/>
        <v>202</v>
      </c>
      <c r="I182" t="str">
        <f t="shared" ca="1" si="42"/>
        <v/>
      </c>
      <c r="J182" t="str">
        <f t="shared" ca="1" si="43"/>
        <v/>
      </c>
    </row>
    <row r="183" spans="1:10">
      <c r="B183" s="3">
        <f t="shared" ca="1" si="20"/>
        <v>44080</v>
      </c>
      <c r="C183">
        <f t="shared" ca="1" si="37"/>
        <v>10</v>
      </c>
      <c r="D183">
        <f t="shared" ca="1" si="38"/>
        <v>0</v>
      </c>
      <c r="E183">
        <f t="shared" ca="1" si="39"/>
        <v>0</v>
      </c>
      <c r="G183" s="3">
        <f t="shared" ca="1" si="41"/>
        <v>44146</v>
      </c>
      <c r="H183">
        <f t="shared" ca="1" si="40"/>
        <v>248</v>
      </c>
      <c r="I183" t="str">
        <f t="shared" ca="1" si="42"/>
        <v/>
      </c>
      <c r="J183" t="str">
        <f t="shared" ca="1" si="43"/>
        <v/>
      </c>
    </row>
    <row r="184" spans="1:10">
      <c r="B184" s="3">
        <f t="shared" ca="1" si="20"/>
        <v>44079</v>
      </c>
      <c r="C184">
        <f t="shared" ca="1" si="37"/>
        <v>15</v>
      </c>
      <c r="D184">
        <f t="shared" ca="1" si="38"/>
        <v>0</v>
      </c>
      <c r="E184">
        <f t="shared" ca="1" si="39"/>
        <v>0</v>
      </c>
      <c r="G184" s="3">
        <f t="shared" ca="1" si="41"/>
        <v>44147</v>
      </c>
      <c r="H184">
        <f t="shared" ca="1" si="40"/>
        <v>255</v>
      </c>
      <c r="I184" t="str">
        <f t="shared" ca="1" si="42"/>
        <v/>
      </c>
      <c r="J184" t="str">
        <f t="shared" ca="1" si="43"/>
        <v/>
      </c>
    </row>
    <row r="185" spans="1:10">
      <c r="B185" s="3">
        <f t="shared" ca="1" si="20"/>
        <v>44078</v>
      </c>
      <c r="C185">
        <f t="shared" ca="1" si="37"/>
        <v>19</v>
      </c>
      <c r="D185">
        <f t="shared" ca="1" si="38"/>
        <v>0</v>
      </c>
      <c r="E185">
        <f t="shared" ca="1" si="39"/>
        <v>0</v>
      </c>
      <c r="G185" s="3">
        <f t="shared" ca="1" si="41"/>
        <v>44148</v>
      </c>
      <c r="H185">
        <f t="shared" ca="1" si="40"/>
        <v>280</v>
      </c>
      <c r="I185">
        <f t="shared" ca="1" si="42"/>
        <v>280</v>
      </c>
      <c r="J185" t="str">
        <f t="shared" ca="1" si="43"/>
        <v/>
      </c>
    </row>
    <row r="186" spans="1:10">
      <c r="B186" s="3">
        <f t="shared" ca="1" si="20"/>
        <v>44077</v>
      </c>
      <c r="C186">
        <f t="shared" ref="C186:C194" ca="1" si="44">IF(B186&lt;&gt;B185,VLOOKUP(B186,data,2,FALSE),"")</f>
        <v>6</v>
      </c>
      <c r="D186">
        <f t="shared" ref="D186:D194" ca="1" si="45">VLOOKUP(B186,data,3,FALSE)</f>
        <v>0</v>
      </c>
      <c r="E186">
        <f t="shared" ref="E186:E194" ca="1" si="46">IF(C186&gt;E185,E185,0)</f>
        <v>0</v>
      </c>
      <c r="G186" s="3">
        <f t="shared" ca="1" si="41"/>
        <v>44149</v>
      </c>
      <c r="H186">
        <f t="shared" ca="1" si="40"/>
        <v>279</v>
      </c>
      <c r="I186" t="str">
        <f t="shared" ca="1" si="42"/>
        <v/>
      </c>
      <c r="J186">
        <f t="shared" ca="1" si="43"/>
        <v>279</v>
      </c>
    </row>
    <row r="187" spans="1:10">
      <c r="B187" s="3">
        <f t="shared" ca="1" si="20"/>
        <v>44077</v>
      </c>
      <c r="C187" t="str">
        <f t="shared" ca="1" si="44"/>
        <v/>
      </c>
      <c r="D187">
        <f t="shared" ca="1" si="45"/>
        <v>0</v>
      </c>
      <c r="E187">
        <f t="shared" ca="1" si="46"/>
        <v>0</v>
      </c>
      <c r="G187" s="3">
        <f t="shared" ca="1" si="41"/>
        <v>44150</v>
      </c>
      <c r="H187">
        <f t="shared" ca="1" si="40"/>
        <v>321</v>
      </c>
      <c r="I187">
        <f t="shared" ca="1" si="42"/>
        <v>321</v>
      </c>
      <c r="J187" t="str">
        <f t="shared" ca="1" si="43"/>
        <v/>
      </c>
    </row>
    <row r="188" spans="1:10">
      <c r="B188" s="3">
        <f t="shared" ca="1" si="20"/>
        <v>44077</v>
      </c>
      <c r="C188" t="str">
        <f t="shared" ca="1" si="44"/>
        <v/>
      </c>
      <c r="D188">
        <f t="shared" ca="1" si="45"/>
        <v>0</v>
      </c>
      <c r="E188">
        <f t="shared" ca="1" si="46"/>
        <v>0</v>
      </c>
      <c r="G188" s="3">
        <f t="shared" ca="1" si="41"/>
        <v>44151</v>
      </c>
      <c r="H188">
        <f t="shared" ca="1" si="40"/>
        <v>301</v>
      </c>
      <c r="I188" t="str">
        <f t="shared" ca="1" si="42"/>
        <v/>
      </c>
      <c r="J188">
        <f t="shared" ca="1" si="43"/>
        <v>301</v>
      </c>
    </row>
    <row r="189" spans="1:10">
      <c r="B189" s="3">
        <f t="shared" ca="1" si="20"/>
        <v>44077</v>
      </c>
      <c r="C189" t="str">
        <f t="shared" ca="1" si="44"/>
        <v/>
      </c>
      <c r="D189">
        <f t="shared" ca="1" si="45"/>
        <v>0</v>
      </c>
      <c r="E189">
        <f t="shared" ca="1" si="46"/>
        <v>0</v>
      </c>
      <c r="G189" s="3">
        <f t="shared" ca="1" si="41"/>
        <v>44152</v>
      </c>
      <c r="H189">
        <f t="shared" ca="1" si="40"/>
        <v>389</v>
      </c>
      <c r="I189" t="str">
        <f t="shared" ca="1" si="42"/>
        <v/>
      </c>
      <c r="J189" t="str">
        <f t="shared" ca="1" si="43"/>
        <v/>
      </c>
    </row>
    <row r="190" spans="1:10">
      <c r="B190" s="3">
        <f t="shared" ca="1" si="20"/>
        <v>44077</v>
      </c>
      <c r="C190" t="str">
        <f t="shared" ca="1" si="44"/>
        <v/>
      </c>
      <c r="D190">
        <f t="shared" ca="1" si="45"/>
        <v>0</v>
      </c>
      <c r="E190">
        <f t="shared" ca="1" si="46"/>
        <v>0</v>
      </c>
      <c r="G190" s="3">
        <f t="shared" ca="1" si="41"/>
        <v>44153</v>
      </c>
      <c r="H190">
        <f t="shared" ca="1" si="40"/>
        <v>458</v>
      </c>
      <c r="I190" t="str">
        <f t="shared" ca="1" si="42"/>
        <v/>
      </c>
      <c r="J190" t="str">
        <f t="shared" ca="1" si="43"/>
        <v/>
      </c>
    </row>
    <row r="191" spans="1:10">
      <c r="B191" s="3">
        <f t="shared" ca="1" si="20"/>
        <v>44077</v>
      </c>
      <c r="C191" t="str">
        <f t="shared" ca="1" si="44"/>
        <v/>
      </c>
      <c r="D191">
        <f t="shared" ca="1" si="45"/>
        <v>0</v>
      </c>
      <c r="E191">
        <f t="shared" ca="1" si="46"/>
        <v>0</v>
      </c>
      <c r="G191" s="3">
        <f t="shared" ca="1" si="41"/>
        <v>44154</v>
      </c>
      <c r="H191">
        <f t="shared" ca="1" si="40"/>
        <v>537</v>
      </c>
      <c r="I191">
        <f t="shared" ca="1" si="42"/>
        <v>537</v>
      </c>
      <c r="J191" t="str">
        <f t="shared" ca="1" si="43"/>
        <v/>
      </c>
    </row>
    <row r="192" spans="1:10">
      <c r="B192" s="3">
        <f t="shared" ca="1" si="20"/>
        <v>44077</v>
      </c>
      <c r="C192" t="str">
        <f t="shared" ca="1" si="44"/>
        <v/>
      </c>
      <c r="D192">
        <f t="shared" ca="1" si="45"/>
        <v>0</v>
      </c>
      <c r="E192">
        <f t="shared" ca="1" si="46"/>
        <v>0</v>
      </c>
      <c r="G192" s="3">
        <f t="shared" ca="1" si="41"/>
        <v>44155</v>
      </c>
      <c r="H192">
        <f t="shared" ca="1" si="40"/>
        <v>518</v>
      </c>
      <c r="I192" t="str">
        <f t="shared" ca="1" si="42"/>
        <v/>
      </c>
      <c r="J192">
        <f t="shared" ca="1" si="43"/>
        <v>518</v>
      </c>
    </row>
    <row r="193" spans="2:10">
      <c r="B193" s="3">
        <f t="shared" ref="B193:B194" ca="1" si="47">MAX(_xlfn.MAXIFS(time,time,"&lt;"&amp;B192),44077)</f>
        <v>44077</v>
      </c>
      <c r="C193" t="str">
        <f t="shared" ca="1" si="44"/>
        <v/>
      </c>
      <c r="D193">
        <f t="shared" ca="1" si="45"/>
        <v>0</v>
      </c>
      <c r="E193">
        <f t="shared" ca="1" si="46"/>
        <v>0</v>
      </c>
      <c r="G193" s="3">
        <f t="shared" ca="1" si="41"/>
        <v>44156</v>
      </c>
      <c r="H193">
        <f t="shared" ca="1" si="40"/>
        <v>626</v>
      </c>
      <c r="I193">
        <f t="shared" ca="1" si="42"/>
        <v>626</v>
      </c>
      <c r="J193" t="str">
        <f t="shared" ca="1" si="43"/>
        <v/>
      </c>
    </row>
    <row r="194" spans="2:10">
      <c r="B194" s="3">
        <f t="shared" ca="1" si="47"/>
        <v>44077</v>
      </c>
      <c r="C194" t="str">
        <f t="shared" ca="1" si="44"/>
        <v/>
      </c>
      <c r="D194">
        <f t="shared" ca="1" si="45"/>
        <v>0</v>
      </c>
      <c r="E194">
        <f t="shared" ca="1" si="46"/>
        <v>0</v>
      </c>
      <c r="G194" s="3">
        <f ca="1">B106</f>
        <v>44157</v>
      </c>
      <c r="H194">
        <f t="shared" ca="1" si="40"/>
        <v>485</v>
      </c>
      <c r="I194" t="str">
        <f t="shared" ca="1" si="42"/>
        <v/>
      </c>
      <c r="J194" t="str">
        <f t="shared" ca="1" si="43"/>
        <v/>
      </c>
    </row>
    <row r="195" spans="2:10">
      <c r="B195" s="3"/>
      <c r="C195"/>
    </row>
    <row r="196" spans="2:10">
      <c r="B196" s="3"/>
      <c r="C196"/>
    </row>
  </sheetData>
  <sortState xmlns:xlrd2="http://schemas.microsoft.com/office/spreadsheetml/2017/richdata2" ref="C80:D92">
    <sortCondition descending="1" ref="C80:C92"/>
  </sortState>
  <hyperlinks>
    <hyperlink ref="A33" r:id="rId1" location="Koronavilkkua" display="https://thl.fi/fi/web/hyvinvoinnin-ja-terveyden-edistamisen-johtaminen/ajankohtaista/koronan-vaikutukset-yhteiskuntaan-ja-palveluihin - Koronavilkkua" xr:uid="{F06E6CD0-5429-431D-B74B-547C41718C4B}"/>
    <hyperlink ref="A96" r:id="rId2" xr:uid="{517C9E3A-E5DB-4E26-91C6-74B95F09EC29}"/>
    <hyperlink ref="A39" r:id="rId3" xr:uid="{3C2C00FB-7ED4-4D75-B3CB-111EF0AE4BA3}"/>
  </hyperlinks>
  <pageMargins left="0.7" right="0.7" top="0.75" bottom="0.75" header="0.3" footer="0.3"/>
  <pageSetup paperSize="9" orientation="portrait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B3C6-AB8C-4AE0-99A6-DAA8CF7B3349}">
  <dimension ref="A1:D60"/>
  <sheetViews>
    <sheetView workbookViewId="0">
      <selection activeCell="R17" sqref="R17"/>
    </sheetView>
  </sheetViews>
  <sheetFormatPr defaultRowHeight="14.6"/>
  <cols>
    <col min="1" max="1" width="9.921875" style="11" bestFit="1" customWidth="1"/>
    <col min="4" max="4" width="22.84375" bestFit="1" customWidth="1"/>
  </cols>
  <sheetData>
    <row r="1" spans="1:4">
      <c r="B1" t="s">
        <v>74</v>
      </c>
      <c r="C1" t="s">
        <v>75</v>
      </c>
    </row>
    <row r="2" spans="1:4">
      <c r="A2" s="11">
        <v>44135</v>
      </c>
      <c r="D2" t="s">
        <v>73</v>
      </c>
    </row>
    <row r="3" spans="1:4">
      <c r="A3" s="11">
        <v>44134</v>
      </c>
      <c r="D3" t="s">
        <v>72</v>
      </c>
    </row>
    <row r="4" spans="1:4">
      <c r="A4" s="11">
        <v>44133</v>
      </c>
      <c r="D4" t="s">
        <v>71</v>
      </c>
    </row>
    <row r="5" spans="1:4">
      <c r="A5" s="11">
        <v>44132</v>
      </c>
      <c r="B5">
        <v>367</v>
      </c>
      <c r="C5">
        <v>222</v>
      </c>
      <c r="D5" t="s">
        <v>70</v>
      </c>
    </row>
    <row r="6" spans="1:4">
      <c r="A6" s="11">
        <v>44131</v>
      </c>
      <c r="B6">
        <v>260</v>
      </c>
      <c r="C6">
        <v>226</v>
      </c>
      <c r="D6" t="s">
        <v>69</v>
      </c>
    </row>
    <row r="7" spans="1:4">
      <c r="A7" s="11">
        <v>44130</v>
      </c>
      <c r="B7">
        <v>309</v>
      </c>
      <c r="C7">
        <v>254</v>
      </c>
      <c r="D7" t="s">
        <v>68</v>
      </c>
    </row>
    <row r="8" spans="1:4">
      <c r="A8" s="11">
        <v>44129</v>
      </c>
      <c r="B8">
        <v>312</v>
      </c>
      <c r="C8">
        <v>123</v>
      </c>
      <c r="D8" t="s">
        <v>67</v>
      </c>
    </row>
    <row r="9" spans="1:4">
      <c r="A9" s="11">
        <v>44128</v>
      </c>
      <c r="B9">
        <v>329</v>
      </c>
      <c r="C9">
        <v>107</v>
      </c>
      <c r="D9" t="s">
        <v>66</v>
      </c>
    </row>
    <row r="10" spans="1:4">
      <c r="A10" s="11">
        <v>44127</v>
      </c>
      <c r="B10">
        <v>486</v>
      </c>
      <c r="C10">
        <v>192</v>
      </c>
      <c r="D10" t="s">
        <v>65</v>
      </c>
    </row>
    <row r="11" spans="1:4">
      <c r="A11" s="11">
        <v>44126</v>
      </c>
      <c r="B11">
        <v>372</v>
      </c>
      <c r="C11">
        <v>212</v>
      </c>
      <c r="D11" t="s">
        <v>64</v>
      </c>
    </row>
    <row r="12" spans="1:4">
      <c r="A12" s="11">
        <v>44125</v>
      </c>
      <c r="B12">
        <v>446</v>
      </c>
      <c r="C12">
        <v>189</v>
      </c>
      <c r="D12" t="s">
        <v>63</v>
      </c>
    </row>
    <row r="13" spans="1:4">
      <c r="A13" s="11">
        <v>44124</v>
      </c>
      <c r="B13">
        <v>386</v>
      </c>
      <c r="C13">
        <v>162</v>
      </c>
      <c r="D13" t="s">
        <v>62</v>
      </c>
    </row>
    <row r="14" spans="1:4">
      <c r="A14" s="11">
        <v>44123</v>
      </c>
      <c r="B14">
        <v>421</v>
      </c>
      <c r="C14">
        <v>244</v>
      </c>
      <c r="D14" t="s">
        <v>61</v>
      </c>
    </row>
    <row r="15" spans="1:4">
      <c r="A15" s="11">
        <v>44122</v>
      </c>
      <c r="B15">
        <v>535</v>
      </c>
      <c r="C15">
        <v>127</v>
      </c>
      <c r="D15" t="s">
        <v>60</v>
      </c>
    </row>
    <row r="16" spans="1:4">
      <c r="A16" s="11">
        <v>44121</v>
      </c>
      <c r="B16">
        <v>537</v>
      </c>
      <c r="C16">
        <v>100</v>
      </c>
      <c r="D16" t="s">
        <v>59</v>
      </c>
    </row>
    <row r="17" spans="1:4">
      <c r="A17" s="11">
        <v>44120</v>
      </c>
      <c r="B17">
        <v>639</v>
      </c>
      <c r="C17">
        <v>192</v>
      </c>
      <c r="D17" t="s">
        <v>58</v>
      </c>
    </row>
    <row r="18" spans="1:4">
      <c r="A18" s="11">
        <v>44119</v>
      </c>
      <c r="B18">
        <v>429</v>
      </c>
      <c r="C18">
        <v>190</v>
      </c>
      <c r="D18" t="s">
        <v>57</v>
      </c>
    </row>
    <row r="19" spans="1:4">
      <c r="A19" s="11">
        <v>44118</v>
      </c>
      <c r="B19">
        <v>559</v>
      </c>
      <c r="C19">
        <v>200</v>
      </c>
      <c r="D19" t="s">
        <v>56</v>
      </c>
    </row>
    <row r="20" spans="1:4">
      <c r="A20" s="11">
        <v>44117</v>
      </c>
      <c r="B20">
        <v>649</v>
      </c>
      <c r="C20">
        <v>197</v>
      </c>
      <c r="D20" t="s">
        <v>55</v>
      </c>
    </row>
    <row r="21" spans="1:4">
      <c r="A21" s="11">
        <v>44116</v>
      </c>
      <c r="B21">
        <v>691</v>
      </c>
      <c r="C21">
        <v>254</v>
      </c>
      <c r="D21" t="s">
        <v>54</v>
      </c>
    </row>
    <row r="22" spans="1:4">
      <c r="A22" s="11">
        <v>44115</v>
      </c>
      <c r="B22">
        <v>666</v>
      </c>
      <c r="C22">
        <v>130</v>
      </c>
      <c r="D22" t="s">
        <v>53</v>
      </c>
    </row>
    <row r="23" spans="1:4">
      <c r="A23" s="11">
        <v>44114</v>
      </c>
      <c r="B23">
        <v>720</v>
      </c>
      <c r="C23">
        <v>109</v>
      </c>
      <c r="D23" t="s">
        <v>52</v>
      </c>
    </row>
    <row r="24" spans="1:4">
      <c r="A24" s="11">
        <v>44113</v>
      </c>
      <c r="B24">
        <v>640</v>
      </c>
      <c r="C24">
        <v>226</v>
      </c>
      <c r="D24" t="s">
        <v>51</v>
      </c>
    </row>
    <row r="25" spans="1:4">
      <c r="A25" s="11">
        <v>44112</v>
      </c>
      <c r="B25">
        <v>445</v>
      </c>
      <c r="C25">
        <v>260</v>
      </c>
      <c r="D25" t="s">
        <v>50</v>
      </c>
    </row>
    <row r="26" spans="1:4">
      <c r="A26" s="11">
        <v>44111</v>
      </c>
      <c r="B26">
        <v>578</v>
      </c>
      <c r="C26">
        <v>306</v>
      </c>
      <c r="D26" t="s">
        <v>49</v>
      </c>
    </row>
    <row r="27" spans="1:4">
      <c r="A27" s="11">
        <v>44110</v>
      </c>
      <c r="B27">
        <v>655</v>
      </c>
      <c r="C27">
        <v>301</v>
      </c>
      <c r="D27" t="s">
        <v>48</v>
      </c>
    </row>
    <row r="28" spans="1:4">
      <c r="A28" s="11">
        <v>44109</v>
      </c>
      <c r="B28">
        <v>453</v>
      </c>
      <c r="C28">
        <v>290</v>
      </c>
      <c r="D28" t="s">
        <v>47</v>
      </c>
    </row>
    <row r="29" spans="1:4">
      <c r="A29" s="11">
        <v>44108</v>
      </c>
      <c r="B29">
        <v>294</v>
      </c>
      <c r="C29">
        <v>147</v>
      </c>
      <c r="D29" t="s">
        <v>46</v>
      </c>
    </row>
    <row r="30" spans="1:4">
      <c r="A30" s="11">
        <v>44107</v>
      </c>
      <c r="B30">
        <v>463</v>
      </c>
      <c r="C30">
        <v>170</v>
      </c>
      <c r="D30" t="s">
        <v>45</v>
      </c>
    </row>
    <row r="31" spans="1:4">
      <c r="A31" s="11">
        <v>44106</v>
      </c>
      <c r="B31">
        <v>169</v>
      </c>
      <c r="C31">
        <v>189</v>
      </c>
      <c r="D31" t="s">
        <v>44</v>
      </c>
    </row>
    <row r="32" spans="1:4">
      <c r="A32" s="11">
        <v>44105</v>
      </c>
      <c r="B32">
        <v>203</v>
      </c>
      <c r="C32">
        <v>188</v>
      </c>
      <c r="D32" t="s">
        <v>43</v>
      </c>
    </row>
    <row r="33" spans="1:4">
      <c r="A33" s="11">
        <v>44104</v>
      </c>
      <c r="B33">
        <v>318</v>
      </c>
      <c r="C33">
        <v>165</v>
      </c>
      <c r="D33" t="s">
        <v>42</v>
      </c>
    </row>
    <row r="34" spans="1:4">
      <c r="A34" s="11">
        <v>44103</v>
      </c>
      <c r="B34">
        <v>238</v>
      </c>
      <c r="C34">
        <v>135</v>
      </c>
      <c r="D34" t="s">
        <v>41</v>
      </c>
    </row>
    <row r="35" spans="1:4">
      <c r="A35" s="11">
        <v>44102</v>
      </c>
      <c r="B35">
        <v>199</v>
      </c>
      <c r="C35">
        <v>122</v>
      </c>
      <c r="D35" t="s">
        <v>40</v>
      </c>
    </row>
    <row r="36" spans="1:4">
      <c r="A36" s="11">
        <v>44101</v>
      </c>
      <c r="B36">
        <v>141</v>
      </c>
      <c r="C36">
        <v>71</v>
      </c>
      <c r="D36" t="s">
        <v>39</v>
      </c>
    </row>
    <row r="37" spans="1:4">
      <c r="A37" s="11">
        <v>44100</v>
      </c>
      <c r="B37">
        <v>242</v>
      </c>
      <c r="C37">
        <v>74</v>
      </c>
      <c r="D37" t="s">
        <v>38</v>
      </c>
    </row>
    <row r="38" spans="1:4">
      <c r="A38" s="11">
        <v>44099</v>
      </c>
      <c r="B38">
        <v>217</v>
      </c>
      <c r="C38">
        <v>127</v>
      </c>
      <c r="D38" t="s">
        <v>37</v>
      </c>
    </row>
    <row r="39" spans="1:4">
      <c r="A39" s="11">
        <v>44098</v>
      </c>
      <c r="B39">
        <v>211</v>
      </c>
      <c r="C39">
        <v>97</v>
      </c>
      <c r="D39" t="s">
        <v>36</v>
      </c>
    </row>
    <row r="40" spans="1:4">
      <c r="A40" s="11">
        <v>44097</v>
      </c>
      <c r="B40">
        <v>189</v>
      </c>
      <c r="C40">
        <v>117</v>
      </c>
      <c r="D40" t="s">
        <v>35</v>
      </c>
    </row>
    <row r="41" spans="1:4">
      <c r="A41" s="11">
        <v>44096</v>
      </c>
      <c r="B41">
        <v>311</v>
      </c>
      <c r="C41">
        <v>106</v>
      </c>
      <c r="D41" t="s">
        <v>34</v>
      </c>
    </row>
    <row r="42" spans="1:4">
      <c r="A42" s="11">
        <v>44095</v>
      </c>
      <c r="B42">
        <v>157</v>
      </c>
      <c r="C42">
        <v>120</v>
      </c>
      <c r="D42" t="s">
        <v>33</v>
      </c>
    </row>
    <row r="43" spans="1:4">
      <c r="A43" s="11">
        <v>44094</v>
      </c>
      <c r="B43">
        <v>202</v>
      </c>
      <c r="C43">
        <v>74</v>
      </c>
      <c r="D43" t="s">
        <v>32</v>
      </c>
    </row>
    <row r="44" spans="1:4">
      <c r="A44" s="11">
        <v>44093</v>
      </c>
      <c r="B44">
        <v>190</v>
      </c>
      <c r="C44">
        <v>61</v>
      </c>
      <c r="D44" t="s">
        <v>31</v>
      </c>
    </row>
    <row r="45" spans="1:4">
      <c r="A45" s="11">
        <v>44092</v>
      </c>
      <c r="B45">
        <v>82</v>
      </c>
      <c r="C45">
        <v>77</v>
      </c>
      <c r="D45" t="s">
        <v>30</v>
      </c>
    </row>
    <row r="46" spans="1:4">
      <c r="A46" s="11">
        <v>44091</v>
      </c>
      <c r="B46">
        <v>137</v>
      </c>
      <c r="C46">
        <v>85</v>
      </c>
      <c r="D46" t="s">
        <v>29</v>
      </c>
    </row>
    <row r="47" spans="1:4">
      <c r="A47" s="11">
        <v>44090</v>
      </c>
      <c r="B47">
        <v>125</v>
      </c>
      <c r="C47">
        <v>57</v>
      </c>
      <c r="D47" t="s">
        <v>28</v>
      </c>
    </row>
    <row r="48" spans="1:4">
      <c r="A48" s="11">
        <v>44089</v>
      </c>
      <c r="B48">
        <v>136</v>
      </c>
      <c r="C48">
        <v>53</v>
      </c>
      <c r="D48" t="s">
        <v>27</v>
      </c>
    </row>
    <row r="49" spans="1:4">
      <c r="A49" s="11">
        <v>44088</v>
      </c>
      <c r="B49">
        <v>67</v>
      </c>
      <c r="C49">
        <v>59</v>
      </c>
      <c r="D49" t="s">
        <v>26</v>
      </c>
    </row>
    <row r="50" spans="1:4">
      <c r="A50" s="11">
        <v>44087</v>
      </c>
      <c r="B50">
        <v>87</v>
      </c>
      <c r="C50">
        <v>46</v>
      </c>
      <c r="D50" t="s">
        <v>25</v>
      </c>
    </row>
    <row r="51" spans="1:4">
      <c r="A51" s="11">
        <v>44086</v>
      </c>
      <c r="B51">
        <v>46</v>
      </c>
      <c r="C51">
        <v>41</v>
      </c>
      <c r="D51" t="s">
        <v>24</v>
      </c>
    </row>
    <row r="52" spans="1:4">
      <c r="A52" s="11">
        <v>44085</v>
      </c>
      <c r="B52">
        <v>70</v>
      </c>
      <c r="C52">
        <v>57</v>
      </c>
      <c r="D52" t="s">
        <v>23</v>
      </c>
    </row>
    <row r="53" spans="1:4">
      <c r="A53" s="11">
        <v>44084</v>
      </c>
      <c r="B53">
        <v>75</v>
      </c>
      <c r="C53">
        <v>52</v>
      </c>
      <c r="D53" t="s">
        <v>22</v>
      </c>
    </row>
    <row r="54" spans="1:4">
      <c r="A54" s="11">
        <v>44083</v>
      </c>
      <c r="B54">
        <v>101</v>
      </c>
      <c r="C54">
        <v>55</v>
      </c>
      <c r="D54" t="s">
        <v>21</v>
      </c>
    </row>
    <row r="55" spans="1:4">
      <c r="A55" s="11">
        <v>44082</v>
      </c>
      <c r="B55">
        <v>56</v>
      </c>
      <c r="C55">
        <v>57</v>
      </c>
      <c r="D55" t="s">
        <v>20</v>
      </c>
    </row>
    <row r="56" spans="1:4">
      <c r="A56" s="11">
        <v>44081</v>
      </c>
      <c r="B56">
        <v>46</v>
      </c>
      <c r="C56">
        <v>45</v>
      </c>
      <c r="D56" t="s">
        <v>19</v>
      </c>
    </row>
    <row r="57" spans="1:4">
      <c r="A57" s="11">
        <v>44080</v>
      </c>
      <c r="B57">
        <v>10</v>
      </c>
      <c r="C57">
        <v>33</v>
      </c>
      <c r="D57" t="s">
        <v>18</v>
      </c>
    </row>
    <row r="58" spans="1:4">
      <c r="A58" s="11">
        <v>44079</v>
      </c>
      <c r="B58">
        <v>15</v>
      </c>
      <c r="C58">
        <v>22</v>
      </c>
      <c r="D58" t="s">
        <v>17</v>
      </c>
    </row>
    <row r="59" spans="1:4">
      <c r="A59" s="11">
        <v>44078</v>
      </c>
      <c r="B59">
        <v>19</v>
      </c>
      <c r="C59">
        <v>42</v>
      </c>
      <c r="D59" t="s">
        <v>16</v>
      </c>
    </row>
    <row r="60" spans="1:4">
      <c r="A60" s="11">
        <v>44077</v>
      </c>
      <c r="B60">
        <v>6</v>
      </c>
      <c r="C60">
        <v>35</v>
      </c>
      <c r="D60" t="s">
        <v>15</v>
      </c>
    </row>
  </sheetData>
  <sortState xmlns:xlrd2="http://schemas.microsoft.com/office/spreadsheetml/2017/richdata2" ref="C2:D60">
    <sortCondition descending="1" ref="D2:D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Android</vt:lpstr>
      <vt:lpstr>Compare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2020-11-22T07:12:25Z</dcterms:modified>
</cp:coreProperties>
</file>