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jussi\OneDrive\Projects\Covid-2019\excel-github\all-exposure-checks\"/>
    </mc:Choice>
  </mc:AlternateContent>
  <xr:revisionPtr revIDLastSave="0" documentId="13_ncr:1_{4C35DDC3-33E1-4AF2-900B-0361CF559CCC}" xr6:coauthVersionLast="45" xr6:coauthVersionMax="45" xr10:uidLastSave="{00000000-0000-0000-0000-000000000000}"/>
  <bookViews>
    <workbookView xWindow="831" yWindow="-103" windowWidth="21215" windowHeight="12549" xr2:uid="{C8451757-F61A-4204-92A2-683EE66AFF0A}"/>
  </bookViews>
  <sheets>
    <sheet name="Android" sheetId="1" r:id="rId1"/>
  </sheets>
  <definedNames>
    <definedName name="AllKeys">Android!$C$74:$C$130</definedName>
    <definedName name="data">Android!$C$9:$E$68</definedName>
    <definedName name="Json">Android!$A$4</definedName>
    <definedName name="time">Android!$C$9:$C$68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A67" i="1" l="1"/>
  <c r="B73" i="1" l="1"/>
  <c r="G9" i="1" l="1"/>
  <c r="H9" i="1" s="1"/>
  <c r="I9" i="1" l="1"/>
  <c r="J9" i="1" s="1"/>
  <c r="K9" i="1" s="1"/>
  <c r="L9" i="1" l="1"/>
  <c r="G10" i="1" s="1"/>
  <c r="H10" i="1" s="1"/>
  <c r="G11" i="1" l="1"/>
  <c r="H11" i="1" s="1"/>
  <c r="I10" i="1"/>
  <c r="J10" i="1" l="1"/>
  <c r="K10" i="1" s="1"/>
  <c r="I11" i="1" l="1"/>
  <c r="G12" i="1"/>
  <c r="H12" i="1" s="1"/>
  <c r="L10" i="1"/>
  <c r="J11" i="1" l="1"/>
  <c r="K11" i="1" s="1"/>
  <c r="L11" i="1" l="1"/>
  <c r="G13" i="1"/>
  <c r="H13" i="1" s="1"/>
  <c r="I12" i="1"/>
  <c r="J12" i="1" l="1"/>
  <c r="K12" i="1" s="1"/>
  <c r="L12" i="1" l="1"/>
  <c r="G14" i="1"/>
  <c r="H14" i="1" s="1"/>
  <c r="I13" i="1"/>
  <c r="J13" i="1" l="1"/>
  <c r="K13" i="1" s="1"/>
  <c r="L13" i="1" l="1"/>
  <c r="G15" i="1"/>
  <c r="H15" i="1" s="1"/>
  <c r="I14" i="1"/>
  <c r="B15" i="1" l="1"/>
  <c r="C15" i="1" s="1"/>
  <c r="J14" i="1"/>
  <c r="K14" i="1" s="1"/>
  <c r="L14" i="1" l="1"/>
  <c r="G16" i="1"/>
  <c r="H16" i="1" s="1"/>
  <c r="I15" i="1"/>
  <c r="J15" i="1" l="1"/>
  <c r="K15" i="1" s="1"/>
  <c r="D15" i="1" l="1"/>
  <c r="B14" i="1"/>
  <c r="C14" i="1" s="1"/>
  <c r="L15" i="1"/>
  <c r="E15" i="1" s="1"/>
  <c r="G17" i="1"/>
  <c r="H17" i="1" s="1"/>
  <c r="I16" i="1"/>
  <c r="B17" i="1" l="1"/>
  <c r="C17" i="1" s="1"/>
  <c r="J16" i="1"/>
  <c r="K16" i="1" s="1"/>
  <c r="D14" i="1" l="1"/>
  <c r="G18" i="1"/>
  <c r="H18" i="1" s="1"/>
  <c r="I17" i="1"/>
  <c r="L16" i="1"/>
  <c r="B18" i="1" l="1"/>
  <c r="C18" i="1" s="1"/>
  <c r="E14" i="1"/>
  <c r="J17" i="1"/>
  <c r="K17" i="1" s="1"/>
  <c r="D17" i="1" l="1"/>
  <c r="B12" i="1"/>
  <c r="C12" i="1" s="1"/>
  <c r="L17" i="1"/>
  <c r="G19" i="1"/>
  <c r="H19" i="1" s="1"/>
  <c r="I18" i="1"/>
  <c r="B19" i="1" l="1"/>
  <c r="C19" i="1" s="1"/>
  <c r="E17" i="1"/>
  <c r="B13" i="1"/>
  <c r="C13" i="1" s="1"/>
  <c r="J18" i="1"/>
  <c r="K18" i="1" s="1"/>
  <c r="D18" i="1" l="1"/>
  <c r="D12" i="1"/>
  <c r="L18" i="1"/>
  <c r="E18" i="1" s="1"/>
  <c r="G20" i="1"/>
  <c r="H20" i="1" s="1"/>
  <c r="I19" i="1"/>
  <c r="E12" i="1" l="1"/>
  <c r="B16" i="1"/>
  <c r="C16" i="1" s="1"/>
  <c r="J19" i="1"/>
  <c r="K19" i="1" s="1"/>
  <c r="D19" i="1" l="1"/>
  <c r="B10" i="1"/>
  <c r="C10" i="1" s="1"/>
  <c r="L19" i="1"/>
  <c r="E13" i="1" s="1"/>
  <c r="D13" i="1"/>
  <c r="G21" i="1"/>
  <c r="H21" i="1" s="1"/>
  <c r="I20" i="1"/>
  <c r="G22" i="1" l="1"/>
  <c r="H22" i="1" s="1"/>
  <c r="E19" i="1"/>
  <c r="B20" i="1"/>
  <c r="C20" i="1" s="1"/>
  <c r="J20" i="1"/>
  <c r="K20" i="1" s="1"/>
  <c r="B21" i="1" l="1"/>
  <c r="C21" i="1" s="1"/>
  <c r="B22" i="1"/>
  <c r="C22" i="1" s="1"/>
  <c r="D10" i="1"/>
  <c r="B9" i="1"/>
  <c r="C9" i="1" s="1"/>
  <c r="L20" i="1"/>
  <c r="E16" i="1" s="1"/>
  <c r="D16" i="1"/>
  <c r="I21" i="1"/>
  <c r="E10" i="1" l="1"/>
  <c r="B11" i="1"/>
  <c r="C11" i="1" s="1"/>
  <c r="B74" i="1" s="1"/>
  <c r="J21" i="1"/>
  <c r="K21" i="1" s="1"/>
  <c r="B75" i="1" l="1"/>
  <c r="B76" i="1" s="1"/>
  <c r="B77" i="1" s="1"/>
  <c r="B78" i="1" s="1"/>
  <c r="B79" i="1" s="1"/>
  <c r="B80" i="1" s="1"/>
  <c r="B81" i="1" s="1"/>
  <c r="B82" i="1" s="1"/>
  <c r="B83" i="1" s="1"/>
  <c r="B84" i="1" s="1"/>
  <c r="B85" i="1" s="1"/>
  <c r="B86" i="1" s="1"/>
  <c r="B87" i="1" s="1"/>
  <c r="B88" i="1" s="1"/>
  <c r="D21" i="1"/>
  <c r="D9" i="1"/>
  <c r="I22" i="1"/>
  <c r="L21" i="1"/>
  <c r="E20" i="1" s="1"/>
  <c r="D20" i="1"/>
  <c r="B89" i="1" l="1"/>
  <c r="C75" i="1"/>
  <c r="E21" i="1"/>
  <c r="E9" i="1"/>
  <c r="J22" i="1"/>
  <c r="K22" i="1" s="1"/>
  <c r="D11" i="1"/>
  <c r="D75" i="1" l="1"/>
  <c r="C89" i="1"/>
  <c r="D89" i="1"/>
  <c r="B90" i="1"/>
  <c r="C76" i="1"/>
  <c r="L22" i="1"/>
  <c r="E11" i="1" s="1"/>
  <c r="D76" i="1" s="1"/>
  <c r="D22" i="1"/>
  <c r="C88" i="1" s="1"/>
  <c r="D90" i="1" l="1"/>
  <c r="B91" i="1"/>
  <c r="C90" i="1"/>
  <c r="C74" i="1"/>
  <c r="C87" i="1"/>
  <c r="C77" i="1"/>
  <c r="D77" i="1"/>
  <c r="E22" i="1"/>
  <c r="E2" i="1" s="1"/>
  <c r="E74" i="1" l="1"/>
  <c r="E75" i="1" s="1"/>
  <c r="E76" i="1" s="1"/>
  <c r="E77" i="1" s="1"/>
  <c r="F72" i="1"/>
  <c r="D88" i="1"/>
  <c r="B92" i="1"/>
  <c r="C91" i="1"/>
  <c r="D91" i="1"/>
  <c r="D74" i="1"/>
  <c r="D87" i="1"/>
  <c r="D78" i="1"/>
  <c r="C78" i="1"/>
  <c r="E78" i="1" l="1"/>
  <c r="C92" i="1"/>
  <c r="D92" i="1"/>
  <c r="B93" i="1"/>
  <c r="D79" i="1"/>
  <c r="C79" i="1"/>
  <c r="E79" i="1" l="1"/>
  <c r="C93" i="1"/>
  <c r="D93" i="1"/>
  <c r="B94" i="1"/>
  <c r="B95" i="1" s="1"/>
  <c r="B96" i="1" s="1"/>
  <c r="B97" i="1" s="1"/>
  <c r="D80" i="1"/>
  <c r="C80" i="1"/>
  <c r="E80" i="1" l="1"/>
  <c r="A74" i="1"/>
  <c r="B98" i="1"/>
  <c r="D97" i="1"/>
  <c r="C97" i="1"/>
  <c r="C95" i="1"/>
  <c r="D95" i="1"/>
  <c r="D94" i="1"/>
  <c r="C94" i="1"/>
  <c r="C81" i="1"/>
  <c r="D81" i="1"/>
  <c r="E81" i="1" l="1"/>
  <c r="A88" i="1"/>
  <c r="B99" i="1"/>
  <c r="D98" i="1"/>
  <c r="C98" i="1"/>
  <c r="D96" i="1"/>
  <c r="C96" i="1"/>
  <c r="D82" i="1"/>
  <c r="C82" i="1"/>
  <c r="E82" i="1" l="1"/>
  <c r="B100" i="1"/>
  <c r="D99" i="1"/>
  <c r="C99" i="1"/>
  <c r="D83" i="1"/>
  <c r="C83" i="1"/>
  <c r="E83" i="1" l="1"/>
  <c r="B101" i="1"/>
  <c r="D100" i="1"/>
  <c r="C100" i="1"/>
  <c r="D84" i="1"/>
  <c r="C84" i="1"/>
  <c r="E84" i="1" l="1"/>
  <c r="B102" i="1"/>
  <c r="D101" i="1"/>
  <c r="C101" i="1"/>
  <c r="C85" i="1"/>
  <c r="D85" i="1"/>
  <c r="E85" i="1" l="1"/>
  <c r="A95" i="1"/>
  <c r="A89" i="1" s="1"/>
  <c r="B103" i="1"/>
  <c r="D102" i="1"/>
  <c r="C102" i="1"/>
  <c r="C86" i="1"/>
  <c r="D86" i="1"/>
  <c r="E86" i="1" l="1"/>
  <c r="E87" i="1" s="1"/>
  <c r="E88" i="1" s="1"/>
  <c r="E89" i="1" s="1"/>
  <c r="E90" i="1" s="1"/>
  <c r="E91" i="1" s="1"/>
  <c r="E92" i="1" s="1"/>
  <c r="E93" i="1" s="1"/>
  <c r="E94" i="1" s="1"/>
  <c r="E95" i="1" s="1"/>
  <c r="E96" i="1" s="1"/>
  <c r="E97" i="1" s="1"/>
  <c r="E98" i="1" s="1"/>
  <c r="E99" i="1" s="1"/>
  <c r="E100" i="1" s="1"/>
  <c r="E101" i="1" s="1"/>
  <c r="E102" i="1" s="1"/>
  <c r="A81" i="1"/>
  <c r="A75" i="1" s="1"/>
  <c r="B104" i="1"/>
  <c r="C104" i="1" s="1"/>
  <c r="D103" i="1"/>
  <c r="C103" i="1"/>
  <c r="E103" i="1" l="1"/>
  <c r="E104" i="1" s="1"/>
  <c r="A82" i="1"/>
  <c r="B105" i="1"/>
  <c r="C105" i="1" s="1"/>
  <c r="D104" i="1"/>
  <c r="E105" i="1" l="1"/>
  <c r="B106" i="1"/>
  <c r="C106" i="1" s="1"/>
  <c r="D105" i="1"/>
  <c r="E106" i="1" l="1"/>
  <c r="B107" i="1"/>
  <c r="B108" i="1" s="1"/>
  <c r="B109" i="1" s="1"/>
  <c r="B110" i="1" s="1"/>
  <c r="D110" i="1" s="1"/>
  <c r="D106" i="1"/>
  <c r="B111" i="1" l="1"/>
  <c r="B112" i="1" s="1"/>
  <c r="C110" i="1"/>
  <c r="D109" i="1"/>
  <c r="C109" i="1"/>
  <c r="D108" i="1"/>
  <c r="C108" i="1"/>
  <c r="C107" i="1"/>
  <c r="E107" i="1" s="1"/>
  <c r="D107" i="1"/>
  <c r="E108" i="1" l="1"/>
  <c r="E109" i="1" s="1"/>
  <c r="E110" i="1" s="1"/>
  <c r="B113" i="1"/>
  <c r="C112" i="1"/>
  <c r="D112" i="1"/>
  <c r="A102" i="1"/>
  <c r="A96" i="1" s="1"/>
  <c r="D111" i="1"/>
  <c r="C111" i="1"/>
  <c r="E111" i="1" l="1"/>
  <c r="E112" i="1" s="1"/>
  <c r="C113" i="1"/>
  <c r="B114" i="1"/>
  <c r="D113" i="1"/>
  <c r="E113" i="1" l="1"/>
  <c r="D114" i="1"/>
  <c r="B115" i="1"/>
  <c r="C114" i="1"/>
  <c r="E114" i="1" l="1"/>
  <c r="B116" i="1"/>
  <c r="D115" i="1"/>
  <c r="C115" i="1"/>
  <c r="E115" i="1" l="1"/>
  <c r="A109" i="1"/>
  <c r="C116" i="1"/>
  <c r="D116" i="1"/>
  <c r="B117" i="1"/>
  <c r="C117" i="1" s="1"/>
  <c r="A103" i="1" l="1"/>
  <c r="E116" i="1"/>
  <c r="E117" i="1" s="1"/>
  <c r="B118" i="1"/>
  <c r="C118" i="1" s="1"/>
  <c r="D117" i="1"/>
  <c r="E118" i="1" l="1"/>
  <c r="D118" i="1"/>
  <c r="B119" i="1"/>
  <c r="C119" i="1" s="1"/>
  <c r="E119" i="1" l="1"/>
  <c r="B120" i="1"/>
  <c r="D119" i="1"/>
  <c r="C120" i="1" l="1"/>
  <c r="E120" i="1" s="1"/>
  <c r="B121" i="1"/>
  <c r="D120" i="1"/>
  <c r="B122" i="1" l="1"/>
  <c r="C121" i="1"/>
  <c r="E121" i="1" s="1"/>
  <c r="D121" i="1"/>
  <c r="B123" i="1" l="1"/>
  <c r="C122" i="1"/>
  <c r="A116" i="1" s="1"/>
  <c r="A110" i="1" s="1"/>
  <c r="D122" i="1"/>
  <c r="B124" i="1" l="1"/>
  <c r="C123" i="1"/>
  <c r="D123" i="1"/>
  <c r="E122" i="1"/>
  <c r="E123" i="1" l="1"/>
  <c r="B125" i="1"/>
  <c r="C124" i="1"/>
  <c r="D124" i="1"/>
  <c r="E124" i="1" l="1"/>
  <c r="B126" i="1"/>
  <c r="C125" i="1"/>
  <c r="D125" i="1"/>
  <c r="E125" i="1" l="1"/>
  <c r="B127" i="1"/>
  <c r="C126" i="1"/>
  <c r="D126" i="1"/>
  <c r="E126" i="1" l="1"/>
  <c r="B128" i="1"/>
  <c r="C127" i="1"/>
  <c r="D127" i="1"/>
  <c r="E127" i="1" l="1"/>
  <c r="B129" i="1"/>
  <c r="C128" i="1"/>
  <c r="D128" i="1"/>
  <c r="E128" i="1" l="1"/>
  <c r="B130" i="1"/>
  <c r="C129" i="1"/>
  <c r="D129" i="1"/>
  <c r="E129" i="1" l="1"/>
  <c r="C130" i="1"/>
  <c r="D130" i="1"/>
  <c r="E130" i="1" l="1"/>
  <c r="F74" i="1" s="1"/>
  <c r="G2" i="1"/>
  <c r="A70" i="1" l="1"/>
  <c r="H2" i="1"/>
</calcChain>
</file>

<file path=xl/sharedStrings.xml><?xml version="1.0" encoding="utf-8"?>
<sst xmlns="http://schemas.openxmlformats.org/spreadsheetml/2006/main" count="19" uniqueCount="17">
  <si>
    <t>timestamp</t>
  </si>
  <si>
    <t>keycount</t>
  </si>
  <si>
    <t>matchesCount</t>
  </si>
  <si>
    <t>time</t>
  </si>
  <si>
    <t>Sorted entries if time correct</t>
  </si>
  <si>
    <t>Koronavilkku history data</t>
  </si>
  <si>
    <t>https://thl.fi/fi/web/hyvinvoinnin-ja-terveyden-edistamisen-johtaminen/ajankohtaista/koronan-vaikutukset-yhteiskuntaan-ja-palveluihin#Koronavilkkua</t>
  </si>
  <si>
    <t>Time column is currently supported for ENG (FIN/UK), SWE (FIN) and FIN until end of 2020</t>
  </si>
  <si>
    <t>https://twitter.com/msrjksk/status/1310587581105659905</t>
  </si>
  <si>
    <t>Parsing A4 based on timestamp, text 2020, keyCount, matchesCount</t>
  </si>
  <si>
    <t>Tweet template:</t>
  </si>
  <si>
    <t>Matches</t>
  </si>
  <si>
    <t>Paste Android all-exposure-checks.json into A4</t>
  </si>
  <si>
    <t>Keys, /7</t>
  </si>
  <si>
    <t>https://twitter.com/spheroid/status/1317109409869406209</t>
  </si>
  <si>
    <t>Avauskoodin arvioinnista, oireista -2 päivää eteenpäin jaetaan käyttäjille:</t>
  </si>
  <si>
    <t>[{"timestamp":"30. lokakuuta 2020 klo 6.22","keyCount":367,"matchesCount":0,"appName":"Koronavilkku","hash":"bBcjOzvbto3qcWqUykDf0FaMOIgCbg+sVYGquz6nLTA="},{"timestamp":"29. lokakuuta 2020 klo 6.09","keyCount":353,"matchesCount":0,"appName":"Koronavilkku","hash":"mJ7sSINsdoPvS2a9pLCQKtvOBsGbAUOMMCA5cIcpRSk="},{"timestamp":"28. lokakuuta 2020 klo 8.21","keyCount":367,"matchesCount":0,"appName":"Koronavilkku","hash":"8dBdeK0Gwzy7W2jo5u6W5wnWCNeHuRzLfObXxwYDWYc="},{"timestamp":"27. lokakuuta 2020 klo 8.10","keyCount":260,"matchesCount":0,"appName":"Koronavilkku","hash":"+ohL5VuTmBUV6\/Z\/P+bkoV6gMjJkLLXIu9i2wnPtW7A="},{"timestamp":"26. lokakuuta 2020 klo 8.06","keyCount":309,"matchesCount":0,"appName":"Koronavilkku","hash":"o1jUaoLy7sjjnI6r87C9qbQfT0Pej3LoGAXxaVZqg+s="},{"timestamp":"25. lokakuuta 2020 klo 7.49","keyCount":312,"matchesCount":1,"appName":"Koronavilkku","hash":"GUUoDaUnvZO6IxVI0IuSmtpSE3+EwuYNqEXaO3UenoI="},{"timestamp":"24. lokakuuta 2020 klo 8.43","keyCount":329,"matchesCount":0,"appName":"Koronavilkku","hash":"4uzgIxW5cNm\/JcDaONtRs\/mz7LrN+ZfLG9GorTyWnCo="},{"timestamp":"23. lokakuuta 2020 klo 8.39","keyCount":486,"matchesCount":0,"appName":"Koronavilkku","hash":"FG6whfiUykRhyZcw\/b7oWQ892JakonInzmJ6IqXjtrI="},{"timestamp":"22. lokakuuta 2020 klo 8.35","keyCount":372,"matchesCount":0,"appName":"Koronavilkku","hash":"2GDDsye3s1WgxcGhmfTzdq\/45ZCWZR6yL39j72uzYyY="},{"timestamp":"21. lokakuuta 2020 klo 8.20","keyCount":446,"matchesCount":0,"appName":"Koronavilkku","hash":"q1zpJVTVB439LY2vZRRGKtgNS52GqM5LLPAyPyaIXzg="},{"timestamp":"20. lokakuuta 2020 klo 8.05","keyCount":386,"matchesCount":0,"appName":"Koronavilkku","hash":"PFSjFacJU4O8C2ZDn8\/7W3eowqohyoy6AE6jRXGi86k="},{"timestamp":"19. lokakuuta 2020 klo 9.37","keyCount":421,"matchesCount":0,"appName":"Koronavilkku","hash":"jslX\/qrkUHp0DgI3UBBg99Jopckq\/CjkShI5hGk7K5s="},{"timestamp":"18. lokakuuta 2020 klo 9.31","keyCount":535,"matchesCount":0,"appName":"Koronavilkku","hash":"EIpuRV\/e9fpKzd23tPt3\/o3Tr9kQO7MOf9C5cY\/EHzM="},{"timestamp":"17. lokakuuta 2020 klo 8.52","keyCount":537,"matchesCount":0,"appName":"Koronavilkku","hash":"JD\/pTFrILgHXr0IJkOUBqntAFS\/q38Kkp80yWr+A12g="},{"timestamp":"16. lokakuuta 2020 klo 8.53","keyCount":639,"matchesCount":0,"appName":"Koronavilkku","hash":"E1obwr3PITP+C1Y7XeCf7PEe4L7Q5CpPM4k8W05frtg="},{"timestamp":"15. lokakuuta 2020 klo 8.51","keyCount":429,"matchesCount":0,"appName":"Koronavilkku","hash":"KZb9ftqqpKHJy4PknRep+ueL0dXu0vEGkk8Ktk5ADKs="},{"timestamp":"14. lokakuuta 2020 klo 8.49","keyCount":559,"matchesCount":0,"appName":"Koronavilkku","hash":"cTNUkqKfz5DNv4XCB1l\/2EcOCQ74uhIJCgeaqm2uk5I="}]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</si>
</sst>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4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System-ui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9" fontId="2" fillId="0" borderId="0" applyFont="0" applyFill="0" applyBorder="0" applyAlignment="0" applyProtection="0"/>
  </cellStyleXfs>
  <cellXfs count="11">
    <xf numFmtId="0" fontId="0" fillId="0" borderId="0" xfId="0"/>
    <xf numFmtId="0" fontId="0" fillId="2" borderId="0" xfId="0" applyFill="1"/>
    <xf numFmtId="0" fontId="0" fillId="3" borderId="0" xfId="0" applyFill="1"/>
    <xf numFmtId="14" fontId="0" fillId="0" borderId="0" xfId="0" applyNumberFormat="1"/>
    <xf numFmtId="14" fontId="0" fillId="2" borderId="0" xfId="0" applyNumberFormat="1" applyFill="1"/>
    <xf numFmtId="14" fontId="0" fillId="3" borderId="0" xfId="0" applyNumberFormat="1" applyFill="1"/>
    <xf numFmtId="0" fontId="1" fillId="0" borderId="0" xfId="1"/>
    <xf numFmtId="0" fontId="0" fillId="0" borderId="0" xfId="0" applyNumberFormat="1"/>
    <xf numFmtId="0" fontId="3" fillId="0" borderId="0" xfId="0" applyFont="1"/>
    <xf numFmtId="9" fontId="0" fillId="0" borderId="0" xfId="2" applyFont="1"/>
    <xf numFmtId="164" fontId="0" fillId="0" borderId="0" xfId="0" applyNumberFormat="1"/>
  </cellXfs>
  <cellStyles count="3">
    <cellStyle name="Hyperlink" xfId="1" builtinId="8"/>
    <cellStyle name="Normal" xfId="0" builtinId="0"/>
    <cellStyle name="Percent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Exposure</a:t>
            </a:r>
            <a:r>
              <a:rPr lang="en-US" baseline="0"/>
              <a:t> notification k</a:t>
            </a:r>
            <a:r>
              <a:rPr lang="en-US"/>
              <a:t>ey count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0.12517103732297988"/>
          <c:y val="0.118891697879668"/>
          <c:w val="0.84256843114483493"/>
          <c:h val="0.84162709125571722"/>
        </c:manualLayout>
      </c:layout>
      <c:barChart>
        <c:barDir val="bar"/>
        <c:grouping val="clustered"/>
        <c:varyColors val="0"/>
        <c:ser>
          <c:idx val="0"/>
          <c:order val="0"/>
          <c:tx>
            <c:strRef>
              <c:f>Android!$D$8</c:f>
              <c:strCache>
                <c:ptCount val="1"/>
                <c:pt idx="0">
                  <c:v>keycount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Android!$B$9:$B$22</c:f>
              <c:strCache>
                <c:ptCount val="14"/>
                <c:pt idx="0">
                  <c:v>30. lokakuuta</c:v>
                </c:pt>
                <c:pt idx="1">
                  <c:v>29. lokakuuta</c:v>
                </c:pt>
                <c:pt idx="2">
                  <c:v>28. lokakuuta</c:v>
                </c:pt>
                <c:pt idx="3">
                  <c:v>27. lokakuuta</c:v>
                </c:pt>
                <c:pt idx="4">
                  <c:v>26. lokakuuta</c:v>
                </c:pt>
                <c:pt idx="5">
                  <c:v>25. lokakuuta</c:v>
                </c:pt>
                <c:pt idx="6">
                  <c:v>24. lokakuuta</c:v>
                </c:pt>
                <c:pt idx="7">
                  <c:v>23. lokakuuta</c:v>
                </c:pt>
                <c:pt idx="8">
                  <c:v>22. lokakuuta</c:v>
                </c:pt>
                <c:pt idx="9">
                  <c:v>21. lokakuuta</c:v>
                </c:pt>
                <c:pt idx="10">
                  <c:v>20. lokakuuta</c:v>
                </c:pt>
                <c:pt idx="11">
                  <c:v>19. lokakuuta</c:v>
                </c:pt>
                <c:pt idx="12">
                  <c:v>18. lokakuuta</c:v>
                </c:pt>
                <c:pt idx="13">
                  <c:v>17. lokakuuta</c:v>
                </c:pt>
              </c:strCache>
            </c:strRef>
          </c:cat>
          <c:val>
            <c:numRef>
              <c:f>Android!$D$9:$D$22</c:f>
              <c:numCache>
                <c:formatCode>General</c:formatCode>
                <c:ptCount val="14"/>
                <c:pt idx="0">
                  <c:v>367</c:v>
                </c:pt>
                <c:pt idx="1">
                  <c:v>353</c:v>
                </c:pt>
                <c:pt idx="2">
                  <c:v>367</c:v>
                </c:pt>
                <c:pt idx="3">
                  <c:v>260</c:v>
                </c:pt>
                <c:pt idx="4">
                  <c:v>309</c:v>
                </c:pt>
                <c:pt idx="5">
                  <c:v>312</c:v>
                </c:pt>
                <c:pt idx="6">
                  <c:v>329</c:v>
                </c:pt>
                <c:pt idx="7">
                  <c:v>486</c:v>
                </c:pt>
                <c:pt idx="8">
                  <c:v>372</c:v>
                </c:pt>
                <c:pt idx="9">
                  <c:v>446</c:v>
                </c:pt>
                <c:pt idx="10">
                  <c:v>386</c:v>
                </c:pt>
                <c:pt idx="11">
                  <c:v>421</c:v>
                </c:pt>
                <c:pt idx="12">
                  <c:v>535</c:v>
                </c:pt>
                <c:pt idx="13">
                  <c:v>537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01E1-4FBC-B851-994DE39C512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82"/>
        <c:axId val="635327472"/>
        <c:axId val="635330752"/>
      </c:barChart>
      <c:catAx>
        <c:axId val="635327472"/>
        <c:scaling>
          <c:orientation val="maxMin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35330752"/>
        <c:crosses val="autoZero"/>
        <c:auto val="0"/>
        <c:lblAlgn val="ctr"/>
        <c:lblOffset val="100"/>
        <c:noMultiLvlLbl val="0"/>
      </c:catAx>
      <c:valAx>
        <c:axId val="635330752"/>
        <c:scaling>
          <c:orientation val="minMax"/>
        </c:scaling>
        <c:delete val="0"/>
        <c:axPos val="t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3532747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strRef>
          <c:f>Android!$F$72</c:f>
          <c:strCache>
            <c:ptCount val="1"/>
            <c:pt idx="0">
              <c:v>30.10.2020 uusia #koronavilkku päiväavaimia 367.</c:v>
            </c:pt>
          </c:strCache>
        </c:strRef>
      </c:tx>
      <c:layout>
        <c:manualLayout>
          <c:xMode val="edge"/>
          <c:yMode val="edge"/>
          <c:x val="5.8203256535314496E-2"/>
          <c:y val="8.5046932918584867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3.9546978807286158E-2"/>
          <c:y val="5.2053032410722969E-2"/>
          <c:w val="0.95771026668114068"/>
          <c:h val="0.83050480977738517"/>
        </c:manualLayout>
      </c:layout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dLbls>
            <c:dLbl>
              <c:idx val="0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0-66A6-4E3A-AFF8-6985A850FD73}"/>
                </c:ext>
              </c:extLst>
            </c:dLbl>
            <c:dLbl>
              <c:idx val="32"/>
              <c:layout>
                <c:manualLayout>
                  <c:x val="-1.3154804339117405E-2"/>
                  <c:y val="-4.1116002704375529E-2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1-5CAE-4A4E-BEE0-01C87E68808F}"/>
                </c:ext>
              </c:extLst>
            </c:dLbl>
            <c:dLbl>
              <c:idx val="33"/>
              <c:layout>
                <c:manualLayout>
                  <c:x val="-9.8660385161277279E-3"/>
                  <c:y val="-3.7689534250655583E-2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>
                    <c:manualLayout>
                      <c:w val="3.3084332912880231E-2"/>
                      <c:h val="4.7917409713412823E-2"/>
                    </c:manualLayout>
                  </c15:layout>
                </c:ext>
                <c:ext xmlns:c16="http://schemas.microsoft.com/office/drawing/2014/chart" uri="{C3380CC4-5D6E-409C-BE32-E72D297353CC}">
                  <c16:uniqueId val="{00000002-5CAE-4A4E-BEE0-01C87E68808F}"/>
                </c:ext>
              </c:extLst>
            </c:dLbl>
            <c:dLbl>
              <c:idx val="38"/>
              <c:layout>
                <c:manualLayout>
                  <c:x val="-1.1510453796727717E-2"/>
                  <c:y val="5.1395003380469248E-2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3-5CAE-4A4E-BEE0-01C87E68808F}"/>
                </c:ext>
              </c:extLst>
            </c:dLbl>
            <c:dLbl>
              <c:idx val="43"/>
              <c:layout>
                <c:manualLayout>
                  <c:x val="0"/>
                  <c:y val="-2.3984334910885651E-2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4-5CAE-4A4E-BEE0-01C87E68808F}"/>
                </c:ext>
              </c:extLst>
            </c:dLbl>
            <c:dLbl>
              <c:idx val="51"/>
              <c:layout>
                <c:manualLayout>
                  <c:x val="-9.1044200166972393E-3"/>
                  <c:y val="-4.7619083328896444E-2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4-DCF1-4084-85F4-121830B869FA}"/>
                </c:ext>
              </c:extLst>
            </c:dLbl>
            <c:dLbl>
              <c:idx val="52"/>
              <c:layout>
                <c:manualLayout>
                  <c:x val="2.7222113437999143E-3"/>
                  <c:y val="-4.4290496905759515E-2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5-5CAE-4A4E-BEE0-01C87E68808F}"/>
                </c:ext>
              </c:extLst>
            </c:dLbl>
            <c:dLbl>
              <c:idx val="53"/>
              <c:layout>
                <c:manualLayout>
                  <c:x val="-3.6417680066788957E-2"/>
                  <c:y val="3.1746055552597588E-2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6-5CAE-4A4E-BEE0-01C87E68808F}"/>
                </c:ext>
              </c:extLst>
            </c:dLbl>
            <c:dLbl>
              <c:idx val="54"/>
              <c:layout>
                <c:manualLayout>
                  <c:x val="-2.7313260050091721E-2"/>
                  <c:y val="8.5714349992013494E-2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7-5CAE-4A4E-BEE0-01C87E68808F}"/>
                </c:ext>
              </c:extLst>
            </c:dLbl>
            <c:dLbl>
              <c:idx val="55"/>
              <c:layout>
                <c:manualLayout>
                  <c:x val="-5.2025257238269944E-3"/>
                  <c:y val="5.3968294439415899E-2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3-DCF1-4084-85F4-121830B869FA}"/>
                </c:ext>
              </c:extLst>
            </c:dLbl>
            <c:dLbl>
              <c:idx val="56"/>
              <c:layout>
                <c:manualLayout>
                  <c:x val="-6.8672315435281258E-3"/>
                  <c:y val="-8.7707352361469093E-2"/>
                </c:manualLayout>
              </c:layout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noAutofit/>
                </a:bodyPr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75000"/>
                          <a:lumOff val="2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>
                    <c:manualLayout>
                      <c:w val="3.3400215146969302E-2"/>
                      <c:h val="6.0270011451077202E-2"/>
                    </c:manualLayout>
                  </c15:layout>
                </c:ext>
                <c:ext xmlns:c16="http://schemas.microsoft.com/office/drawing/2014/chart" uri="{C3380CC4-5D6E-409C-BE32-E72D297353CC}">
                  <c16:uniqueId val="{00000008-5CAE-4A4E-BEE0-01C87E68808F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power"/>
            <c:dispRSqr val="0"/>
            <c:dispEq val="0"/>
          </c:trendline>
          <c:cat>
            <c:numRef>
              <c:f>Android!$B$74:$B$130</c:f>
              <c:numCache>
                <c:formatCode>m/d/yyyy</c:formatCode>
                <c:ptCount val="57"/>
                <c:pt idx="0">
                  <c:v>44134</c:v>
                </c:pt>
                <c:pt idx="1">
                  <c:v>44133</c:v>
                </c:pt>
                <c:pt idx="2">
                  <c:v>44132</c:v>
                </c:pt>
                <c:pt idx="3">
                  <c:v>44131</c:v>
                </c:pt>
                <c:pt idx="4">
                  <c:v>44130</c:v>
                </c:pt>
                <c:pt idx="5">
                  <c:v>44129</c:v>
                </c:pt>
                <c:pt idx="6">
                  <c:v>44128</c:v>
                </c:pt>
                <c:pt idx="7">
                  <c:v>44127</c:v>
                </c:pt>
                <c:pt idx="8">
                  <c:v>44126</c:v>
                </c:pt>
                <c:pt idx="9">
                  <c:v>44125</c:v>
                </c:pt>
                <c:pt idx="10">
                  <c:v>44124</c:v>
                </c:pt>
                <c:pt idx="11">
                  <c:v>44123</c:v>
                </c:pt>
                <c:pt idx="12">
                  <c:v>44122</c:v>
                </c:pt>
                <c:pt idx="13">
                  <c:v>44121</c:v>
                </c:pt>
                <c:pt idx="14">
                  <c:v>44120</c:v>
                </c:pt>
                <c:pt idx="15">
                  <c:v>44119</c:v>
                </c:pt>
                <c:pt idx="16">
                  <c:v>44118</c:v>
                </c:pt>
                <c:pt idx="17">
                  <c:v>44117</c:v>
                </c:pt>
                <c:pt idx="18">
                  <c:v>44116</c:v>
                </c:pt>
                <c:pt idx="19">
                  <c:v>44115</c:v>
                </c:pt>
                <c:pt idx="20">
                  <c:v>44114</c:v>
                </c:pt>
                <c:pt idx="21">
                  <c:v>44113</c:v>
                </c:pt>
                <c:pt idx="22">
                  <c:v>44112</c:v>
                </c:pt>
                <c:pt idx="23">
                  <c:v>44111</c:v>
                </c:pt>
                <c:pt idx="24">
                  <c:v>44110</c:v>
                </c:pt>
                <c:pt idx="25">
                  <c:v>44109</c:v>
                </c:pt>
                <c:pt idx="26">
                  <c:v>44108</c:v>
                </c:pt>
                <c:pt idx="27">
                  <c:v>44107</c:v>
                </c:pt>
                <c:pt idx="28">
                  <c:v>44106</c:v>
                </c:pt>
                <c:pt idx="29">
                  <c:v>44105</c:v>
                </c:pt>
                <c:pt idx="30">
                  <c:v>44104</c:v>
                </c:pt>
                <c:pt idx="31">
                  <c:v>44103</c:v>
                </c:pt>
                <c:pt idx="32">
                  <c:v>44102</c:v>
                </c:pt>
                <c:pt idx="33">
                  <c:v>44101</c:v>
                </c:pt>
                <c:pt idx="34">
                  <c:v>44100</c:v>
                </c:pt>
                <c:pt idx="35">
                  <c:v>44099</c:v>
                </c:pt>
                <c:pt idx="36">
                  <c:v>44098</c:v>
                </c:pt>
                <c:pt idx="37">
                  <c:v>44097</c:v>
                </c:pt>
                <c:pt idx="38">
                  <c:v>44096</c:v>
                </c:pt>
                <c:pt idx="39">
                  <c:v>44095</c:v>
                </c:pt>
                <c:pt idx="40">
                  <c:v>44094</c:v>
                </c:pt>
                <c:pt idx="41">
                  <c:v>44093</c:v>
                </c:pt>
                <c:pt idx="42">
                  <c:v>44092</c:v>
                </c:pt>
                <c:pt idx="43">
                  <c:v>44091</c:v>
                </c:pt>
                <c:pt idx="44">
                  <c:v>44090</c:v>
                </c:pt>
                <c:pt idx="45">
                  <c:v>44089</c:v>
                </c:pt>
                <c:pt idx="46">
                  <c:v>44088</c:v>
                </c:pt>
                <c:pt idx="47">
                  <c:v>44087</c:v>
                </c:pt>
                <c:pt idx="48">
                  <c:v>44086</c:v>
                </c:pt>
                <c:pt idx="49">
                  <c:v>44085</c:v>
                </c:pt>
                <c:pt idx="50">
                  <c:v>44084</c:v>
                </c:pt>
                <c:pt idx="51">
                  <c:v>44083</c:v>
                </c:pt>
                <c:pt idx="52">
                  <c:v>44082</c:v>
                </c:pt>
                <c:pt idx="53">
                  <c:v>44081</c:v>
                </c:pt>
                <c:pt idx="54">
                  <c:v>44080</c:v>
                </c:pt>
                <c:pt idx="55">
                  <c:v>44079</c:v>
                </c:pt>
                <c:pt idx="56">
                  <c:v>44078</c:v>
                </c:pt>
              </c:numCache>
            </c:numRef>
          </c:cat>
          <c:val>
            <c:numRef>
              <c:f>Android!$C$74:$C$130</c:f>
              <c:numCache>
                <c:formatCode>General</c:formatCode>
                <c:ptCount val="57"/>
                <c:pt idx="0">
                  <c:v>367</c:v>
                </c:pt>
                <c:pt idx="1">
                  <c:v>353</c:v>
                </c:pt>
                <c:pt idx="2">
                  <c:v>367</c:v>
                </c:pt>
                <c:pt idx="3">
                  <c:v>260</c:v>
                </c:pt>
                <c:pt idx="4">
                  <c:v>309</c:v>
                </c:pt>
                <c:pt idx="5">
                  <c:v>312</c:v>
                </c:pt>
                <c:pt idx="6">
                  <c:v>329</c:v>
                </c:pt>
                <c:pt idx="7">
                  <c:v>486</c:v>
                </c:pt>
                <c:pt idx="8">
                  <c:v>372</c:v>
                </c:pt>
                <c:pt idx="9">
                  <c:v>446</c:v>
                </c:pt>
                <c:pt idx="10">
                  <c:v>386</c:v>
                </c:pt>
                <c:pt idx="11">
                  <c:v>421</c:v>
                </c:pt>
                <c:pt idx="12">
                  <c:v>535</c:v>
                </c:pt>
                <c:pt idx="13">
                  <c:v>537</c:v>
                </c:pt>
                <c:pt idx="14">
                  <c:v>639</c:v>
                </c:pt>
                <c:pt idx="15">
                  <c:v>429</c:v>
                </c:pt>
                <c:pt idx="16">
                  <c:v>559</c:v>
                </c:pt>
                <c:pt idx="17">
                  <c:v>649</c:v>
                </c:pt>
                <c:pt idx="18">
                  <c:v>691</c:v>
                </c:pt>
                <c:pt idx="19">
                  <c:v>666</c:v>
                </c:pt>
                <c:pt idx="20">
                  <c:v>720</c:v>
                </c:pt>
                <c:pt idx="21">
                  <c:v>640</c:v>
                </c:pt>
                <c:pt idx="22">
                  <c:v>445</c:v>
                </c:pt>
                <c:pt idx="23">
                  <c:v>578</c:v>
                </c:pt>
                <c:pt idx="24">
                  <c:v>655</c:v>
                </c:pt>
                <c:pt idx="25">
                  <c:v>453</c:v>
                </c:pt>
                <c:pt idx="26">
                  <c:v>294</c:v>
                </c:pt>
                <c:pt idx="27">
                  <c:v>463</c:v>
                </c:pt>
                <c:pt idx="28">
                  <c:v>169</c:v>
                </c:pt>
                <c:pt idx="29">
                  <c:v>203</c:v>
                </c:pt>
                <c:pt idx="30">
                  <c:v>318</c:v>
                </c:pt>
                <c:pt idx="31">
                  <c:v>238</c:v>
                </c:pt>
                <c:pt idx="32">
                  <c:v>199</c:v>
                </c:pt>
                <c:pt idx="33">
                  <c:v>141</c:v>
                </c:pt>
                <c:pt idx="34">
                  <c:v>242</c:v>
                </c:pt>
                <c:pt idx="35">
                  <c:v>217</c:v>
                </c:pt>
                <c:pt idx="36">
                  <c:v>211</c:v>
                </c:pt>
                <c:pt idx="37">
                  <c:v>189</c:v>
                </c:pt>
                <c:pt idx="38">
                  <c:v>311</c:v>
                </c:pt>
                <c:pt idx="39">
                  <c:v>157</c:v>
                </c:pt>
                <c:pt idx="40">
                  <c:v>202</c:v>
                </c:pt>
                <c:pt idx="41">
                  <c:v>190</c:v>
                </c:pt>
                <c:pt idx="42">
                  <c:v>82</c:v>
                </c:pt>
                <c:pt idx="43">
                  <c:v>137</c:v>
                </c:pt>
                <c:pt idx="44">
                  <c:v>125</c:v>
                </c:pt>
                <c:pt idx="45">
                  <c:v>136</c:v>
                </c:pt>
                <c:pt idx="46">
                  <c:v>67</c:v>
                </c:pt>
                <c:pt idx="47">
                  <c:v>87</c:v>
                </c:pt>
                <c:pt idx="48">
                  <c:v>46</c:v>
                </c:pt>
                <c:pt idx="49">
                  <c:v>70</c:v>
                </c:pt>
                <c:pt idx="50">
                  <c:v>75</c:v>
                </c:pt>
                <c:pt idx="51">
                  <c:v>101</c:v>
                </c:pt>
                <c:pt idx="52">
                  <c:v>56</c:v>
                </c:pt>
                <c:pt idx="53">
                  <c:v>46</c:v>
                </c:pt>
                <c:pt idx="54">
                  <c:v>10</c:v>
                </c:pt>
                <c:pt idx="55">
                  <c:v>15</c:v>
                </c:pt>
                <c:pt idx="56">
                  <c:v>19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85F9-4F5C-93D0-3CDCB767826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377991648"/>
        <c:axId val="377992304"/>
      </c:lineChart>
      <c:dateAx>
        <c:axId val="377991648"/>
        <c:scaling>
          <c:orientation val="minMax"/>
        </c:scaling>
        <c:delete val="0"/>
        <c:axPos val="b"/>
        <c:numFmt formatCode="d/m;@" sourceLinked="0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5400000" spcFirstLastPara="1" vertOverflow="ellipsis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77992304"/>
        <c:crosses val="autoZero"/>
        <c:auto val="0"/>
        <c:lblOffset val="100"/>
        <c:baseTimeUnit val="days"/>
      </c:dateAx>
      <c:valAx>
        <c:axId val="37799230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77991648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250370</xdr:colOff>
      <xdr:row>9</xdr:row>
      <xdr:rowOff>92527</xdr:rowOff>
    </xdr:from>
    <xdr:to>
      <xdr:col>15</xdr:col>
      <xdr:colOff>348342</xdr:colOff>
      <xdr:row>59</xdr:row>
      <xdr:rowOff>146955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C6FF809B-C42C-42CC-9A9A-6C0F995C489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</xdr:col>
      <xdr:colOff>179615</xdr:colOff>
      <xdr:row>76</xdr:row>
      <xdr:rowOff>152401</xdr:rowOff>
    </xdr:from>
    <xdr:to>
      <xdr:col>13</xdr:col>
      <xdr:colOff>266703</xdr:colOff>
      <xdr:row>98</xdr:row>
      <xdr:rowOff>81641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AECCCA14-946F-41DE-A88F-9A22CF8C071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twitter.com/spheroid/status/1317109409869406209" TargetMode="External"/><Relationship Id="rId2" Type="http://schemas.openxmlformats.org/officeDocument/2006/relationships/hyperlink" Target="https://twitter.com/msrjksk/status/1310587581105659905" TargetMode="External"/><Relationship Id="rId1" Type="http://schemas.openxmlformats.org/officeDocument/2006/relationships/hyperlink" Target="https://thl.fi/fi/web/hyvinvoinnin-ja-terveyden-edistamisen-johtaminen/ajankohtaista/koronan-vaikutukset-yhteiskuntaan-ja-palveluihin" TargetMode="External"/><Relationship Id="rId5" Type="http://schemas.openxmlformats.org/officeDocument/2006/relationships/drawing" Target="../drawings/drawing1.xm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E4FBF2-530B-45FC-AB24-E83337470135}">
  <sheetPr codeName="Sheet1"/>
  <dimension ref="A2:L132"/>
  <sheetViews>
    <sheetView tabSelected="1" topLeftCell="A69" workbookViewId="0">
      <selection activeCell="G76" sqref="G76"/>
    </sheetView>
  </sheetViews>
  <sheetFormatPr defaultRowHeight="14.6"/>
  <cols>
    <col min="2" max="2" width="24.53515625" bestFit="1" customWidth="1"/>
    <col min="3" max="3" width="16.3828125" style="3" customWidth="1"/>
    <col min="5" max="5" width="12.765625" bestFit="1" customWidth="1"/>
  </cols>
  <sheetData>
    <row r="2" spans="1:12">
      <c r="A2" t="s">
        <v>12</v>
      </c>
      <c r="D2" t="s">
        <v>11</v>
      </c>
      <c r="E2" s="2">
        <f>SUM(E9:E22)</f>
        <v>1</v>
      </c>
      <c r="F2" t="s">
        <v>13</v>
      </c>
      <c r="G2">
        <f ca="1">SUM(AllKeys)</f>
        <v>17420</v>
      </c>
      <c r="H2" s="10">
        <f ca="1">G2/7</f>
        <v>2488.5714285714284</v>
      </c>
    </row>
    <row r="4" spans="1:12" s="1" customFormat="1">
      <c r="A4" s="1" t="s">
        <v>16</v>
      </c>
      <c r="C4" s="4"/>
    </row>
    <row r="6" spans="1:12">
      <c r="A6" t="s">
        <v>7</v>
      </c>
    </row>
    <row r="7" spans="1:12">
      <c r="G7" t="s">
        <v>9</v>
      </c>
    </row>
    <row r="8" spans="1:12">
      <c r="B8" s="2" t="s">
        <v>0</v>
      </c>
      <c r="C8" s="5" t="s">
        <v>3</v>
      </c>
      <c r="D8" s="2" t="s">
        <v>1</v>
      </c>
      <c r="E8" s="2" t="s">
        <v>2</v>
      </c>
      <c r="L8">
        <v>1</v>
      </c>
    </row>
    <row r="9" spans="1:12">
      <c r="B9" s="2" t="str">
        <f t="shared" ref="B9:B22" si="0">MID(Json,G9+12,H9-G9-13)</f>
        <v>30. lokakuuta</v>
      </c>
      <c r="C9" s="5">
        <f>DATEVALUE(SUBSTITUTE(SUBSTITUTE(SUBSTITUTE(SUBSTITUTE(SUBSTITUTE(SUBSTITUTE(SUBSTITUTE(SUBSTITUTE(SUBSTITUTE(SUBSTITUTE(SUBSTITUTE(SUBSTITUTE(SUBSTITUTE(B9,CHAR(160),""),"september",".9.2020"),"oktober",".10.2020"),"november",".11.2020"),"december",".12.2020"),"September",".9.2020"),"October",".10.2020"),"November",".11.2020"),"December",".12.2020"),"syyskuuta","9.2020"),"lokakuuta","10.2020"),"marraskuuta","11.2020"),"joulukuuta","12.2020"))</f>
        <v>44134</v>
      </c>
      <c r="D9" s="2">
        <f t="shared" ref="D9:D22" si="1">VALUE(MID(Json,I9+10,J9-I9-10))</f>
        <v>367</v>
      </c>
      <c r="E9" s="2">
        <f t="shared" ref="E9:E22" si="2">VALUE(MID(Json,K9+14,L9-J9-16))</f>
        <v>0</v>
      </c>
      <c r="G9">
        <f>FIND("timestamp",Json,L8)</f>
        <v>4</v>
      </c>
      <c r="H9">
        <f t="shared" ref="H9:H22" si="3">FIND("2020",Json,G9)</f>
        <v>30</v>
      </c>
      <c r="I9">
        <f t="shared" ref="I9:I22" si="4">FIND("keyCount",Json,H9)</f>
        <v>46</v>
      </c>
      <c r="J9">
        <f t="shared" ref="J9:J22" si="5">FIND(",""",Json,I9)</f>
        <v>59</v>
      </c>
      <c r="K9">
        <f t="shared" ref="K9:K22" si="6">FIND("matchesCount",Json,J9)</f>
        <v>61</v>
      </c>
      <c r="L9">
        <f t="shared" ref="L9:L22" si="7">FIND(",""",Json,K9)</f>
        <v>76</v>
      </c>
    </row>
    <row r="10" spans="1:12">
      <c r="B10" s="2" t="str">
        <f t="shared" si="0"/>
        <v>29. lokakuuta</v>
      </c>
      <c r="C10" s="5">
        <f t="shared" ref="C10:C22" si="8">DATEVALUE(SUBSTITUTE(SUBSTITUTE(SUBSTITUTE(SUBSTITUTE(SUBSTITUTE(SUBSTITUTE(SUBSTITUTE(SUBSTITUTE(SUBSTITUTE(SUBSTITUTE(SUBSTITUTE(SUBSTITUTE(SUBSTITUTE(B10,CHAR(160),""),"september",".9.2020"),"oktober",".10.2020"),"november",".11.2020"),"december",".12.2020"),"September",".9.2020"),"October",".10.2020"),"November",".11.2020"),"December",".12.2020"),"syyskuuta","9.2020"),"lokakuuta","10.2020"),"marraskuuta","11.2020"),"joulukuuta","12.2020"))</f>
        <v>44133</v>
      </c>
      <c r="D10" s="2">
        <f t="shared" si="1"/>
        <v>353</v>
      </c>
      <c r="E10" s="2">
        <f t="shared" si="2"/>
        <v>0</v>
      </c>
      <c r="G10">
        <f>FIND("timestamp",Json,L9)</f>
        <v>159</v>
      </c>
      <c r="H10">
        <f t="shared" si="3"/>
        <v>185</v>
      </c>
      <c r="I10">
        <f t="shared" si="4"/>
        <v>201</v>
      </c>
      <c r="J10">
        <f t="shared" si="5"/>
        <v>214</v>
      </c>
      <c r="K10">
        <f t="shared" si="6"/>
        <v>216</v>
      </c>
      <c r="L10">
        <f t="shared" si="7"/>
        <v>231</v>
      </c>
    </row>
    <row r="11" spans="1:12">
      <c r="B11" s="2" t="str">
        <f t="shared" si="0"/>
        <v>28. lokakuuta</v>
      </c>
      <c r="C11" s="5">
        <f t="shared" si="8"/>
        <v>44132</v>
      </c>
      <c r="D11" s="2">
        <f t="shared" si="1"/>
        <v>367</v>
      </c>
      <c r="E11" s="2">
        <f t="shared" si="2"/>
        <v>0</v>
      </c>
      <c r="G11">
        <f t="shared" ref="G11:G22" si="9">FIND("timestamp",Json,H10)</f>
        <v>314</v>
      </c>
      <c r="H11">
        <f t="shared" si="3"/>
        <v>340</v>
      </c>
      <c r="I11">
        <f t="shared" si="4"/>
        <v>356</v>
      </c>
      <c r="J11">
        <f t="shared" si="5"/>
        <v>369</v>
      </c>
      <c r="K11">
        <f t="shared" si="6"/>
        <v>371</v>
      </c>
      <c r="L11">
        <f t="shared" si="7"/>
        <v>386</v>
      </c>
    </row>
    <row r="12" spans="1:12">
      <c r="B12" s="2" t="str">
        <f t="shared" si="0"/>
        <v>27. lokakuuta</v>
      </c>
      <c r="C12" s="5">
        <f t="shared" si="8"/>
        <v>44131</v>
      </c>
      <c r="D12" s="2">
        <f t="shared" si="1"/>
        <v>260</v>
      </c>
      <c r="E12" s="2">
        <f t="shared" si="2"/>
        <v>0</v>
      </c>
      <c r="G12">
        <f t="shared" si="9"/>
        <v>469</v>
      </c>
      <c r="H12">
        <f t="shared" si="3"/>
        <v>495</v>
      </c>
      <c r="I12">
        <f t="shared" si="4"/>
        <v>511</v>
      </c>
      <c r="J12">
        <f t="shared" si="5"/>
        <v>524</v>
      </c>
      <c r="K12">
        <f t="shared" si="6"/>
        <v>526</v>
      </c>
      <c r="L12">
        <f t="shared" si="7"/>
        <v>541</v>
      </c>
    </row>
    <row r="13" spans="1:12">
      <c r="B13" s="2" t="str">
        <f t="shared" si="0"/>
        <v>26. lokakuuta</v>
      </c>
      <c r="C13" s="5">
        <f t="shared" si="8"/>
        <v>44130</v>
      </c>
      <c r="D13" s="2">
        <f t="shared" si="1"/>
        <v>309</v>
      </c>
      <c r="E13" s="2">
        <f t="shared" si="2"/>
        <v>0</v>
      </c>
      <c r="G13">
        <f t="shared" si="9"/>
        <v>626</v>
      </c>
      <c r="H13">
        <f t="shared" si="3"/>
        <v>652</v>
      </c>
      <c r="I13">
        <f t="shared" si="4"/>
        <v>668</v>
      </c>
      <c r="J13">
        <f t="shared" si="5"/>
        <v>681</v>
      </c>
      <c r="K13">
        <f t="shared" si="6"/>
        <v>683</v>
      </c>
      <c r="L13">
        <f t="shared" si="7"/>
        <v>698</v>
      </c>
    </row>
    <row r="14" spans="1:12">
      <c r="B14" s="2" t="str">
        <f t="shared" si="0"/>
        <v>25. lokakuuta</v>
      </c>
      <c r="C14" s="5">
        <f t="shared" si="8"/>
        <v>44129</v>
      </c>
      <c r="D14" s="2">
        <f t="shared" si="1"/>
        <v>312</v>
      </c>
      <c r="E14" s="2">
        <f t="shared" si="2"/>
        <v>1</v>
      </c>
      <c r="G14">
        <f t="shared" si="9"/>
        <v>781</v>
      </c>
      <c r="H14">
        <f t="shared" si="3"/>
        <v>807</v>
      </c>
      <c r="I14">
        <f t="shared" si="4"/>
        <v>823</v>
      </c>
      <c r="J14">
        <f t="shared" si="5"/>
        <v>836</v>
      </c>
      <c r="K14">
        <f t="shared" si="6"/>
        <v>838</v>
      </c>
      <c r="L14">
        <f t="shared" si="7"/>
        <v>853</v>
      </c>
    </row>
    <row r="15" spans="1:12">
      <c r="B15" s="2" t="str">
        <f t="shared" si="0"/>
        <v>24. lokakuuta</v>
      </c>
      <c r="C15" s="5">
        <f t="shared" si="8"/>
        <v>44128</v>
      </c>
      <c r="D15" s="2">
        <f t="shared" si="1"/>
        <v>329</v>
      </c>
      <c r="E15" s="2">
        <f t="shared" si="2"/>
        <v>0</v>
      </c>
      <c r="G15">
        <f t="shared" si="9"/>
        <v>936</v>
      </c>
      <c r="H15">
        <f t="shared" si="3"/>
        <v>962</v>
      </c>
      <c r="I15">
        <f t="shared" si="4"/>
        <v>978</v>
      </c>
      <c r="J15">
        <f t="shared" si="5"/>
        <v>991</v>
      </c>
      <c r="K15">
        <f t="shared" si="6"/>
        <v>993</v>
      </c>
      <c r="L15">
        <f t="shared" si="7"/>
        <v>1008</v>
      </c>
    </row>
    <row r="16" spans="1:12">
      <c r="B16" s="2" t="str">
        <f t="shared" si="0"/>
        <v>23. lokakuuta</v>
      </c>
      <c r="C16" s="5">
        <f t="shared" si="8"/>
        <v>44127</v>
      </c>
      <c r="D16" s="2">
        <f t="shared" si="1"/>
        <v>486</v>
      </c>
      <c r="E16" s="2">
        <f t="shared" si="2"/>
        <v>0</v>
      </c>
      <c r="G16">
        <f t="shared" si="9"/>
        <v>1093</v>
      </c>
      <c r="H16">
        <f t="shared" si="3"/>
        <v>1119</v>
      </c>
      <c r="I16">
        <f t="shared" si="4"/>
        <v>1135</v>
      </c>
      <c r="J16">
        <f t="shared" si="5"/>
        <v>1148</v>
      </c>
      <c r="K16">
        <f t="shared" si="6"/>
        <v>1150</v>
      </c>
      <c r="L16">
        <f t="shared" si="7"/>
        <v>1165</v>
      </c>
    </row>
    <row r="17" spans="1:12">
      <c r="B17" s="2" t="str">
        <f t="shared" si="0"/>
        <v>22. lokakuuta</v>
      </c>
      <c r="C17" s="5">
        <f t="shared" si="8"/>
        <v>44126</v>
      </c>
      <c r="D17" s="2">
        <f t="shared" si="1"/>
        <v>372</v>
      </c>
      <c r="E17" s="2">
        <f t="shared" si="2"/>
        <v>0</v>
      </c>
      <c r="G17">
        <f t="shared" si="9"/>
        <v>1249</v>
      </c>
      <c r="H17">
        <f t="shared" si="3"/>
        <v>1275</v>
      </c>
      <c r="I17">
        <f t="shared" si="4"/>
        <v>1291</v>
      </c>
      <c r="J17">
        <f t="shared" si="5"/>
        <v>1304</v>
      </c>
      <c r="K17">
        <f t="shared" si="6"/>
        <v>1306</v>
      </c>
      <c r="L17">
        <f t="shared" si="7"/>
        <v>1321</v>
      </c>
    </row>
    <row r="18" spans="1:12">
      <c r="B18" s="2" t="str">
        <f t="shared" si="0"/>
        <v>21. lokakuuta</v>
      </c>
      <c r="C18" s="5">
        <f t="shared" si="8"/>
        <v>44125</v>
      </c>
      <c r="D18" s="2">
        <f t="shared" si="1"/>
        <v>446</v>
      </c>
      <c r="E18" s="2">
        <f t="shared" si="2"/>
        <v>0</v>
      </c>
      <c r="G18">
        <f t="shared" si="9"/>
        <v>1405</v>
      </c>
      <c r="H18">
        <f t="shared" si="3"/>
        <v>1431</v>
      </c>
      <c r="I18">
        <f t="shared" si="4"/>
        <v>1447</v>
      </c>
      <c r="J18">
        <f t="shared" si="5"/>
        <v>1460</v>
      </c>
      <c r="K18">
        <f t="shared" si="6"/>
        <v>1462</v>
      </c>
      <c r="L18">
        <f t="shared" si="7"/>
        <v>1477</v>
      </c>
    </row>
    <row r="19" spans="1:12">
      <c r="B19" s="2" t="str">
        <f t="shared" si="0"/>
        <v>20. lokakuuta</v>
      </c>
      <c r="C19" s="5">
        <f t="shared" si="8"/>
        <v>44124</v>
      </c>
      <c r="D19" s="2">
        <f t="shared" si="1"/>
        <v>386</v>
      </c>
      <c r="E19" s="2">
        <f t="shared" si="2"/>
        <v>0</v>
      </c>
      <c r="G19">
        <f t="shared" si="9"/>
        <v>1560</v>
      </c>
      <c r="H19">
        <f t="shared" si="3"/>
        <v>1586</v>
      </c>
      <c r="I19">
        <f t="shared" si="4"/>
        <v>1602</v>
      </c>
      <c r="J19">
        <f t="shared" si="5"/>
        <v>1615</v>
      </c>
      <c r="K19">
        <f t="shared" si="6"/>
        <v>1617</v>
      </c>
      <c r="L19">
        <f t="shared" si="7"/>
        <v>1632</v>
      </c>
    </row>
    <row r="20" spans="1:12">
      <c r="B20" s="2" t="str">
        <f t="shared" si="0"/>
        <v>19. lokakuuta</v>
      </c>
      <c r="C20" s="5">
        <f t="shared" si="8"/>
        <v>44123</v>
      </c>
      <c r="D20" s="2">
        <f t="shared" si="1"/>
        <v>421</v>
      </c>
      <c r="E20" s="2">
        <f t="shared" si="2"/>
        <v>0</v>
      </c>
      <c r="G20">
        <f t="shared" si="9"/>
        <v>1716</v>
      </c>
      <c r="H20">
        <f t="shared" si="3"/>
        <v>1742</v>
      </c>
      <c r="I20">
        <f t="shared" si="4"/>
        <v>1758</v>
      </c>
      <c r="J20">
        <f t="shared" si="5"/>
        <v>1771</v>
      </c>
      <c r="K20">
        <f t="shared" si="6"/>
        <v>1773</v>
      </c>
      <c r="L20">
        <f t="shared" si="7"/>
        <v>1788</v>
      </c>
    </row>
    <row r="21" spans="1:12">
      <c r="B21" s="2" t="str">
        <f t="shared" si="0"/>
        <v>18. lokakuuta</v>
      </c>
      <c r="C21" s="5">
        <f t="shared" si="8"/>
        <v>44122</v>
      </c>
      <c r="D21" s="2">
        <f t="shared" si="1"/>
        <v>535</v>
      </c>
      <c r="E21" s="2">
        <f t="shared" si="2"/>
        <v>0</v>
      </c>
      <c r="G21">
        <f t="shared" si="9"/>
        <v>1873</v>
      </c>
      <c r="H21">
        <f t="shared" si="3"/>
        <v>1899</v>
      </c>
      <c r="I21">
        <f t="shared" si="4"/>
        <v>1915</v>
      </c>
      <c r="J21">
        <f t="shared" si="5"/>
        <v>1928</v>
      </c>
      <c r="K21">
        <f t="shared" si="6"/>
        <v>1930</v>
      </c>
      <c r="L21">
        <f t="shared" si="7"/>
        <v>1945</v>
      </c>
    </row>
    <row r="22" spans="1:12">
      <c r="B22" s="2" t="str">
        <f t="shared" si="0"/>
        <v>17. lokakuuta</v>
      </c>
      <c r="C22" s="5">
        <f t="shared" si="8"/>
        <v>44121</v>
      </c>
      <c r="D22" s="2">
        <f t="shared" si="1"/>
        <v>537</v>
      </c>
      <c r="E22" s="2">
        <f t="shared" si="2"/>
        <v>0</v>
      </c>
      <c r="G22">
        <f t="shared" si="9"/>
        <v>2031</v>
      </c>
      <c r="H22">
        <f t="shared" si="3"/>
        <v>2057</v>
      </c>
      <c r="I22">
        <f t="shared" si="4"/>
        <v>2073</v>
      </c>
      <c r="J22">
        <f t="shared" si="5"/>
        <v>2086</v>
      </c>
      <c r="K22">
        <f t="shared" si="6"/>
        <v>2088</v>
      </c>
      <c r="L22">
        <f t="shared" si="7"/>
        <v>2103</v>
      </c>
    </row>
    <row r="23" spans="1:12">
      <c r="A23" t="s">
        <v>5</v>
      </c>
      <c r="C23" s="5">
        <v>44122</v>
      </c>
      <c r="D23" s="2">
        <v>535</v>
      </c>
      <c r="E23" s="2">
        <v>0</v>
      </c>
    </row>
    <row r="24" spans="1:12">
      <c r="C24" s="5">
        <v>44121</v>
      </c>
      <c r="D24" s="2">
        <v>537</v>
      </c>
      <c r="E24" s="2">
        <v>0</v>
      </c>
    </row>
    <row r="25" spans="1:12">
      <c r="C25" s="5">
        <v>44120</v>
      </c>
      <c r="D25" s="2">
        <v>639</v>
      </c>
      <c r="E25" s="2">
        <v>0</v>
      </c>
    </row>
    <row r="26" spans="1:12">
      <c r="C26" s="5">
        <v>44119</v>
      </c>
      <c r="D26" s="2">
        <v>429</v>
      </c>
      <c r="E26" s="2">
        <v>0</v>
      </c>
    </row>
    <row r="27" spans="1:12">
      <c r="C27" s="5">
        <v>44118</v>
      </c>
      <c r="D27" s="2">
        <v>559</v>
      </c>
      <c r="E27" s="2">
        <v>0</v>
      </c>
    </row>
    <row r="28" spans="1:12">
      <c r="C28" s="5">
        <v>44117</v>
      </c>
      <c r="D28" s="2">
        <v>649</v>
      </c>
      <c r="E28" s="2">
        <v>0</v>
      </c>
    </row>
    <row r="29" spans="1:12">
      <c r="C29" s="5">
        <v>44116</v>
      </c>
      <c r="D29" s="2">
        <v>691</v>
      </c>
      <c r="E29" s="2">
        <v>0</v>
      </c>
    </row>
    <row r="30" spans="1:12">
      <c r="C30" s="5">
        <v>44115</v>
      </c>
      <c r="D30" s="2">
        <v>666</v>
      </c>
      <c r="E30" s="2">
        <v>0</v>
      </c>
    </row>
    <row r="31" spans="1:12">
      <c r="C31" s="5">
        <v>44114</v>
      </c>
      <c r="D31" s="2">
        <v>720</v>
      </c>
      <c r="E31" s="2">
        <v>0</v>
      </c>
    </row>
    <row r="32" spans="1:12">
      <c r="C32" s="5">
        <v>44113</v>
      </c>
      <c r="D32" s="2">
        <v>640</v>
      </c>
      <c r="E32" s="2">
        <v>1</v>
      </c>
    </row>
    <row r="33" spans="3:5">
      <c r="C33" s="5">
        <v>44112</v>
      </c>
      <c r="D33" s="2">
        <v>445</v>
      </c>
      <c r="E33" s="2">
        <v>0</v>
      </c>
    </row>
    <row r="34" spans="3:5">
      <c r="C34" s="5">
        <v>44111</v>
      </c>
      <c r="D34" s="2">
        <v>578</v>
      </c>
      <c r="E34" s="2">
        <v>0</v>
      </c>
    </row>
    <row r="35" spans="3:5">
      <c r="C35" s="5">
        <v>44110</v>
      </c>
      <c r="D35" s="2">
        <v>655</v>
      </c>
      <c r="E35" s="2">
        <v>0</v>
      </c>
    </row>
    <row r="36" spans="3:5">
      <c r="C36" s="5">
        <v>44109</v>
      </c>
      <c r="D36" s="2">
        <v>453</v>
      </c>
      <c r="E36" s="2">
        <v>0</v>
      </c>
    </row>
    <row r="37" spans="3:5">
      <c r="C37" s="5">
        <v>44108</v>
      </c>
      <c r="D37" s="2">
        <v>294</v>
      </c>
      <c r="E37" s="2">
        <v>0</v>
      </c>
    </row>
    <row r="38" spans="3:5">
      <c r="C38" s="5">
        <v>44107</v>
      </c>
      <c r="D38" s="2">
        <v>463</v>
      </c>
      <c r="E38" s="2">
        <v>1</v>
      </c>
    </row>
    <row r="39" spans="3:5">
      <c r="C39" s="5">
        <v>44106</v>
      </c>
      <c r="D39" s="2">
        <v>169</v>
      </c>
      <c r="E39" s="2">
        <v>0</v>
      </c>
    </row>
    <row r="40" spans="3:5">
      <c r="C40" s="5">
        <v>44105</v>
      </c>
      <c r="D40" s="2">
        <v>203</v>
      </c>
      <c r="E40" s="2">
        <v>0</v>
      </c>
    </row>
    <row r="41" spans="3:5">
      <c r="C41" s="5">
        <v>44104</v>
      </c>
      <c r="D41" s="2">
        <v>318</v>
      </c>
      <c r="E41" s="2">
        <v>0</v>
      </c>
    </row>
    <row r="42" spans="3:5">
      <c r="C42" s="5">
        <v>44103</v>
      </c>
      <c r="D42" s="2">
        <v>238</v>
      </c>
      <c r="E42" s="2">
        <v>0</v>
      </c>
    </row>
    <row r="43" spans="3:5">
      <c r="C43" s="5">
        <v>44102</v>
      </c>
      <c r="D43" s="2">
        <v>199</v>
      </c>
      <c r="E43" s="2">
        <v>0</v>
      </c>
    </row>
    <row r="44" spans="3:5">
      <c r="C44" s="5">
        <v>44101</v>
      </c>
      <c r="D44" s="2">
        <v>141</v>
      </c>
      <c r="E44" s="2">
        <v>0</v>
      </c>
    </row>
    <row r="45" spans="3:5">
      <c r="C45" s="5">
        <v>44100</v>
      </c>
      <c r="D45" s="2">
        <v>242</v>
      </c>
      <c r="E45" s="2">
        <v>0</v>
      </c>
    </row>
    <row r="46" spans="3:5">
      <c r="C46" s="5">
        <v>44099</v>
      </c>
      <c r="D46" s="2">
        <v>217</v>
      </c>
      <c r="E46" s="2">
        <v>1</v>
      </c>
    </row>
    <row r="47" spans="3:5">
      <c r="C47" s="5">
        <v>44098</v>
      </c>
      <c r="D47" s="2">
        <v>211</v>
      </c>
      <c r="E47" s="2">
        <v>0</v>
      </c>
    </row>
    <row r="48" spans="3:5">
      <c r="C48" s="5">
        <v>44097</v>
      </c>
      <c r="D48" s="2">
        <v>189</v>
      </c>
      <c r="E48" s="2">
        <v>0</v>
      </c>
    </row>
    <row r="49" spans="1:7">
      <c r="C49" s="5">
        <v>44096</v>
      </c>
      <c r="D49" s="2">
        <v>311</v>
      </c>
      <c r="E49" s="2">
        <v>0</v>
      </c>
    </row>
    <row r="50" spans="1:7">
      <c r="C50" s="5">
        <v>44095</v>
      </c>
      <c r="D50" s="2">
        <v>157</v>
      </c>
      <c r="E50" s="2">
        <v>0</v>
      </c>
    </row>
    <row r="51" spans="1:7">
      <c r="C51" s="5">
        <v>44094</v>
      </c>
      <c r="D51" s="2">
        <v>202</v>
      </c>
      <c r="E51" s="2">
        <v>0</v>
      </c>
    </row>
    <row r="52" spans="1:7">
      <c r="C52" s="5">
        <v>44093</v>
      </c>
      <c r="D52" s="2">
        <v>190</v>
      </c>
      <c r="E52" s="2">
        <v>0</v>
      </c>
    </row>
    <row r="53" spans="1:7">
      <c r="C53" s="5">
        <v>44092</v>
      </c>
      <c r="D53" s="2">
        <v>82</v>
      </c>
      <c r="E53" s="2">
        <v>0</v>
      </c>
    </row>
    <row r="54" spans="1:7">
      <c r="C54" s="5">
        <v>44091</v>
      </c>
      <c r="D54" s="2">
        <v>137</v>
      </c>
      <c r="E54" s="2">
        <v>0</v>
      </c>
    </row>
    <row r="55" spans="1:7">
      <c r="C55" s="5">
        <v>44090</v>
      </c>
      <c r="D55" s="2">
        <v>125</v>
      </c>
      <c r="E55" s="2">
        <v>0</v>
      </c>
    </row>
    <row r="56" spans="1:7">
      <c r="C56" s="5">
        <v>44089</v>
      </c>
      <c r="D56" s="2">
        <v>136</v>
      </c>
      <c r="E56" s="2">
        <v>0</v>
      </c>
    </row>
    <row r="57" spans="1:7">
      <c r="C57" s="5">
        <v>44088</v>
      </c>
      <c r="D57" s="2">
        <v>67</v>
      </c>
      <c r="E57" s="2">
        <v>0</v>
      </c>
    </row>
    <row r="58" spans="1:7">
      <c r="C58" s="5">
        <v>44087</v>
      </c>
      <c r="D58" s="2">
        <v>87</v>
      </c>
      <c r="E58" s="2">
        <v>0</v>
      </c>
    </row>
    <row r="59" spans="1:7">
      <c r="C59" s="5">
        <v>44086</v>
      </c>
      <c r="D59" s="2">
        <v>46</v>
      </c>
      <c r="E59" s="2">
        <v>0</v>
      </c>
    </row>
    <row r="60" spans="1:7">
      <c r="C60" s="5">
        <v>44085</v>
      </c>
      <c r="D60" s="2">
        <v>70</v>
      </c>
      <c r="E60" s="2">
        <v>0</v>
      </c>
    </row>
    <row r="61" spans="1:7">
      <c r="C61" s="5">
        <v>44084</v>
      </c>
      <c r="D61" s="2">
        <v>75</v>
      </c>
      <c r="E61" s="2">
        <v>0</v>
      </c>
    </row>
    <row r="62" spans="1:7">
      <c r="C62" s="5">
        <v>44083</v>
      </c>
      <c r="D62" s="2">
        <v>101</v>
      </c>
      <c r="E62" s="2">
        <v>0</v>
      </c>
    </row>
    <row r="63" spans="1:7">
      <c r="C63" s="5">
        <v>44082</v>
      </c>
      <c r="D63" s="2">
        <v>56</v>
      </c>
      <c r="E63" s="2">
        <v>0</v>
      </c>
    </row>
    <row r="64" spans="1:7">
      <c r="A64" s="6" t="s">
        <v>8</v>
      </c>
      <c r="C64" s="5">
        <v>44081</v>
      </c>
      <c r="D64" s="2">
        <v>46</v>
      </c>
      <c r="E64" s="2">
        <v>0</v>
      </c>
      <c r="G64" s="6" t="s">
        <v>6</v>
      </c>
    </row>
    <row r="65" spans="1:7">
      <c r="C65" s="5">
        <v>44080</v>
      </c>
      <c r="D65" s="2">
        <v>10</v>
      </c>
      <c r="E65" s="2">
        <v>0</v>
      </c>
    </row>
    <row r="66" spans="1:7">
      <c r="C66" s="5">
        <v>44079</v>
      </c>
      <c r="D66" s="2">
        <v>15</v>
      </c>
      <c r="E66" s="2">
        <v>0</v>
      </c>
      <c r="G66" t="s">
        <v>15</v>
      </c>
    </row>
    <row r="67" spans="1:7">
      <c r="A67">
        <f>4363/14</f>
        <v>311.64285714285717</v>
      </c>
      <c r="C67" s="5">
        <v>44078</v>
      </c>
      <c r="D67" s="2">
        <v>19</v>
      </c>
      <c r="E67" s="2">
        <v>0</v>
      </c>
      <c r="G67" s="6" t="s">
        <v>14</v>
      </c>
    </row>
    <row r="68" spans="1:7">
      <c r="C68" s="5">
        <v>44077</v>
      </c>
      <c r="D68" s="2">
        <v>6</v>
      </c>
      <c r="E68" s="2">
        <v>0</v>
      </c>
    </row>
    <row r="69" spans="1:7">
      <c r="A69" t="s">
        <v>10</v>
      </c>
      <c r="C69"/>
    </row>
    <row r="70" spans="1:7">
      <c r="A70" s="8" t="str">
        <f ca="1">"Uusien #koronavilkku päiväavaimien lukumäärä "&amp;TEXT(NOW(),"p.kk")&amp;" on n="&amp;C74&amp;" edelliset 7 päivää "&amp;A74&amp;" (muutos "&amp;A75&amp;"), "&amp;A81&amp;" ("&amp;A82&amp;"), "&amp;A88&amp;" ("&amp;A89&amp;"), "&amp;A95&amp;". Kumulatiivisesti N="&amp;G2&amp;" ja /7 arvioituna (*) avauskoodeja jaettu vähintään "&amp;TEXT(H2,"0")&amp;", https://github.com/jussivirkkala/excel/tree/master/all-exposure-checks"</f>
        <v>Uusien #koronavilkku päiväavaimien lukumäärä 30.10 on n=367 edelliset 7 päivää 2297 (muutos -28 %), 3183 (-27 %), 4353 (23 %), 3528. Kumulatiivisesti N=17420 ja /7 arvioituna (*) avauskoodeja jaettu vähintään 2489, https://github.com/jussivirkkala/excel/tree/master/all-exposure-checks</v>
      </c>
      <c r="C70"/>
    </row>
    <row r="72" spans="1:7">
      <c r="A72" t="s">
        <v>4</v>
      </c>
      <c r="F72" s="8" t="str">
        <f ca="1">TEXT(NOW(),"p.k.vvvv")&amp;" uusia #koronavilkku päiväavaimia "&amp;C74&amp;"."</f>
        <v>30.10.2020 uusia #koronavilkku päiväavaimia 367.</v>
      </c>
    </row>
    <row r="73" spans="1:7">
      <c r="B73" s="3">
        <f ca="1">NOW()+1</f>
        <v>44135.29024988426</v>
      </c>
      <c r="C73" t="s">
        <v>1</v>
      </c>
      <c r="D73" t="s">
        <v>2</v>
      </c>
    </row>
    <row r="74" spans="1:7">
      <c r="A74">
        <f ca="1">SUM(C74:C80)</f>
        <v>2297</v>
      </c>
      <c r="B74" s="3">
        <f ca="1">_xlfn.MAXIFS(time,time,"&lt;"&amp;B73)</f>
        <v>44134</v>
      </c>
      <c r="C74">
        <f t="shared" ref="C74:C107" ca="1" si="10">VLOOKUP(B74,data,2,FALSE)</f>
        <v>367</v>
      </c>
      <c r="D74">
        <f t="shared" ref="D74:D86" ca="1" si="11">VLOOKUP(B74,data,3,FALSE)</f>
        <v>0</v>
      </c>
      <c r="E74">
        <f ca="1">IF(C74&lt;C75,C74,0)</f>
        <v>0</v>
      </c>
      <c r="F74">
        <f ca="1">COUNTIF(E74:E130,E74)</f>
        <v>57</v>
      </c>
    </row>
    <row r="75" spans="1:7">
      <c r="A75" s="9" t="str">
        <f ca="1">TEXT(A74/A81-1,"0 %")</f>
        <v>-28 %</v>
      </c>
      <c r="B75" s="3">
        <f t="shared" ref="B75:B95" ca="1" si="12">_xlfn.MAXIFS(time,time,"&lt;"&amp;B74)</f>
        <v>44133</v>
      </c>
      <c r="C75">
        <f t="shared" ca="1" si="10"/>
        <v>353</v>
      </c>
      <c r="D75">
        <f t="shared" ca="1" si="11"/>
        <v>0</v>
      </c>
      <c r="E75">
        <f ca="1">IF(C75&gt;=E74,E74,0)</f>
        <v>0</v>
      </c>
    </row>
    <row r="76" spans="1:7">
      <c r="B76" s="3">
        <f t="shared" ca="1" si="12"/>
        <v>44132</v>
      </c>
      <c r="C76">
        <f t="shared" ca="1" si="10"/>
        <v>367</v>
      </c>
      <c r="D76">
        <f t="shared" ca="1" si="11"/>
        <v>0</v>
      </c>
      <c r="E76">
        <f t="shared" ref="E76:E120" ca="1" si="13">IF(C76&gt;E75,E75,0)</f>
        <v>0</v>
      </c>
    </row>
    <row r="77" spans="1:7">
      <c r="B77" s="3">
        <f t="shared" ca="1" si="12"/>
        <v>44131</v>
      </c>
      <c r="C77">
        <f t="shared" ca="1" si="10"/>
        <v>260</v>
      </c>
      <c r="D77">
        <f t="shared" ca="1" si="11"/>
        <v>0</v>
      </c>
      <c r="E77">
        <f t="shared" ca="1" si="13"/>
        <v>0</v>
      </c>
    </row>
    <row r="78" spans="1:7">
      <c r="B78" s="3">
        <f t="shared" ca="1" si="12"/>
        <v>44130</v>
      </c>
      <c r="C78">
        <f t="shared" ca="1" si="10"/>
        <v>309</v>
      </c>
      <c r="D78">
        <f t="shared" ca="1" si="11"/>
        <v>0</v>
      </c>
      <c r="E78">
        <f t="shared" ca="1" si="13"/>
        <v>0</v>
      </c>
    </row>
    <row r="79" spans="1:7">
      <c r="B79" s="3">
        <f t="shared" ca="1" si="12"/>
        <v>44129</v>
      </c>
      <c r="C79">
        <f t="shared" ca="1" si="10"/>
        <v>312</v>
      </c>
      <c r="D79">
        <f t="shared" ca="1" si="11"/>
        <v>1</v>
      </c>
      <c r="E79">
        <f t="shared" ca="1" si="13"/>
        <v>0</v>
      </c>
    </row>
    <row r="80" spans="1:7">
      <c r="B80" s="3">
        <f t="shared" ca="1" si="12"/>
        <v>44128</v>
      </c>
      <c r="C80">
        <f t="shared" ca="1" si="10"/>
        <v>329</v>
      </c>
      <c r="D80">
        <f t="shared" ca="1" si="11"/>
        <v>0</v>
      </c>
      <c r="E80">
        <f t="shared" ca="1" si="13"/>
        <v>0</v>
      </c>
    </row>
    <row r="81" spans="1:5">
      <c r="A81">
        <f ca="1">SUM(C81:C87)</f>
        <v>3183</v>
      </c>
      <c r="B81" s="3">
        <f t="shared" ca="1" si="12"/>
        <v>44127</v>
      </c>
      <c r="C81">
        <f t="shared" ca="1" si="10"/>
        <v>486</v>
      </c>
      <c r="D81">
        <f t="shared" ca="1" si="11"/>
        <v>0</v>
      </c>
      <c r="E81">
        <f t="shared" ca="1" si="13"/>
        <v>0</v>
      </c>
    </row>
    <row r="82" spans="1:5">
      <c r="A82" s="9" t="str">
        <f ca="1">TEXT(A81/A88-1,"0 %")</f>
        <v>-27 %</v>
      </c>
      <c r="B82" s="3">
        <f t="shared" ca="1" si="12"/>
        <v>44126</v>
      </c>
      <c r="C82">
        <f t="shared" ca="1" si="10"/>
        <v>372</v>
      </c>
      <c r="D82">
        <f t="shared" ca="1" si="11"/>
        <v>0</v>
      </c>
      <c r="E82">
        <f t="shared" ca="1" si="13"/>
        <v>0</v>
      </c>
    </row>
    <row r="83" spans="1:5">
      <c r="B83" s="3">
        <f t="shared" ca="1" si="12"/>
        <v>44125</v>
      </c>
      <c r="C83">
        <f t="shared" ca="1" si="10"/>
        <v>446</v>
      </c>
      <c r="D83">
        <f t="shared" ca="1" si="11"/>
        <v>0</v>
      </c>
      <c r="E83">
        <f t="shared" ca="1" si="13"/>
        <v>0</v>
      </c>
    </row>
    <row r="84" spans="1:5">
      <c r="B84" s="3">
        <f t="shared" ca="1" si="12"/>
        <v>44124</v>
      </c>
      <c r="C84">
        <f t="shared" ca="1" si="10"/>
        <v>386</v>
      </c>
      <c r="D84">
        <f t="shared" ca="1" si="11"/>
        <v>0</v>
      </c>
      <c r="E84">
        <f t="shared" ca="1" si="13"/>
        <v>0</v>
      </c>
    </row>
    <row r="85" spans="1:5">
      <c r="B85" s="3">
        <f t="shared" ca="1" si="12"/>
        <v>44123</v>
      </c>
      <c r="C85">
        <f t="shared" ca="1" si="10"/>
        <v>421</v>
      </c>
      <c r="D85">
        <f t="shared" ca="1" si="11"/>
        <v>0</v>
      </c>
      <c r="E85">
        <f t="shared" ca="1" si="13"/>
        <v>0</v>
      </c>
    </row>
    <row r="86" spans="1:5">
      <c r="B86" s="3">
        <f t="shared" ca="1" si="12"/>
        <v>44122</v>
      </c>
      <c r="C86">
        <f t="shared" ca="1" si="10"/>
        <v>535</v>
      </c>
      <c r="D86">
        <f t="shared" ca="1" si="11"/>
        <v>0</v>
      </c>
      <c r="E86">
        <f t="shared" ca="1" si="13"/>
        <v>0</v>
      </c>
    </row>
    <row r="87" spans="1:5">
      <c r="B87" s="3">
        <f t="shared" ca="1" si="12"/>
        <v>44121</v>
      </c>
      <c r="C87">
        <f t="shared" ca="1" si="10"/>
        <v>537</v>
      </c>
      <c r="D87">
        <f ca="1">VLOOKUP(B87,data,3,FALSE)</f>
        <v>0</v>
      </c>
      <c r="E87">
        <f t="shared" ca="1" si="13"/>
        <v>0</v>
      </c>
    </row>
    <row r="88" spans="1:5">
      <c r="A88">
        <f ca="1">SUM(C88:C94)</f>
        <v>4353</v>
      </c>
      <c r="B88" s="3">
        <f t="shared" ca="1" si="12"/>
        <v>44120</v>
      </c>
      <c r="C88">
        <f t="shared" ca="1" si="10"/>
        <v>639</v>
      </c>
      <c r="D88">
        <f t="shared" ref="D88:D94" ca="1" si="14">VLOOKUP(B88,data,3,FALSE)</f>
        <v>0</v>
      </c>
      <c r="E88">
        <f t="shared" ca="1" si="13"/>
        <v>0</v>
      </c>
    </row>
    <row r="89" spans="1:5">
      <c r="A89" s="9" t="str">
        <f ca="1">TEXT(A88/A95-1,"0 %")</f>
        <v>23 %</v>
      </c>
      <c r="B89" s="3">
        <f t="shared" ca="1" si="12"/>
        <v>44119</v>
      </c>
      <c r="C89">
        <f t="shared" ca="1" si="10"/>
        <v>429</v>
      </c>
      <c r="D89">
        <f t="shared" ca="1" si="14"/>
        <v>0</v>
      </c>
      <c r="E89">
        <f t="shared" ca="1" si="13"/>
        <v>0</v>
      </c>
    </row>
    <row r="90" spans="1:5">
      <c r="B90" s="3">
        <f t="shared" ca="1" si="12"/>
        <v>44118</v>
      </c>
      <c r="C90">
        <f t="shared" ca="1" si="10"/>
        <v>559</v>
      </c>
      <c r="D90">
        <f t="shared" ca="1" si="14"/>
        <v>0</v>
      </c>
      <c r="E90">
        <f t="shared" ca="1" si="13"/>
        <v>0</v>
      </c>
    </row>
    <row r="91" spans="1:5">
      <c r="B91" s="3">
        <f t="shared" ca="1" si="12"/>
        <v>44117</v>
      </c>
      <c r="C91">
        <f t="shared" ca="1" si="10"/>
        <v>649</v>
      </c>
      <c r="D91">
        <f t="shared" ca="1" si="14"/>
        <v>0</v>
      </c>
      <c r="E91">
        <f t="shared" ca="1" si="13"/>
        <v>0</v>
      </c>
    </row>
    <row r="92" spans="1:5">
      <c r="B92" s="3">
        <f t="shared" ca="1" si="12"/>
        <v>44116</v>
      </c>
      <c r="C92">
        <f t="shared" ca="1" si="10"/>
        <v>691</v>
      </c>
      <c r="D92">
        <f t="shared" ca="1" si="14"/>
        <v>0</v>
      </c>
      <c r="E92">
        <f t="shared" ca="1" si="13"/>
        <v>0</v>
      </c>
    </row>
    <row r="93" spans="1:5">
      <c r="B93" s="3">
        <f t="shared" ca="1" si="12"/>
        <v>44115</v>
      </c>
      <c r="C93">
        <f t="shared" ca="1" si="10"/>
        <v>666</v>
      </c>
      <c r="D93">
        <f t="shared" ca="1" si="14"/>
        <v>0</v>
      </c>
      <c r="E93">
        <f t="shared" ca="1" si="13"/>
        <v>0</v>
      </c>
    </row>
    <row r="94" spans="1:5">
      <c r="B94" s="3">
        <f t="shared" ca="1" si="12"/>
        <v>44114</v>
      </c>
      <c r="C94">
        <f t="shared" ca="1" si="10"/>
        <v>720</v>
      </c>
      <c r="D94">
        <f t="shared" ca="1" si="14"/>
        <v>0</v>
      </c>
      <c r="E94">
        <f t="shared" ca="1" si="13"/>
        <v>0</v>
      </c>
    </row>
    <row r="95" spans="1:5">
      <c r="A95">
        <f ca="1">SUM(C95:C101)</f>
        <v>3528</v>
      </c>
      <c r="B95" s="3">
        <f t="shared" ca="1" si="12"/>
        <v>44113</v>
      </c>
      <c r="C95">
        <f t="shared" ca="1" si="10"/>
        <v>640</v>
      </c>
      <c r="D95">
        <f t="shared" ref="D95:D107" ca="1" si="15">VLOOKUP(B95,data,3,FALSE)</f>
        <v>1</v>
      </c>
      <c r="E95">
        <f t="shared" ca="1" si="13"/>
        <v>0</v>
      </c>
    </row>
    <row r="96" spans="1:5">
      <c r="A96" s="9" t="str">
        <f ca="1">TEXT(A95/A102-1,"0 %")</f>
        <v>134 %</v>
      </c>
      <c r="B96" s="3">
        <f ca="1">MAX(_xlfn.MAXIFS(time,time,"&lt;"&amp;B95),1.8202)</f>
        <v>44112</v>
      </c>
      <c r="C96">
        <f t="shared" ca="1" si="10"/>
        <v>445</v>
      </c>
      <c r="D96">
        <f t="shared" ca="1" si="15"/>
        <v>0</v>
      </c>
      <c r="E96">
        <f t="shared" ca="1" si="13"/>
        <v>0</v>
      </c>
    </row>
    <row r="97" spans="1:5">
      <c r="B97" s="3">
        <f t="shared" ref="B97:B130" ca="1" si="16">MAX(_xlfn.MAXIFS(time,time,"&lt;"&amp;B96),44077)</f>
        <v>44111</v>
      </c>
      <c r="C97">
        <f t="shared" ca="1" si="10"/>
        <v>578</v>
      </c>
      <c r="D97">
        <f t="shared" ca="1" si="15"/>
        <v>0</v>
      </c>
      <c r="E97">
        <f t="shared" ca="1" si="13"/>
        <v>0</v>
      </c>
    </row>
    <row r="98" spans="1:5">
      <c r="B98" s="3">
        <f t="shared" ca="1" si="16"/>
        <v>44110</v>
      </c>
      <c r="C98">
        <f t="shared" ca="1" si="10"/>
        <v>655</v>
      </c>
      <c r="D98">
        <f t="shared" ca="1" si="15"/>
        <v>0</v>
      </c>
      <c r="E98">
        <f t="shared" ca="1" si="13"/>
        <v>0</v>
      </c>
    </row>
    <row r="99" spans="1:5">
      <c r="B99" s="3">
        <f t="shared" ca="1" si="16"/>
        <v>44109</v>
      </c>
      <c r="C99">
        <f t="shared" ca="1" si="10"/>
        <v>453</v>
      </c>
      <c r="D99">
        <f t="shared" ca="1" si="15"/>
        <v>0</v>
      </c>
      <c r="E99">
        <f t="shared" ca="1" si="13"/>
        <v>0</v>
      </c>
    </row>
    <row r="100" spans="1:5">
      <c r="A100" s="7"/>
      <c r="B100" s="3">
        <f t="shared" ca="1" si="16"/>
        <v>44108</v>
      </c>
      <c r="C100">
        <f t="shared" ca="1" si="10"/>
        <v>294</v>
      </c>
      <c r="D100">
        <f t="shared" ca="1" si="15"/>
        <v>0</v>
      </c>
      <c r="E100">
        <f t="shared" ca="1" si="13"/>
        <v>0</v>
      </c>
    </row>
    <row r="101" spans="1:5">
      <c r="A101" s="3"/>
      <c r="B101" s="3">
        <f t="shared" ca="1" si="16"/>
        <v>44107</v>
      </c>
      <c r="C101">
        <f t="shared" ca="1" si="10"/>
        <v>463</v>
      </c>
      <c r="D101">
        <f t="shared" ca="1" si="15"/>
        <v>1</v>
      </c>
      <c r="E101">
        <f t="shared" ca="1" si="13"/>
        <v>0</v>
      </c>
    </row>
    <row r="102" spans="1:5">
      <c r="A102">
        <f ca="1">SUM(C102:C108)</f>
        <v>1510</v>
      </c>
      <c r="B102" s="3">
        <f t="shared" ca="1" si="16"/>
        <v>44106</v>
      </c>
      <c r="C102">
        <f t="shared" ca="1" si="10"/>
        <v>169</v>
      </c>
      <c r="D102">
        <f t="shared" ca="1" si="15"/>
        <v>0</v>
      </c>
      <c r="E102">
        <f t="shared" ca="1" si="13"/>
        <v>0</v>
      </c>
    </row>
    <row r="103" spans="1:5">
      <c r="A103" s="9" t="str">
        <f ca="1">TEXT(A102/A109-1,"0 %")</f>
        <v>2 %</v>
      </c>
      <c r="B103" s="3">
        <f t="shared" ca="1" si="16"/>
        <v>44105</v>
      </c>
      <c r="C103">
        <f t="shared" ca="1" si="10"/>
        <v>203</v>
      </c>
      <c r="D103">
        <f t="shared" ca="1" si="15"/>
        <v>0</v>
      </c>
      <c r="E103">
        <f t="shared" ca="1" si="13"/>
        <v>0</v>
      </c>
    </row>
    <row r="104" spans="1:5">
      <c r="B104" s="3">
        <f t="shared" ca="1" si="16"/>
        <v>44104</v>
      </c>
      <c r="C104">
        <f t="shared" ca="1" si="10"/>
        <v>318</v>
      </c>
      <c r="D104">
        <f t="shared" ca="1" si="15"/>
        <v>0</v>
      </c>
      <c r="E104">
        <f t="shared" ca="1" si="13"/>
        <v>0</v>
      </c>
    </row>
    <row r="105" spans="1:5">
      <c r="B105" s="3">
        <f t="shared" ca="1" si="16"/>
        <v>44103</v>
      </c>
      <c r="C105">
        <f t="shared" ca="1" si="10"/>
        <v>238</v>
      </c>
      <c r="D105">
        <f t="shared" ca="1" si="15"/>
        <v>0</v>
      </c>
      <c r="E105">
        <f t="shared" ca="1" si="13"/>
        <v>0</v>
      </c>
    </row>
    <row r="106" spans="1:5">
      <c r="B106" s="3">
        <f t="shared" ca="1" si="16"/>
        <v>44102</v>
      </c>
      <c r="C106">
        <f t="shared" ca="1" si="10"/>
        <v>199</v>
      </c>
      <c r="D106">
        <f t="shared" ca="1" si="15"/>
        <v>0</v>
      </c>
      <c r="E106">
        <f t="shared" ca="1" si="13"/>
        <v>0</v>
      </c>
    </row>
    <row r="107" spans="1:5">
      <c r="B107" s="3">
        <f t="shared" ca="1" si="16"/>
        <v>44101</v>
      </c>
      <c r="C107">
        <f t="shared" ca="1" si="10"/>
        <v>141</v>
      </c>
      <c r="D107">
        <f t="shared" ca="1" si="15"/>
        <v>0</v>
      </c>
      <c r="E107">
        <f t="shared" ca="1" si="13"/>
        <v>0</v>
      </c>
    </row>
    <row r="108" spans="1:5">
      <c r="B108" s="3">
        <f t="shared" ca="1" si="16"/>
        <v>44100</v>
      </c>
      <c r="C108">
        <f t="shared" ref="C108" ca="1" si="17">VLOOKUP(B108,data,2,FALSE)</f>
        <v>242</v>
      </c>
      <c r="D108">
        <f t="shared" ref="D108" ca="1" si="18">VLOOKUP(B108,data,3,FALSE)</f>
        <v>0</v>
      </c>
      <c r="E108">
        <f t="shared" ca="1" si="13"/>
        <v>0</v>
      </c>
    </row>
    <row r="109" spans="1:5">
      <c r="A109">
        <f ca="1">SUM(C109:C115)</f>
        <v>1477</v>
      </c>
      <c r="B109" s="3">
        <f t="shared" ca="1" si="16"/>
        <v>44099</v>
      </c>
      <c r="C109">
        <f t="shared" ref="C109:C111" ca="1" si="19">VLOOKUP(B109,data,2,FALSE)</f>
        <v>217</v>
      </c>
      <c r="D109">
        <f t="shared" ref="D109:D111" ca="1" si="20">VLOOKUP(B109,data,3,FALSE)</f>
        <v>1</v>
      </c>
      <c r="E109">
        <f t="shared" ca="1" si="13"/>
        <v>0</v>
      </c>
    </row>
    <row r="110" spans="1:5">
      <c r="A110" s="9" t="str">
        <f ca="1">TEXT(A109/A116-1,"0 %")</f>
        <v>117 %</v>
      </c>
      <c r="B110" s="3">
        <f t="shared" ca="1" si="16"/>
        <v>44098</v>
      </c>
      <c r="C110">
        <f t="shared" ca="1" si="19"/>
        <v>211</v>
      </c>
      <c r="D110">
        <f t="shared" ca="1" si="20"/>
        <v>0</v>
      </c>
      <c r="E110">
        <f t="shared" ca="1" si="13"/>
        <v>0</v>
      </c>
    </row>
    <row r="111" spans="1:5">
      <c r="B111" s="3">
        <f t="shared" ca="1" si="16"/>
        <v>44097</v>
      </c>
      <c r="C111">
        <f t="shared" ca="1" si="19"/>
        <v>189</v>
      </c>
      <c r="D111">
        <f t="shared" ca="1" si="20"/>
        <v>0</v>
      </c>
      <c r="E111">
        <f t="shared" ca="1" si="13"/>
        <v>0</v>
      </c>
    </row>
    <row r="112" spans="1:5">
      <c r="B112" s="3">
        <f t="shared" ca="1" si="16"/>
        <v>44096</v>
      </c>
      <c r="C112">
        <f t="shared" ref="C112:C116" ca="1" si="21">VLOOKUP(B112,data,2,FALSE)</f>
        <v>311</v>
      </c>
      <c r="D112">
        <f t="shared" ref="D112:D120" ca="1" si="22">VLOOKUP(B112,data,3,FALSE)</f>
        <v>0</v>
      </c>
      <c r="E112">
        <f t="shared" ca="1" si="13"/>
        <v>0</v>
      </c>
    </row>
    <row r="113" spans="1:5">
      <c r="B113" s="3">
        <f t="shared" ca="1" si="16"/>
        <v>44095</v>
      </c>
      <c r="C113">
        <f t="shared" ca="1" si="21"/>
        <v>157</v>
      </c>
      <c r="D113">
        <f t="shared" ca="1" si="22"/>
        <v>0</v>
      </c>
      <c r="E113">
        <f t="shared" ca="1" si="13"/>
        <v>0</v>
      </c>
    </row>
    <row r="114" spans="1:5">
      <c r="B114" s="3">
        <f t="shared" ca="1" si="16"/>
        <v>44094</v>
      </c>
      <c r="C114">
        <f t="shared" ca="1" si="21"/>
        <v>202</v>
      </c>
      <c r="D114">
        <f t="shared" ca="1" si="22"/>
        <v>0</v>
      </c>
      <c r="E114">
        <f t="shared" ca="1" si="13"/>
        <v>0</v>
      </c>
    </row>
    <row r="115" spans="1:5">
      <c r="B115" s="3">
        <f t="shared" ca="1" si="16"/>
        <v>44093</v>
      </c>
      <c r="C115">
        <f t="shared" ca="1" si="21"/>
        <v>190</v>
      </c>
      <c r="D115">
        <f t="shared" ca="1" si="22"/>
        <v>0</v>
      </c>
      <c r="E115">
        <f t="shared" ca="1" si="13"/>
        <v>0</v>
      </c>
    </row>
    <row r="116" spans="1:5">
      <c r="A116">
        <f ca="1">SUM(C116:C122)</f>
        <v>680</v>
      </c>
      <c r="B116" s="3">
        <f t="shared" ca="1" si="16"/>
        <v>44092</v>
      </c>
      <c r="C116">
        <f t="shared" ca="1" si="21"/>
        <v>82</v>
      </c>
      <c r="D116">
        <f t="shared" ca="1" si="22"/>
        <v>0</v>
      </c>
      <c r="E116">
        <f t="shared" ca="1" si="13"/>
        <v>0</v>
      </c>
    </row>
    <row r="117" spans="1:5">
      <c r="B117" s="3">
        <f t="shared" ca="1" si="16"/>
        <v>44091</v>
      </c>
      <c r="C117">
        <f t="shared" ref="C117:C120" ca="1" si="23">IF(B117&lt;&gt;B116,VLOOKUP(B117,data,2,FALSE),"")</f>
        <v>137</v>
      </c>
      <c r="D117">
        <f t="shared" ca="1" si="22"/>
        <v>0</v>
      </c>
      <c r="E117">
        <f t="shared" ca="1" si="13"/>
        <v>0</v>
      </c>
    </row>
    <row r="118" spans="1:5">
      <c r="B118" s="3">
        <f t="shared" ca="1" si="16"/>
        <v>44090</v>
      </c>
      <c r="C118">
        <f t="shared" ca="1" si="23"/>
        <v>125</v>
      </c>
      <c r="D118">
        <f t="shared" ca="1" si="22"/>
        <v>0</v>
      </c>
      <c r="E118">
        <f t="shared" ca="1" si="13"/>
        <v>0</v>
      </c>
    </row>
    <row r="119" spans="1:5">
      <c r="B119" s="3">
        <f t="shared" ca="1" si="16"/>
        <v>44089</v>
      </c>
      <c r="C119">
        <f t="shared" ca="1" si="23"/>
        <v>136</v>
      </c>
      <c r="D119">
        <f t="shared" ca="1" si="22"/>
        <v>0</v>
      </c>
      <c r="E119">
        <f t="shared" ca="1" si="13"/>
        <v>0</v>
      </c>
    </row>
    <row r="120" spans="1:5">
      <c r="B120" s="3">
        <f t="shared" ca="1" si="16"/>
        <v>44088</v>
      </c>
      <c r="C120">
        <f t="shared" ca="1" si="23"/>
        <v>67</v>
      </c>
      <c r="D120">
        <f t="shared" ca="1" si="22"/>
        <v>0</v>
      </c>
      <c r="E120">
        <f t="shared" ca="1" si="13"/>
        <v>0</v>
      </c>
    </row>
    <row r="121" spans="1:5">
      <c r="B121" s="3">
        <f t="shared" ca="1" si="16"/>
        <v>44087</v>
      </c>
      <c r="C121">
        <f t="shared" ref="C121:C130" ca="1" si="24">IF(B121&lt;&gt;B120,VLOOKUP(B121,data,2,FALSE),"")</f>
        <v>87</v>
      </c>
      <c r="D121">
        <f t="shared" ref="D121:D130" ca="1" si="25">VLOOKUP(B121,data,3,FALSE)</f>
        <v>0</v>
      </c>
      <c r="E121">
        <f t="shared" ref="E121:E130" ca="1" si="26">IF(C121&gt;E120,E120,0)</f>
        <v>0</v>
      </c>
    </row>
    <row r="122" spans="1:5">
      <c r="B122" s="3">
        <f t="shared" ca="1" si="16"/>
        <v>44086</v>
      </c>
      <c r="C122">
        <f t="shared" ca="1" si="24"/>
        <v>46</v>
      </c>
      <c r="D122">
        <f t="shared" ca="1" si="25"/>
        <v>0</v>
      </c>
      <c r="E122">
        <f t="shared" ca="1" si="26"/>
        <v>0</v>
      </c>
    </row>
    <row r="123" spans="1:5">
      <c r="B123" s="3">
        <f t="shared" ca="1" si="16"/>
        <v>44085</v>
      </c>
      <c r="C123">
        <f t="shared" ca="1" si="24"/>
        <v>70</v>
      </c>
      <c r="D123">
        <f t="shared" ca="1" si="25"/>
        <v>0</v>
      </c>
      <c r="E123">
        <f t="shared" ca="1" si="26"/>
        <v>0</v>
      </c>
    </row>
    <row r="124" spans="1:5">
      <c r="B124" s="3">
        <f t="shared" ca="1" si="16"/>
        <v>44084</v>
      </c>
      <c r="C124">
        <f t="shared" ca="1" si="24"/>
        <v>75</v>
      </c>
      <c r="D124">
        <f t="shared" ca="1" si="25"/>
        <v>0</v>
      </c>
      <c r="E124">
        <f t="shared" ca="1" si="26"/>
        <v>0</v>
      </c>
    </row>
    <row r="125" spans="1:5">
      <c r="B125" s="3">
        <f t="shared" ca="1" si="16"/>
        <v>44083</v>
      </c>
      <c r="C125">
        <f t="shared" ca="1" si="24"/>
        <v>101</v>
      </c>
      <c r="D125">
        <f t="shared" ca="1" si="25"/>
        <v>0</v>
      </c>
      <c r="E125">
        <f t="shared" ca="1" si="26"/>
        <v>0</v>
      </c>
    </row>
    <row r="126" spans="1:5">
      <c r="B126" s="3">
        <f t="shared" ca="1" si="16"/>
        <v>44082</v>
      </c>
      <c r="C126">
        <f t="shared" ca="1" si="24"/>
        <v>56</v>
      </c>
      <c r="D126">
        <f t="shared" ca="1" si="25"/>
        <v>0</v>
      </c>
      <c r="E126">
        <f t="shared" ca="1" si="26"/>
        <v>0</v>
      </c>
    </row>
    <row r="127" spans="1:5">
      <c r="B127" s="3">
        <f t="shared" ca="1" si="16"/>
        <v>44081</v>
      </c>
      <c r="C127">
        <f t="shared" ca="1" si="24"/>
        <v>46</v>
      </c>
      <c r="D127">
        <f t="shared" ca="1" si="25"/>
        <v>0</v>
      </c>
      <c r="E127">
        <f t="shared" ca="1" si="26"/>
        <v>0</v>
      </c>
    </row>
    <row r="128" spans="1:5">
      <c r="B128" s="3">
        <f t="shared" ca="1" si="16"/>
        <v>44080</v>
      </c>
      <c r="C128">
        <f t="shared" ca="1" si="24"/>
        <v>10</v>
      </c>
      <c r="D128">
        <f t="shared" ca="1" si="25"/>
        <v>0</v>
      </c>
      <c r="E128">
        <f t="shared" ca="1" si="26"/>
        <v>0</v>
      </c>
    </row>
    <row r="129" spans="2:5">
      <c r="B129" s="3">
        <f t="shared" ca="1" si="16"/>
        <v>44079</v>
      </c>
      <c r="C129">
        <f t="shared" ca="1" si="24"/>
        <v>15</v>
      </c>
      <c r="D129">
        <f t="shared" ca="1" si="25"/>
        <v>0</v>
      </c>
      <c r="E129">
        <f t="shared" ca="1" si="26"/>
        <v>0</v>
      </c>
    </row>
    <row r="130" spans="2:5">
      <c r="B130" s="3">
        <f t="shared" ca="1" si="16"/>
        <v>44078</v>
      </c>
      <c r="C130">
        <f t="shared" ca="1" si="24"/>
        <v>19</v>
      </c>
      <c r="D130">
        <f t="shared" ca="1" si="25"/>
        <v>0</v>
      </c>
      <c r="E130">
        <f t="shared" ca="1" si="26"/>
        <v>0</v>
      </c>
    </row>
    <row r="131" spans="2:5">
      <c r="B131" s="3"/>
      <c r="C131"/>
    </row>
    <row r="132" spans="2:5">
      <c r="B132" s="3"/>
      <c r="C132"/>
    </row>
  </sheetData>
  <sortState xmlns:xlrd2="http://schemas.microsoft.com/office/spreadsheetml/2017/richdata2" ref="C51:D63">
    <sortCondition descending="1" ref="C51:C63"/>
  </sortState>
  <hyperlinks>
    <hyperlink ref="G64" r:id="rId1" location="Koronavilkkua" display="https://thl.fi/fi/web/hyvinvoinnin-ja-terveyden-edistamisen-johtaminen/ajankohtaista/koronan-vaikutukset-yhteiskuntaan-ja-palveluihin - Koronavilkkua" xr:uid="{F06E6CD0-5429-431D-B74B-547C41718C4B}"/>
    <hyperlink ref="A64" r:id="rId2" xr:uid="{517C9E3A-E5DB-4E26-91C6-74B95F09EC29}"/>
    <hyperlink ref="G67" r:id="rId3" xr:uid="{3C2C00FB-7ED4-4D75-B3CB-111EF0AE4BA3}"/>
  </hyperlinks>
  <pageMargins left="0.7" right="0.7" top="0.75" bottom="0.75" header="0.3" footer="0.3"/>
  <pageSetup paperSize="9" orientation="portrait" verticalDpi="0" r:id="rId4"/>
  <drawing r:id="rId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4</vt:i4>
      </vt:variant>
    </vt:vector>
  </HeadingPairs>
  <TitlesOfParts>
    <vt:vector size="5" baseType="lpstr">
      <vt:lpstr>Android</vt:lpstr>
      <vt:lpstr>AllKeys</vt:lpstr>
      <vt:lpstr>data</vt:lpstr>
      <vt:lpstr>Json</vt:lpstr>
      <vt:lpstr>time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Jussi Virkkala</dc:creator>
  <cp:lastModifiedBy>Jussi Virkkala</cp:lastModifiedBy>
  <dcterms:created xsi:type="dcterms:W3CDTF">2020-09-26T11:55:26Z</dcterms:created>
  <dcterms:modified xsi:type="dcterms:W3CDTF">2020-10-30T04:57:57Z</dcterms:modified>
</cp:coreProperties>
</file>