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8_{9B9FEC53-A089-408F-86FA-11B47AD754B6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Android!$C$9:$E$40</definedName>
    <definedName name="Json">Android!$A$4</definedName>
    <definedName name="time">Android!$C$9:$C$40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J21" i="1"/>
  <c r="K21" i="1" s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D21" i="1"/>
  <c r="D9" i="1"/>
  <c r="I22" i="1"/>
  <c r="L21" i="1"/>
  <c r="E20" i="1" s="1"/>
  <c r="D20" i="1"/>
  <c r="C59" i="1" l="1"/>
  <c r="D59" i="1"/>
  <c r="B60" i="1"/>
  <c r="C46" i="1"/>
  <c r="E21" i="1"/>
  <c r="D46" i="1" s="1"/>
  <c r="E9" i="1"/>
  <c r="J22" i="1"/>
  <c r="K22" i="1" s="1"/>
  <c r="D11" i="1"/>
  <c r="C60" i="1" l="1"/>
  <c r="D60" i="1"/>
  <c r="B61" i="1"/>
  <c r="C47" i="1"/>
  <c r="L22" i="1"/>
  <c r="E11" i="1" s="1"/>
  <c r="D47" i="1" s="1"/>
  <c r="D22" i="1"/>
  <c r="D61" i="1" l="1"/>
  <c r="B62" i="1"/>
  <c r="C61" i="1"/>
  <c r="C45" i="1"/>
  <c r="F42" i="1" s="1"/>
  <c r="C58" i="1"/>
  <c r="C48" i="1"/>
  <c r="D48" i="1"/>
  <c r="E22" i="1"/>
  <c r="E2" i="1" s="1"/>
  <c r="B63" i="1" l="1"/>
  <c r="C62" i="1"/>
  <c r="D62" i="1"/>
  <c r="D45" i="1"/>
  <c r="D58" i="1"/>
  <c r="D49" i="1"/>
  <c r="C49" i="1"/>
  <c r="C63" i="1" l="1"/>
  <c r="D63" i="1"/>
  <c r="B64" i="1"/>
  <c r="D50" i="1"/>
  <c r="C50" i="1"/>
  <c r="C64" i="1" l="1"/>
  <c r="D64" i="1"/>
  <c r="B65" i="1"/>
  <c r="B66" i="1" s="1"/>
  <c r="B67" i="1" s="1"/>
  <c r="B68" i="1" s="1"/>
  <c r="D51" i="1"/>
  <c r="C51" i="1"/>
  <c r="F45" i="1" s="1"/>
  <c r="B69" i="1" l="1"/>
  <c r="D68" i="1"/>
  <c r="C68" i="1"/>
  <c r="C66" i="1"/>
  <c r="D66" i="1"/>
  <c r="D65" i="1"/>
  <c r="C65" i="1"/>
  <c r="F59" i="1" s="1"/>
  <c r="C52" i="1"/>
  <c r="D52" i="1"/>
  <c r="B70" i="1" l="1"/>
  <c r="D69" i="1"/>
  <c r="C69" i="1"/>
  <c r="D67" i="1"/>
  <c r="C67" i="1"/>
  <c r="D53" i="1"/>
  <c r="C53" i="1"/>
  <c r="B71" i="1" l="1"/>
  <c r="D70" i="1"/>
  <c r="C70" i="1"/>
  <c r="D54" i="1"/>
  <c r="C54" i="1"/>
  <c r="B72" i="1" l="1"/>
  <c r="D71" i="1"/>
  <c r="C71" i="1"/>
  <c r="D55" i="1"/>
  <c r="C55" i="1"/>
  <c r="B73" i="1" l="1"/>
  <c r="D72" i="1"/>
  <c r="C72" i="1"/>
  <c r="C56" i="1"/>
  <c r="D56" i="1"/>
  <c r="B74" i="1" l="1"/>
  <c r="D73" i="1"/>
  <c r="C73" i="1"/>
  <c r="C57" i="1"/>
  <c r="F52" i="1" s="1"/>
  <c r="F43" i="1" s="1"/>
  <c r="D57" i="1"/>
  <c r="G45" i="1" l="1"/>
  <c r="G52" i="1"/>
  <c r="B75" i="1"/>
  <c r="C75" i="1" s="1"/>
  <c r="D74" i="1"/>
  <c r="C74" i="1"/>
  <c r="B76" i="1" l="1"/>
  <c r="C76" i="1" s="1"/>
  <c r="D75" i="1"/>
  <c r="B77" i="1" l="1"/>
  <c r="C77" i="1" s="1"/>
  <c r="D76" i="1"/>
  <c r="B78" i="1" l="1"/>
  <c r="C78" i="1" s="1"/>
  <c r="D77" i="1"/>
  <c r="B79" i="1" l="1"/>
  <c r="C79" i="1" s="1"/>
  <c r="D78" i="1"/>
  <c r="B80" i="1" l="1"/>
  <c r="D79" i="1"/>
  <c r="D80" i="1" l="1"/>
  <c r="C80" i="1"/>
</calcChain>
</file>

<file path=xl/sharedStrings.xml><?xml version="1.0" encoding="utf-8"?>
<sst xmlns="http://schemas.openxmlformats.org/spreadsheetml/2006/main" count="14" uniqueCount="12">
  <si>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</si>
  <si>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</si>
  <si>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</si>
  <si>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</si>
  <si>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</si>
  <si>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</si>
  <si>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</si>
  <si>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Export Android all-exposure-checks.json into A4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</si>
  <si>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</si>
  <si>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</si>
  <si>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</si>
  <si>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[{"timestamp":"3 October 2020, 9.11","keyCount":463,"matchesCount":1,"appName":"Koronavilkku","hash":"iPWqNktMJaCDhcEFEQTByXGeIIavudoZESnKTlWziAA="},{"timestamp":"2 October 2020, 9.09","keyCount":169,"matchesCount":0,"appName":"Koronavilkku","hash":"xyqnyXxhZgHzWvNEkm6H6mzXtkSkZ7w2t9Pk8pRsqWs="},{"timestamp":"1 October 2020, 9.07","keyCount":203,"matchesCount":0,"appName":"Koronavilkku","hash":"mD9IkzXd7S6jwjYPgvXf0mwtj2GlI598HMmUFSfP9wM="},{"timestamp":"30 September 2020, 8.52","keyCount":318,"matchesCount":0,"appName":"Koronavilkku","hash":"L\/VJRgfcQoXAEqA7YqpW4JjXXUm4qTk2ETXOxXI\/C0A="},{"timestamp":"29 September 2020, 8.09","keyCount":238,"matchesCount":0,"appName":"Koronavilkku","hash":"buIXTow1ZHDIVMQhEmgOqDBqbydn03Gm8NGhy6i41Tc="},{"timestamp":"28 September 2020, 8.07","keyCount":199,"matchesCount":0,"appName":"Koronavilkku","hash":"goyTayM0mYovHuxJ0OSDqmm+oB3bTRmYvy9uWbmVrjQ="},{"timestamp":"27 September 2020, 8.05","keyCount":141,"matchesCount":0,"appName":"Koronavilkku","hash":"bfObmmKf4yYCy3kecvhRL4d57FZ8UxUfFlrfWq7YzLg="},{"timestamp":"26 September 2020, 8.01","keyCount":242,"matchesCount":0,"appName":"Koronavilkku","hash":"AP5aEpXLoQlr0QmfeoIh4FHy01c+H5xDR4JCbPprdPc="},{"timestamp":"25 September 2020, 8.00","keyCount":217,"matchesCount":1,"appName":"Koronavilkku","hash":"nLBOmHqB7xON3sOJLjm86EVtaADO9z8MqVcA8r3v4t8="},{"timestamp":"24 September 2020, 7.19","keyCount":211,"matchesCount":0,"appName":"Koronavilkku","hash":"XlRtacwf5zNbpVVHoSKu4IDF9qs1Wh6PipZr1sPMn+E="},{"timestamp":"23 September 2020, 7.15","keyCount":189,"matchesCount":0,"appName":"Koronavilkku","hash":"XraKuKwjDha2BdTzS3+Xm08W+39n7AwLVWCl6VKlkHM="},{"timestamp":"22 September 2020, 7.13","keyCount":311,"matchesCount":0,"appName":"Koronavilkku","hash":"cg00ZNzVnYnP9YAuDqm5ML6GrpkFfkESOfEZPrL6R1c="},{"timestamp":"21 September 2020, 7.11","keyCount":157,"matchesCount":0,"appName":"Koronavilkku","hash":"eiScOGMBbruz9+mpIa4JU4R5C1NlJKl+7o3xWmhO7jw="},{"timestamp":"20 September 2020, 11.09","keyCount":202,"matchesCount":0,"appName":"Koronavilkku","hash":"AT2kruWiYpVjiscFZlBLAG6pFxBrAq3cpo0ZIHpx2uM="},{"timestamp":"19 September 2020, 10.50","keyCount":190,"matchesCount":0,"appName":"Koronavilkku","hash":"wQ25zYYr\/T3LDtbukS3OYyUSNBYzmsEMqI3tDEx+GdY="},{"timestamp":"18 September 2020, 10.37","keyCount":82,"matchesCount":0,"appName":"Koronavilkku","hash":"LxnzOI42gpmBHhNssMRQgJbJyyVz6j95FgbhcEhslFE="},{"timestamp":"17 September 2020, 10.36","keyCount":137,"matchesCount":0,"appName":"Koronavilkku","hash":"nPOu6VJOVmdCS0JgyedgK1KtW4rxnqzJUGhlNwGuOV4="}]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</si>
</sst>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9854367543665488"/>
          <c:w val="0.84256843114483493"/>
          <c:h val="0.761975212078857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3 October</c:v>
                </c:pt>
                <c:pt idx="1">
                  <c:v>2 October</c:v>
                </c:pt>
                <c:pt idx="2">
                  <c:v>1 October</c:v>
                </c:pt>
                <c:pt idx="3">
                  <c:v>30 September</c:v>
                </c:pt>
                <c:pt idx="4">
                  <c:v>29 September</c:v>
                </c:pt>
                <c:pt idx="5">
                  <c:v>28 September</c:v>
                </c:pt>
                <c:pt idx="6">
                  <c:v>27 September</c:v>
                </c:pt>
                <c:pt idx="7">
                  <c:v>26 September</c:v>
                </c:pt>
                <c:pt idx="8">
                  <c:v>25 September</c:v>
                </c:pt>
                <c:pt idx="9">
                  <c:v>24 September</c:v>
                </c:pt>
                <c:pt idx="10">
                  <c:v>23 September</c:v>
                </c:pt>
                <c:pt idx="11">
                  <c:v>22 September</c:v>
                </c:pt>
                <c:pt idx="12">
                  <c:v>21 September</c:v>
                </c:pt>
                <c:pt idx="13">
                  <c:v>20 September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463</c:v>
                </c:pt>
                <c:pt idx="1">
                  <c:v>169</c:v>
                </c:pt>
                <c:pt idx="2">
                  <c:v>203</c:v>
                </c:pt>
                <c:pt idx="3">
                  <c:v>318</c:v>
                </c:pt>
                <c:pt idx="4">
                  <c:v>238</c:v>
                </c:pt>
                <c:pt idx="5">
                  <c:v>199</c:v>
                </c:pt>
                <c:pt idx="6">
                  <c:v>141</c:v>
                </c:pt>
                <c:pt idx="7">
                  <c:v>242</c:v>
                </c:pt>
                <c:pt idx="8">
                  <c:v>217</c:v>
                </c:pt>
                <c:pt idx="9">
                  <c:v>211</c:v>
                </c:pt>
                <c:pt idx="10">
                  <c:v>189</c:v>
                </c:pt>
                <c:pt idx="11">
                  <c:v>311</c:v>
                </c:pt>
                <c:pt idx="12">
                  <c:v>157</c:v>
                </c:pt>
                <c:pt idx="13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Android!$F$42</c:f>
          <c:strCache>
            <c:ptCount val="1"/>
            <c:pt idx="0">
              <c:v>Uusia #koronavilkku päiväavaimia 463.</c:v>
            </c:pt>
          </c:strCache>
        </c:strRef>
      </c:tx>
      <c:layout>
        <c:manualLayout>
          <c:xMode val="edge"/>
          <c:yMode val="edge"/>
          <c:x val="0.2637030722424048"/>
          <c:y val="1.2031017221777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9.9672043222523363E-2"/>
          <c:w val="0.95771026668114068"/>
          <c:h val="0.820842953596652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63-4EE2-978B-C9CA1BC14A10}"/>
                </c:ext>
              </c:extLst>
            </c:dLbl>
            <c:dLbl>
              <c:idx val="12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A63-4EE2-978B-C9CA1BC14A10}"/>
                </c:ext>
              </c:extLst>
            </c:dLbl>
            <c:dLbl>
              <c:idx val="17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63-4EE2-978B-C9CA1BC14A10}"/>
                </c:ext>
              </c:extLst>
            </c:dLbl>
            <c:dLbl>
              <c:idx val="22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E4-4ABA-BFCD-3E46E83529D4}"/>
                </c:ext>
              </c:extLst>
            </c:dLbl>
            <c:dLbl>
              <c:idx val="31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63-4EE2-978B-C9CA1BC14A10}"/>
                </c:ext>
              </c:extLst>
            </c:dLbl>
            <c:dLbl>
              <c:idx val="35"/>
              <c:layout>
                <c:manualLayout>
                  <c:x val="-1.5702108014182953E-2"/>
                  <c:y val="-5.4821336939167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E4-4ABA-BFCD-3E46E83529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Android!$B$45:$B$80</c:f>
              <c:numCache>
                <c:formatCode>m/d/yyyy</c:formatCode>
                <c:ptCount val="36"/>
                <c:pt idx="0">
                  <c:v>44107</c:v>
                </c:pt>
                <c:pt idx="1">
                  <c:v>44106</c:v>
                </c:pt>
                <c:pt idx="2">
                  <c:v>44105</c:v>
                </c:pt>
                <c:pt idx="3">
                  <c:v>44104</c:v>
                </c:pt>
                <c:pt idx="4">
                  <c:v>44103</c:v>
                </c:pt>
                <c:pt idx="5">
                  <c:v>44102</c:v>
                </c:pt>
                <c:pt idx="6">
                  <c:v>44101</c:v>
                </c:pt>
                <c:pt idx="7">
                  <c:v>44100</c:v>
                </c:pt>
                <c:pt idx="8">
                  <c:v>44099</c:v>
                </c:pt>
                <c:pt idx="9">
                  <c:v>44098</c:v>
                </c:pt>
                <c:pt idx="10">
                  <c:v>44097</c:v>
                </c:pt>
                <c:pt idx="11">
                  <c:v>44096</c:v>
                </c:pt>
                <c:pt idx="12">
                  <c:v>44095</c:v>
                </c:pt>
                <c:pt idx="13">
                  <c:v>44094</c:v>
                </c:pt>
                <c:pt idx="14">
                  <c:v>44093</c:v>
                </c:pt>
                <c:pt idx="15">
                  <c:v>44092</c:v>
                </c:pt>
                <c:pt idx="16">
                  <c:v>44091</c:v>
                </c:pt>
                <c:pt idx="17">
                  <c:v>44090</c:v>
                </c:pt>
                <c:pt idx="18">
                  <c:v>44089</c:v>
                </c:pt>
                <c:pt idx="19">
                  <c:v>44088</c:v>
                </c:pt>
                <c:pt idx="20">
                  <c:v>44087</c:v>
                </c:pt>
                <c:pt idx="21">
                  <c:v>44086</c:v>
                </c:pt>
                <c:pt idx="22">
                  <c:v>44085</c:v>
                </c:pt>
                <c:pt idx="23">
                  <c:v>44084</c:v>
                </c:pt>
                <c:pt idx="24">
                  <c:v>44083</c:v>
                </c:pt>
                <c:pt idx="25">
                  <c:v>44082</c:v>
                </c:pt>
                <c:pt idx="26">
                  <c:v>44081</c:v>
                </c:pt>
                <c:pt idx="27">
                  <c:v>44080</c:v>
                </c:pt>
                <c:pt idx="28">
                  <c:v>44079</c:v>
                </c:pt>
                <c:pt idx="29">
                  <c:v>44078</c:v>
                </c:pt>
                <c:pt idx="30">
                  <c:v>44077</c:v>
                </c:pt>
                <c:pt idx="31">
                  <c:v>44077</c:v>
                </c:pt>
                <c:pt idx="32">
                  <c:v>44077</c:v>
                </c:pt>
                <c:pt idx="33">
                  <c:v>44077</c:v>
                </c:pt>
                <c:pt idx="34">
                  <c:v>44077</c:v>
                </c:pt>
                <c:pt idx="35">
                  <c:v>44077</c:v>
                </c:pt>
              </c:numCache>
            </c:numRef>
          </c:cat>
          <c:val>
            <c:numRef>
              <c:f>Android!$C$45:$C$80</c:f>
              <c:numCache>
                <c:formatCode>General</c:formatCode>
                <c:ptCount val="36"/>
                <c:pt idx="0">
                  <c:v>463</c:v>
                </c:pt>
                <c:pt idx="1">
                  <c:v>169</c:v>
                </c:pt>
                <c:pt idx="2">
                  <c:v>203</c:v>
                </c:pt>
                <c:pt idx="3">
                  <c:v>318</c:v>
                </c:pt>
                <c:pt idx="4">
                  <c:v>238</c:v>
                </c:pt>
                <c:pt idx="5">
                  <c:v>199</c:v>
                </c:pt>
                <c:pt idx="6">
                  <c:v>141</c:v>
                </c:pt>
                <c:pt idx="7">
                  <c:v>242</c:v>
                </c:pt>
                <c:pt idx="8">
                  <c:v>217</c:v>
                </c:pt>
                <c:pt idx="9">
                  <c:v>211</c:v>
                </c:pt>
                <c:pt idx="10">
                  <c:v>189</c:v>
                </c:pt>
                <c:pt idx="11">
                  <c:v>311</c:v>
                </c:pt>
                <c:pt idx="12">
                  <c:v>157</c:v>
                </c:pt>
                <c:pt idx="13">
                  <c:v>202</c:v>
                </c:pt>
                <c:pt idx="14">
                  <c:v>190</c:v>
                </c:pt>
                <c:pt idx="15">
                  <c:v>82</c:v>
                </c:pt>
                <c:pt idx="16">
                  <c:v>137</c:v>
                </c:pt>
                <c:pt idx="17">
                  <c:v>125</c:v>
                </c:pt>
                <c:pt idx="18">
                  <c:v>136</c:v>
                </c:pt>
                <c:pt idx="19">
                  <c:v>67</c:v>
                </c:pt>
                <c:pt idx="20">
                  <c:v>87</c:v>
                </c:pt>
                <c:pt idx="21">
                  <c:v>46</c:v>
                </c:pt>
                <c:pt idx="22">
                  <c:v>70</c:v>
                </c:pt>
                <c:pt idx="23">
                  <c:v>75</c:v>
                </c:pt>
                <c:pt idx="24">
                  <c:v>101</c:v>
                </c:pt>
                <c:pt idx="25">
                  <c:v>56</c:v>
                </c:pt>
                <c:pt idx="26">
                  <c:v>46</c:v>
                </c:pt>
                <c:pt idx="27">
                  <c:v>10</c:v>
                </c:pt>
                <c:pt idx="28">
                  <c:v>15</c:v>
                </c:pt>
                <c:pt idx="29">
                  <c:v>19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31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364670</xdr:colOff>
      <xdr:row>45</xdr:row>
      <xdr:rowOff>92531</xdr:rowOff>
    </xdr:from>
    <xdr:to>
      <xdr:col>11</xdr:col>
      <xdr:colOff>81642</xdr:colOff>
      <xdr:row>65</xdr:row>
      <xdr:rowOff>97974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80"/>
  <sheetViews>
    <sheetView tabSelected="1" workbookViewId="0">
      <selection activeCell="A5" sqref="A5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7</v>
      </c>
      <c r="E2" s="2">
        <f>SUM(E9:E22)</f>
        <v>2</v>
      </c>
    </row>
    <row r="4" spans="1:12" s="1" customFormat="1">
      <c r="A4" s="1" t="s">
        <v>11</v>
      </c>
      <c r="C4" s="4"/>
    </row>
    <row r="6" spans="1:12">
      <c r="A6" t="s">
        <v>8</v>
      </c>
    </row>
    <row r="7" spans="1:12">
      <c r="G7" t="s">
        <v>10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3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44107</v>
      </c>
      <c r="D9" s="2">
        <f t="shared" ref="D9:D22" si="1">VALUE(MID(Json,I9+10,J9-I9-10))</f>
        <v>463</v>
      </c>
      <c r="E9" s="2">
        <f t="shared" ref="E9:E22" si="2">VALUE(MID(Json,K9+14,L9-J9-16))</f>
        <v>1</v>
      </c>
      <c r="G9">
        <f>FIND("timestamp",Json,L8)</f>
        <v>4</v>
      </c>
      <c r="H9">
        <f t="shared" ref="H9:H22" si="3">FIND("2020",Json,G9)</f>
        <v>26</v>
      </c>
      <c r="I9">
        <f t="shared" ref="I9:I22" si="4">FIND("keyCount",Json,H9)</f>
        <v>39</v>
      </c>
      <c r="J9">
        <f t="shared" ref="J9:J22" si="5">FIND(",""",Json,I9)</f>
        <v>52</v>
      </c>
      <c r="K9">
        <f t="shared" ref="K9:K22" si="6">FIND("matchesCount",Json,J9)</f>
        <v>54</v>
      </c>
      <c r="L9">
        <f t="shared" ref="L9:L22" si="7">FIND(",""",Json,K9)</f>
        <v>69</v>
      </c>
    </row>
    <row r="10" spans="1:12">
      <c r="B10" s="2" t="str">
        <f t="shared" si="0"/>
        <v>2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44106</v>
      </c>
      <c r="D10" s="2">
        <f t="shared" si="1"/>
        <v>169</v>
      </c>
      <c r="E10" s="2">
        <f t="shared" si="2"/>
        <v>0</v>
      </c>
      <c r="G10">
        <f>FIND("timestamp",Json,L9)</f>
        <v>152</v>
      </c>
      <c r="H10">
        <f t="shared" si="3"/>
        <v>174</v>
      </c>
      <c r="I10">
        <f t="shared" si="4"/>
        <v>187</v>
      </c>
      <c r="J10">
        <f t="shared" si="5"/>
        <v>200</v>
      </c>
      <c r="K10">
        <f t="shared" si="6"/>
        <v>202</v>
      </c>
      <c r="L10">
        <f t="shared" si="7"/>
        <v>217</v>
      </c>
    </row>
    <row r="11" spans="1:12">
      <c r="B11" s="2" t="str">
        <f t="shared" si="0"/>
        <v>1 October</v>
      </c>
      <c r="C11" s="5">
        <f t="shared" si="8"/>
        <v>44105</v>
      </c>
      <c r="D11" s="2">
        <f t="shared" si="1"/>
        <v>203</v>
      </c>
      <c r="E11" s="2">
        <f t="shared" si="2"/>
        <v>0</v>
      </c>
      <c r="G11">
        <f t="shared" ref="G11:G22" si="9">FIND("timestamp",Json,H10)</f>
        <v>300</v>
      </c>
      <c r="H11">
        <f t="shared" si="3"/>
        <v>322</v>
      </c>
      <c r="I11">
        <f t="shared" si="4"/>
        <v>335</v>
      </c>
      <c r="J11">
        <f t="shared" si="5"/>
        <v>348</v>
      </c>
      <c r="K11">
        <f t="shared" si="6"/>
        <v>350</v>
      </c>
      <c r="L11">
        <f t="shared" si="7"/>
        <v>365</v>
      </c>
    </row>
    <row r="12" spans="1:12">
      <c r="B12" s="2" t="str">
        <f t="shared" si="0"/>
        <v>30 September</v>
      </c>
      <c r="C12" s="5">
        <f t="shared" si="8"/>
        <v>44104</v>
      </c>
      <c r="D12" s="2">
        <f t="shared" si="1"/>
        <v>318</v>
      </c>
      <c r="E12" s="2">
        <f t="shared" si="2"/>
        <v>0</v>
      </c>
      <c r="G12">
        <f t="shared" si="9"/>
        <v>448</v>
      </c>
      <c r="H12">
        <f t="shared" si="3"/>
        <v>473</v>
      </c>
      <c r="I12">
        <f t="shared" si="4"/>
        <v>486</v>
      </c>
      <c r="J12">
        <f t="shared" si="5"/>
        <v>499</v>
      </c>
      <c r="K12">
        <f t="shared" si="6"/>
        <v>501</v>
      </c>
      <c r="L12">
        <f t="shared" si="7"/>
        <v>516</v>
      </c>
    </row>
    <row r="13" spans="1:12">
      <c r="B13" s="2" t="str">
        <f t="shared" si="0"/>
        <v>29 September</v>
      </c>
      <c r="C13" s="5">
        <f t="shared" si="8"/>
        <v>44103</v>
      </c>
      <c r="D13" s="2">
        <f t="shared" si="1"/>
        <v>238</v>
      </c>
      <c r="E13" s="2">
        <f t="shared" si="2"/>
        <v>0</v>
      </c>
      <c r="G13">
        <f t="shared" si="9"/>
        <v>601</v>
      </c>
      <c r="H13">
        <f t="shared" si="3"/>
        <v>626</v>
      </c>
      <c r="I13">
        <f t="shared" si="4"/>
        <v>639</v>
      </c>
      <c r="J13">
        <f t="shared" si="5"/>
        <v>652</v>
      </c>
      <c r="K13">
        <f t="shared" si="6"/>
        <v>654</v>
      </c>
      <c r="L13">
        <f t="shared" si="7"/>
        <v>669</v>
      </c>
    </row>
    <row r="14" spans="1:12">
      <c r="B14" s="2" t="str">
        <f t="shared" si="0"/>
        <v>28 September</v>
      </c>
      <c r="C14" s="5">
        <f t="shared" si="8"/>
        <v>44102</v>
      </c>
      <c r="D14" s="2">
        <f t="shared" si="1"/>
        <v>199</v>
      </c>
      <c r="E14" s="2">
        <f t="shared" si="2"/>
        <v>0</v>
      </c>
      <c r="G14">
        <f t="shared" si="9"/>
        <v>752</v>
      </c>
      <c r="H14">
        <f t="shared" si="3"/>
        <v>777</v>
      </c>
      <c r="I14">
        <f t="shared" si="4"/>
        <v>790</v>
      </c>
      <c r="J14">
        <f t="shared" si="5"/>
        <v>803</v>
      </c>
      <c r="K14">
        <f t="shared" si="6"/>
        <v>805</v>
      </c>
      <c r="L14">
        <f t="shared" si="7"/>
        <v>820</v>
      </c>
    </row>
    <row r="15" spans="1:12">
      <c r="B15" s="2" t="str">
        <f t="shared" si="0"/>
        <v>27 September</v>
      </c>
      <c r="C15" s="5">
        <f t="shared" si="8"/>
        <v>44101</v>
      </c>
      <c r="D15" s="2">
        <f t="shared" si="1"/>
        <v>141</v>
      </c>
      <c r="E15" s="2">
        <f t="shared" si="2"/>
        <v>0</v>
      </c>
      <c r="G15">
        <f t="shared" si="9"/>
        <v>903</v>
      </c>
      <c r="H15">
        <f t="shared" si="3"/>
        <v>928</v>
      </c>
      <c r="I15">
        <f t="shared" si="4"/>
        <v>941</v>
      </c>
      <c r="J15">
        <f t="shared" si="5"/>
        <v>954</v>
      </c>
      <c r="K15">
        <f t="shared" si="6"/>
        <v>956</v>
      </c>
      <c r="L15">
        <f t="shared" si="7"/>
        <v>971</v>
      </c>
    </row>
    <row r="16" spans="1:12">
      <c r="B16" s="2" t="str">
        <f t="shared" si="0"/>
        <v>26 September</v>
      </c>
      <c r="C16" s="5">
        <f t="shared" si="8"/>
        <v>44100</v>
      </c>
      <c r="D16" s="2">
        <f t="shared" si="1"/>
        <v>242</v>
      </c>
      <c r="E16" s="2">
        <f t="shared" si="2"/>
        <v>0</v>
      </c>
      <c r="G16">
        <f t="shared" si="9"/>
        <v>1054</v>
      </c>
      <c r="H16">
        <f t="shared" si="3"/>
        <v>1079</v>
      </c>
      <c r="I16">
        <f t="shared" si="4"/>
        <v>1092</v>
      </c>
      <c r="J16">
        <f t="shared" si="5"/>
        <v>1105</v>
      </c>
      <c r="K16">
        <f t="shared" si="6"/>
        <v>1107</v>
      </c>
      <c r="L16">
        <f t="shared" si="7"/>
        <v>1122</v>
      </c>
    </row>
    <row r="17" spans="1:12">
      <c r="B17" s="2" t="str">
        <f t="shared" si="0"/>
        <v>25 September</v>
      </c>
      <c r="C17" s="5">
        <f t="shared" si="8"/>
        <v>44099</v>
      </c>
      <c r="D17" s="2">
        <f t="shared" si="1"/>
        <v>217</v>
      </c>
      <c r="E17" s="2">
        <f t="shared" si="2"/>
        <v>1</v>
      </c>
      <c r="G17">
        <f t="shared" si="9"/>
        <v>1205</v>
      </c>
      <c r="H17">
        <f t="shared" si="3"/>
        <v>1230</v>
      </c>
      <c r="I17">
        <f t="shared" si="4"/>
        <v>1243</v>
      </c>
      <c r="J17">
        <f t="shared" si="5"/>
        <v>1256</v>
      </c>
      <c r="K17">
        <f t="shared" si="6"/>
        <v>1258</v>
      </c>
      <c r="L17">
        <f t="shared" si="7"/>
        <v>1273</v>
      </c>
    </row>
    <row r="18" spans="1:12">
      <c r="B18" s="2" t="str">
        <f t="shared" si="0"/>
        <v>24 September</v>
      </c>
      <c r="C18" s="5">
        <f t="shared" si="8"/>
        <v>44098</v>
      </c>
      <c r="D18" s="2">
        <f t="shared" si="1"/>
        <v>211</v>
      </c>
      <c r="E18" s="2">
        <f t="shared" si="2"/>
        <v>0</v>
      </c>
      <c r="G18">
        <f t="shared" si="9"/>
        <v>1356</v>
      </c>
      <c r="H18">
        <f t="shared" si="3"/>
        <v>1381</v>
      </c>
      <c r="I18">
        <f t="shared" si="4"/>
        <v>1394</v>
      </c>
      <c r="J18">
        <f t="shared" si="5"/>
        <v>1407</v>
      </c>
      <c r="K18">
        <f t="shared" si="6"/>
        <v>1409</v>
      </c>
      <c r="L18">
        <f t="shared" si="7"/>
        <v>1424</v>
      </c>
    </row>
    <row r="19" spans="1:12">
      <c r="B19" s="2" t="str">
        <f t="shared" si="0"/>
        <v>23 September</v>
      </c>
      <c r="C19" s="5">
        <f t="shared" si="8"/>
        <v>44097</v>
      </c>
      <c r="D19" s="2">
        <f t="shared" si="1"/>
        <v>189</v>
      </c>
      <c r="E19" s="2">
        <f t="shared" si="2"/>
        <v>0</v>
      </c>
      <c r="G19">
        <f t="shared" si="9"/>
        <v>1507</v>
      </c>
      <c r="H19">
        <f t="shared" si="3"/>
        <v>1532</v>
      </c>
      <c r="I19">
        <f t="shared" si="4"/>
        <v>1545</v>
      </c>
      <c r="J19">
        <f t="shared" si="5"/>
        <v>1558</v>
      </c>
      <c r="K19">
        <f t="shared" si="6"/>
        <v>1560</v>
      </c>
      <c r="L19">
        <f t="shared" si="7"/>
        <v>1575</v>
      </c>
    </row>
    <row r="20" spans="1:12">
      <c r="B20" s="2" t="str">
        <f t="shared" si="0"/>
        <v>22 September</v>
      </c>
      <c r="C20" s="5">
        <f t="shared" si="8"/>
        <v>44096</v>
      </c>
      <c r="D20" s="2">
        <f t="shared" si="1"/>
        <v>311</v>
      </c>
      <c r="E20" s="2">
        <f t="shared" si="2"/>
        <v>0</v>
      </c>
      <c r="G20">
        <f t="shared" si="9"/>
        <v>1658</v>
      </c>
      <c r="H20">
        <f t="shared" si="3"/>
        <v>1683</v>
      </c>
      <c r="I20">
        <f t="shared" si="4"/>
        <v>1696</v>
      </c>
      <c r="J20">
        <f t="shared" si="5"/>
        <v>1709</v>
      </c>
      <c r="K20">
        <f t="shared" si="6"/>
        <v>1711</v>
      </c>
      <c r="L20">
        <f t="shared" si="7"/>
        <v>1726</v>
      </c>
    </row>
    <row r="21" spans="1:12">
      <c r="B21" s="2" t="str">
        <f t="shared" si="0"/>
        <v>21 September</v>
      </c>
      <c r="C21" s="5">
        <f t="shared" si="8"/>
        <v>44095</v>
      </c>
      <c r="D21" s="2">
        <f t="shared" si="1"/>
        <v>157</v>
      </c>
      <c r="E21" s="2">
        <f t="shared" si="2"/>
        <v>0</v>
      </c>
      <c r="G21">
        <f t="shared" si="9"/>
        <v>1809</v>
      </c>
      <c r="H21">
        <f t="shared" si="3"/>
        <v>1834</v>
      </c>
      <c r="I21">
        <f t="shared" si="4"/>
        <v>1847</v>
      </c>
      <c r="J21">
        <f t="shared" si="5"/>
        <v>1860</v>
      </c>
      <c r="K21">
        <f t="shared" si="6"/>
        <v>1862</v>
      </c>
      <c r="L21">
        <f t="shared" si="7"/>
        <v>1877</v>
      </c>
    </row>
    <row r="22" spans="1:12">
      <c r="B22" s="2" t="str">
        <f t="shared" si="0"/>
        <v>20 September</v>
      </c>
      <c r="C22" s="5">
        <f t="shared" si="8"/>
        <v>44094</v>
      </c>
      <c r="D22" s="2">
        <f t="shared" si="1"/>
        <v>202</v>
      </c>
      <c r="E22" s="2">
        <f t="shared" si="2"/>
        <v>0</v>
      </c>
      <c r="G22">
        <f t="shared" si="9"/>
        <v>1960</v>
      </c>
      <c r="H22">
        <f t="shared" si="3"/>
        <v>1985</v>
      </c>
      <c r="I22">
        <f t="shared" si="4"/>
        <v>1999</v>
      </c>
      <c r="J22">
        <f t="shared" si="5"/>
        <v>2012</v>
      </c>
      <c r="K22">
        <f t="shared" si="6"/>
        <v>2014</v>
      </c>
      <c r="L22">
        <f t="shared" si="7"/>
        <v>2029</v>
      </c>
    </row>
    <row r="23" spans="1:12">
      <c r="A23" t="s">
        <v>5</v>
      </c>
      <c r="C23" s="5">
        <v>44094</v>
      </c>
      <c r="D23" s="2">
        <v>202</v>
      </c>
      <c r="E23" s="2"/>
    </row>
    <row r="24" spans="1:12">
      <c r="C24" s="5">
        <v>44093</v>
      </c>
      <c r="D24" s="2">
        <v>190</v>
      </c>
      <c r="E24" s="2"/>
    </row>
    <row r="25" spans="1:12">
      <c r="A25" s="6" t="s">
        <v>6</v>
      </c>
      <c r="C25" s="5">
        <v>44092</v>
      </c>
      <c r="D25" s="2">
        <v>82</v>
      </c>
      <c r="E25" s="2"/>
    </row>
    <row r="26" spans="1:12">
      <c r="C26" s="5">
        <v>44091</v>
      </c>
      <c r="D26" s="2">
        <v>137</v>
      </c>
      <c r="E26" s="2"/>
    </row>
    <row r="27" spans="1:12">
      <c r="C27" s="5">
        <v>44090</v>
      </c>
      <c r="D27" s="2">
        <v>125</v>
      </c>
      <c r="E27" s="2"/>
    </row>
    <row r="28" spans="1:12">
      <c r="C28" s="5">
        <v>44089</v>
      </c>
      <c r="D28" s="2">
        <v>136</v>
      </c>
      <c r="E28" s="2"/>
    </row>
    <row r="29" spans="1:12">
      <c r="C29" s="5">
        <v>44088</v>
      </c>
      <c r="D29" s="2">
        <v>67</v>
      </c>
      <c r="E29" s="2"/>
    </row>
    <row r="30" spans="1:12">
      <c r="C30" s="5">
        <v>44087</v>
      </c>
      <c r="D30" s="2">
        <v>87</v>
      </c>
      <c r="E30" s="2"/>
    </row>
    <row r="31" spans="1:12">
      <c r="C31" s="5">
        <v>44086</v>
      </c>
      <c r="D31" s="2">
        <v>46</v>
      </c>
      <c r="E31" s="2"/>
    </row>
    <row r="32" spans="1:12">
      <c r="C32" s="5">
        <v>44085</v>
      </c>
      <c r="D32" s="2">
        <v>70</v>
      </c>
      <c r="E32" s="2"/>
    </row>
    <row r="33" spans="1:7">
      <c r="C33" s="5">
        <v>44084</v>
      </c>
      <c r="D33" s="2">
        <v>75</v>
      </c>
      <c r="E33" s="2"/>
    </row>
    <row r="34" spans="1:7">
      <c r="C34" s="5">
        <v>44083</v>
      </c>
      <c r="D34" s="2">
        <v>101</v>
      </c>
      <c r="E34" s="2"/>
    </row>
    <row r="35" spans="1:7">
      <c r="C35" s="5">
        <v>44082</v>
      </c>
      <c r="D35" s="2">
        <v>56</v>
      </c>
      <c r="E35" s="2"/>
    </row>
    <row r="36" spans="1:7">
      <c r="A36" s="6" t="s">
        <v>9</v>
      </c>
      <c r="C36" s="5">
        <v>44081</v>
      </c>
      <c r="D36" s="2">
        <v>46</v>
      </c>
      <c r="E36" s="2"/>
    </row>
    <row r="37" spans="1:7">
      <c r="C37" s="5">
        <v>44080</v>
      </c>
      <c r="D37" s="2">
        <v>10</v>
      </c>
      <c r="E37" s="2"/>
    </row>
    <row r="38" spans="1:7">
      <c r="C38" s="5">
        <v>44079</v>
      </c>
      <c r="D38" s="2">
        <v>15</v>
      </c>
      <c r="E38" s="2"/>
    </row>
    <row r="39" spans="1:7">
      <c r="C39" s="5">
        <v>44078</v>
      </c>
      <c r="D39" s="2">
        <v>19</v>
      </c>
      <c r="E39" s="2"/>
    </row>
    <row r="40" spans="1:7">
      <c r="C40" s="5">
        <v>44077</v>
      </c>
      <c r="D40" s="2">
        <v>6</v>
      </c>
      <c r="E40" s="2"/>
    </row>
    <row r="41" spans="1:7">
      <c r="C41"/>
    </row>
    <row r="42" spans="1:7">
      <c r="A42" t="s">
        <v>4</v>
      </c>
      <c r="F42" t="str">
        <f ca="1">"Uusia #koronavilkku päiväavaimia "&amp;C45&amp;"."</f>
        <v>Uusia #koronavilkku päiväavaimia 463.</v>
      </c>
    </row>
    <row r="43" spans="1:7">
      <c r="F43" s="8" t="str">
        <f ca="1">"Uusien #koronavilkku päiväavaimien lukumäärä "&amp;C45&amp;" edelliset 7 päivää "&amp;F45&amp;", "&amp;F52&amp;", "&amp;F59&amp;" https://github.com/jussivirkkala/excel suhteuta tapauksiin https://thl.fi/fi/web/infektiotaudit-ja-rokotukset/ajankohtaista/ajankohtaista-koronaviruksesta-covid-19/tilannekatsaus-koronaviruksesta"</f>
        <v>Uusien #koronavilkku päiväavaimien lukumäärä 463 edelliset 7 päivää 1731, 1529, 824 https://github.com/jussivirkkala/excel suhteuta tapauksiin https://thl.fi/fi/web/infektiotaudit-ja-rokotukset/ajankohtaista/ajankohtaista-koronaviruksesta-covid-19/tilannekatsaus-koronaviruksesta</v>
      </c>
    </row>
    <row r="44" spans="1:7">
      <c r="B44" s="3">
        <f ca="1">NOW()+1</f>
        <v>44108.800671180557</v>
      </c>
      <c r="C44" t="s">
        <v>1</v>
      </c>
      <c r="D44" t="s">
        <v>2</v>
      </c>
    </row>
    <row r="45" spans="1:7">
      <c r="B45" s="3">
        <f t="shared" ref="B45:B66" ca="1" si="10">_xlfn.MAXIFS(time,time,"&lt;"&amp;B44)</f>
        <v>44107</v>
      </c>
      <c r="C45">
        <f t="shared" ref="C45:C80" ca="1" si="11">VLOOKUP(B45,data,2,FALSE)</f>
        <v>463</v>
      </c>
      <c r="D45">
        <f t="shared" ref="D45:D57" ca="1" si="12">VLOOKUP(B45,data,3,FALSE)</f>
        <v>1</v>
      </c>
      <c r="F45">
        <f ca="1">SUM(C45:C51)</f>
        <v>1731</v>
      </c>
      <c r="G45" s="9">
        <f ca="1">F45/F52-1</f>
        <v>0.13211249182472207</v>
      </c>
    </row>
    <row r="46" spans="1:7">
      <c r="B46" s="3">
        <f t="shared" ca="1" si="10"/>
        <v>44106</v>
      </c>
      <c r="C46">
        <f t="shared" ca="1" si="11"/>
        <v>169</v>
      </c>
      <c r="D46">
        <f t="shared" ca="1" si="12"/>
        <v>0</v>
      </c>
    </row>
    <row r="47" spans="1:7">
      <c r="B47" s="3">
        <f t="shared" ca="1" si="10"/>
        <v>44105</v>
      </c>
      <c r="C47">
        <f t="shared" ca="1" si="11"/>
        <v>203</v>
      </c>
      <c r="D47">
        <f t="shared" ca="1" si="12"/>
        <v>0</v>
      </c>
    </row>
    <row r="48" spans="1:7">
      <c r="B48" s="3">
        <f t="shared" ca="1" si="10"/>
        <v>44104</v>
      </c>
      <c r="C48">
        <f t="shared" ca="1" si="11"/>
        <v>318</v>
      </c>
      <c r="D48">
        <f t="shared" ca="1" si="12"/>
        <v>0</v>
      </c>
    </row>
    <row r="49" spans="2:7">
      <c r="B49" s="3">
        <f t="shared" ca="1" si="10"/>
        <v>44103</v>
      </c>
      <c r="C49">
        <f t="shared" ca="1" si="11"/>
        <v>238</v>
      </c>
      <c r="D49">
        <f t="shared" ca="1" si="12"/>
        <v>0</v>
      </c>
    </row>
    <row r="50" spans="2:7">
      <c r="B50" s="3">
        <f t="shared" ca="1" si="10"/>
        <v>44102</v>
      </c>
      <c r="C50">
        <f t="shared" ca="1" si="11"/>
        <v>199</v>
      </c>
      <c r="D50">
        <f t="shared" ca="1" si="12"/>
        <v>0</v>
      </c>
    </row>
    <row r="51" spans="2:7">
      <c r="B51" s="3">
        <f t="shared" ca="1" si="10"/>
        <v>44101</v>
      </c>
      <c r="C51">
        <f t="shared" ca="1" si="11"/>
        <v>141</v>
      </c>
      <c r="D51">
        <f t="shared" ca="1" si="12"/>
        <v>0</v>
      </c>
    </row>
    <row r="52" spans="2:7">
      <c r="B52" s="3">
        <f t="shared" ca="1" si="10"/>
        <v>44100</v>
      </c>
      <c r="C52">
        <f t="shared" ca="1" si="11"/>
        <v>242</v>
      </c>
      <c r="D52">
        <f t="shared" ca="1" si="12"/>
        <v>0</v>
      </c>
      <c r="F52">
        <f ca="1">SUM(C52:C58)</f>
        <v>1529</v>
      </c>
      <c r="G52" s="9">
        <f ca="1">F52/F59-1</f>
        <v>0.85558252427184467</v>
      </c>
    </row>
    <row r="53" spans="2:7">
      <c r="B53" s="3">
        <f t="shared" ca="1" si="10"/>
        <v>44099</v>
      </c>
      <c r="C53">
        <f t="shared" ca="1" si="11"/>
        <v>217</v>
      </c>
      <c r="D53">
        <f t="shared" ca="1" si="12"/>
        <v>1</v>
      </c>
    </row>
    <row r="54" spans="2:7">
      <c r="B54" s="3">
        <f t="shared" ca="1" si="10"/>
        <v>44098</v>
      </c>
      <c r="C54">
        <f t="shared" ca="1" si="11"/>
        <v>211</v>
      </c>
      <c r="D54">
        <f t="shared" ca="1" si="12"/>
        <v>0</v>
      </c>
    </row>
    <row r="55" spans="2:7">
      <c r="B55" s="3">
        <f t="shared" ca="1" si="10"/>
        <v>44097</v>
      </c>
      <c r="C55">
        <f t="shared" ca="1" si="11"/>
        <v>189</v>
      </c>
      <c r="D55">
        <f t="shared" ca="1" si="12"/>
        <v>0</v>
      </c>
    </row>
    <row r="56" spans="2:7">
      <c r="B56" s="3">
        <f t="shared" ca="1" si="10"/>
        <v>44096</v>
      </c>
      <c r="C56">
        <f t="shared" ca="1" si="11"/>
        <v>311</v>
      </c>
      <c r="D56">
        <f t="shared" ca="1" si="12"/>
        <v>0</v>
      </c>
    </row>
    <row r="57" spans="2:7">
      <c r="B57" s="3">
        <f t="shared" ca="1" si="10"/>
        <v>44095</v>
      </c>
      <c r="C57">
        <f t="shared" ca="1" si="11"/>
        <v>157</v>
      </c>
      <c r="D57">
        <f t="shared" ca="1" si="12"/>
        <v>0</v>
      </c>
    </row>
    <row r="58" spans="2:7">
      <c r="B58" s="3">
        <f t="shared" ca="1" si="10"/>
        <v>44094</v>
      </c>
      <c r="C58">
        <f t="shared" ca="1" si="11"/>
        <v>202</v>
      </c>
      <c r="D58">
        <f ca="1">VLOOKUP(B58,data,3,FALSE)</f>
        <v>0</v>
      </c>
    </row>
    <row r="59" spans="2:7">
      <c r="B59" s="3">
        <f t="shared" ca="1" si="10"/>
        <v>44093</v>
      </c>
      <c r="C59">
        <f t="shared" ca="1" si="11"/>
        <v>190</v>
      </c>
      <c r="D59">
        <f t="shared" ref="D59:D65" ca="1" si="13">VLOOKUP(B59,data,3,FALSE)</f>
        <v>0</v>
      </c>
      <c r="F59">
        <f ca="1">SUM(C59:C65)</f>
        <v>824</v>
      </c>
    </row>
    <row r="60" spans="2:7">
      <c r="B60" s="3">
        <f t="shared" ca="1" si="10"/>
        <v>44092</v>
      </c>
      <c r="C60">
        <f t="shared" ca="1" si="11"/>
        <v>82</v>
      </c>
      <c r="D60">
        <f t="shared" ca="1" si="13"/>
        <v>0</v>
      </c>
    </row>
    <row r="61" spans="2:7">
      <c r="B61" s="3">
        <f t="shared" ca="1" si="10"/>
        <v>44091</v>
      </c>
      <c r="C61">
        <f t="shared" ca="1" si="11"/>
        <v>137</v>
      </c>
      <c r="D61">
        <f t="shared" ca="1" si="13"/>
        <v>0</v>
      </c>
    </row>
    <row r="62" spans="2:7">
      <c r="B62" s="3">
        <f t="shared" ca="1" si="10"/>
        <v>44090</v>
      </c>
      <c r="C62">
        <f t="shared" ca="1" si="11"/>
        <v>125</v>
      </c>
      <c r="D62">
        <f t="shared" ca="1" si="13"/>
        <v>0</v>
      </c>
    </row>
    <row r="63" spans="2:7">
      <c r="B63" s="3">
        <f t="shared" ca="1" si="10"/>
        <v>44089</v>
      </c>
      <c r="C63">
        <f t="shared" ca="1" si="11"/>
        <v>136</v>
      </c>
      <c r="D63">
        <f t="shared" ca="1" si="13"/>
        <v>0</v>
      </c>
    </row>
    <row r="64" spans="2:7">
      <c r="B64" s="3">
        <f t="shared" ca="1" si="10"/>
        <v>44088</v>
      </c>
      <c r="C64">
        <f t="shared" ca="1" si="11"/>
        <v>67</v>
      </c>
      <c r="D64">
        <f t="shared" ca="1" si="13"/>
        <v>0</v>
      </c>
    </row>
    <row r="65" spans="1:4">
      <c r="B65" s="3">
        <f t="shared" ca="1" si="10"/>
        <v>44087</v>
      </c>
      <c r="C65">
        <f t="shared" ca="1" si="11"/>
        <v>87</v>
      </c>
      <c r="D65">
        <f t="shared" ca="1" si="13"/>
        <v>0</v>
      </c>
    </row>
    <row r="66" spans="1:4">
      <c r="B66" s="3">
        <f t="shared" ca="1" si="10"/>
        <v>44086</v>
      </c>
      <c r="C66">
        <f t="shared" ca="1" si="11"/>
        <v>46</v>
      </c>
      <c r="D66">
        <f t="shared" ref="D66:D80" ca="1" si="14">VLOOKUP(B66,data,3,FALSE)</f>
        <v>0</v>
      </c>
    </row>
    <row r="67" spans="1:4">
      <c r="B67" s="3">
        <f ca="1">MAX(_xlfn.MAXIFS(time,time,"&lt;"&amp;B66),1.8202)</f>
        <v>44085</v>
      </c>
      <c r="C67">
        <f t="shared" ca="1" si="11"/>
        <v>70</v>
      </c>
      <c r="D67">
        <f t="shared" ca="1" si="14"/>
        <v>0</v>
      </c>
    </row>
    <row r="68" spans="1:4">
      <c r="B68" s="3">
        <f t="shared" ref="B68:B80" ca="1" si="15">MAX(_xlfn.MAXIFS(time,time,"&lt;"&amp;B67),44077)</f>
        <v>44084</v>
      </c>
      <c r="C68">
        <f t="shared" ca="1" si="11"/>
        <v>75</v>
      </c>
      <c r="D68">
        <f t="shared" ca="1" si="14"/>
        <v>0</v>
      </c>
    </row>
    <row r="69" spans="1:4">
      <c r="B69" s="3">
        <f t="shared" ca="1" si="15"/>
        <v>44083</v>
      </c>
      <c r="C69">
        <f t="shared" ca="1" si="11"/>
        <v>101</v>
      </c>
      <c r="D69">
        <f t="shared" ca="1" si="14"/>
        <v>0</v>
      </c>
    </row>
    <row r="70" spans="1:4">
      <c r="B70" s="3">
        <f t="shared" ca="1" si="15"/>
        <v>44082</v>
      </c>
      <c r="C70">
        <f t="shared" ca="1" si="11"/>
        <v>56</v>
      </c>
      <c r="D70">
        <f t="shared" ca="1" si="14"/>
        <v>0</v>
      </c>
    </row>
    <row r="71" spans="1:4">
      <c r="A71" s="7"/>
      <c r="B71" s="3">
        <f t="shared" ca="1" si="15"/>
        <v>44081</v>
      </c>
      <c r="C71">
        <f t="shared" ca="1" si="11"/>
        <v>46</v>
      </c>
      <c r="D71">
        <f t="shared" ca="1" si="14"/>
        <v>0</v>
      </c>
    </row>
    <row r="72" spans="1:4">
      <c r="A72" s="3"/>
      <c r="B72" s="3">
        <f t="shared" ca="1" si="15"/>
        <v>44080</v>
      </c>
      <c r="C72">
        <f t="shared" ca="1" si="11"/>
        <v>10</v>
      </c>
      <c r="D72">
        <f t="shared" ca="1" si="14"/>
        <v>0</v>
      </c>
    </row>
    <row r="73" spans="1:4">
      <c r="B73" s="3">
        <f t="shared" ca="1" si="15"/>
        <v>44079</v>
      </c>
      <c r="C73">
        <f t="shared" ca="1" si="11"/>
        <v>15</v>
      </c>
      <c r="D73">
        <f t="shared" ca="1" si="14"/>
        <v>0</v>
      </c>
    </row>
    <row r="74" spans="1:4">
      <c r="B74" s="3">
        <f t="shared" ca="1" si="15"/>
        <v>44078</v>
      </c>
      <c r="C74">
        <f t="shared" ca="1" si="11"/>
        <v>19</v>
      </c>
      <c r="D74">
        <f t="shared" ca="1" si="14"/>
        <v>0</v>
      </c>
    </row>
    <row r="75" spans="1:4">
      <c r="B75" s="3">
        <f t="shared" ca="1" si="15"/>
        <v>44077</v>
      </c>
      <c r="C75">
        <f t="shared" ca="1" si="11"/>
        <v>6</v>
      </c>
      <c r="D75">
        <f t="shared" ca="1" si="14"/>
        <v>0</v>
      </c>
    </row>
    <row r="76" spans="1:4">
      <c r="B76" s="3">
        <f t="shared" ca="1" si="15"/>
        <v>44077</v>
      </c>
      <c r="C76">
        <f t="shared" ca="1" si="11"/>
        <v>6</v>
      </c>
      <c r="D76">
        <f t="shared" ca="1" si="14"/>
        <v>0</v>
      </c>
    </row>
    <row r="77" spans="1:4">
      <c r="B77" s="3">
        <f t="shared" ca="1" si="15"/>
        <v>44077</v>
      </c>
      <c r="C77">
        <f t="shared" ca="1" si="11"/>
        <v>6</v>
      </c>
      <c r="D77">
        <f t="shared" ca="1" si="14"/>
        <v>0</v>
      </c>
    </row>
    <row r="78" spans="1:4">
      <c r="B78" s="3">
        <f t="shared" ca="1" si="15"/>
        <v>44077</v>
      </c>
      <c r="C78">
        <f t="shared" ca="1" si="11"/>
        <v>6</v>
      </c>
      <c r="D78">
        <f t="shared" ca="1" si="14"/>
        <v>0</v>
      </c>
    </row>
    <row r="79" spans="1:4">
      <c r="B79" s="3">
        <f t="shared" ca="1" si="15"/>
        <v>44077</v>
      </c>
      <c r="C79">
        <f t="shared" ca="1" si="11"/>
        <v>6</v>
      </c>
      <c r="D79">
        <f t="shared" ca="1" si="14"/>
        <v>0</v>
      </c>
    </row>
    <row r="80" spans="1:4">
      <c r="B80" s="3">
        <f t="shared" ca="1" si="15"/>
        <v>44077</v>
      </c>
      <c r="C80">
        <f t="shared" ca="1" si="11"/>
        <v>6</v>
      </c>
      <c r="D80">
        <f t="shared" ca="1" si="14"/>
        <v>0</v>
      </c>
    </row>
  </sheetData>
  <sortState xmlns:xlrd2="http://schemas.microsoft.com/office/spreadsheetml/2017/richdata2" ref="C23:D35">
    <sortCondition descending="1" ref="C23:C35"/>
  </sortState>
  <hyperlinks>
    <hyperlink ref="A25" r:id="rId1" location="Koronavilkkua" display="https://thl.fi/fi/web/hyvinvoinnin-ja-terveyden-edistamisen-johtaminen/ajankohtaista/koronan-vaikutukset-yhteiskuntaan-ja-palveluihin - Koronavilkkua" xr:uid="{F06E6CD0-5429-431D-B74B-547C41718C4B}"/>
    <hyperlink ref="A36" r:id="rId2" xr:uid="{517C9E3A-E5DB-4E26-91C6-74B95F09EC29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2020-10-03T16:12:58Z</dcterms:modified>
</cp:coreProperties>
</file>