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ntactTracing-2020\GAEN\"/>
    </mc:Choice>
  </mc:AlternateContent>
  <xr:revisionPtr revIDLastSave="0" documentId="13_ncr:1_{7D454016-1F8E-465D-8C1B-3C594870EAFE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data">Android!$C$9:$E$39</definedName>
    <definedName name="Json">Android!$A$4</definedName>
    <definedName name="time">Android!$C$9:$C$39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3" i="1" l="1"/>
  <c r="G9" i="1" l="1"/>
  <c r="H9" i="1" s="1"/>
  <c r="I9" i="1" l="1"/>
  <c r="J9" i="1" s="1"/>
  <c r="K9" i="1" s="1"/>
  <c r="L9" i="1" l="1"/>
  <c r="G10" i="1" s="1"/>
  <c r="H10" i="1" s="1"/>
  <c r="G11" i="1" l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C17" i="1" s="1"/>
  <c r="J16" i="1"/>
  <c r="K16" i="1" s="1"/>
  <c r="D14" i="1" l="1"/>
  <c r="G18" i="1"/>
  <c r="H18" i="1" s="1"/>
  <c r="I17" i="1"/>
  <c r="L16" i="1"/>
  <c r="B18" i="1" l="1"/>
  <c r="C18" i="1" s="1"/>
  <c r="E14" i="1"/>
  <c r="J17" i="1"/>
  <c r="K17" i="1" s="1"/>
  <c r="D17" i="1" l="1"/>
  <c r="B12" i="1"/>
  <c r="C12" i="1" s="1"/>
  <c r="L17" i="1"/>
  <c r="G19" i="1"/>
  <c r="H19" i="1" s="1"/>
  <c r="I18" i="1"/>
  <c r="B19" i="1" l="1"/>
  <c r="C19" i="1" s="1"/>
  <c r="E17" i="1"/>
  <c r="B13" i="1"/>
  <c r="C13" i="1" s="1"/>
  <c r="J18" i="1"/>
  <c r="K18" i="1" s="1"/>
  <c r="D18" i="1" l="1"/>
  <c r="D12" i="1"/>
  <c r="L18" i="1"/>
  <c r="E18" i="1" s="1"/>
  <c r="G20" i="1"/>
  <c r="H20" i="1" s="1"/>
  <c r="I19" i="1"/>
  <c r="E12" i="1" l="1"/>
  <c r="B16" i="1"/>
  <c r="C16" i="1" s="1"/>
  <c r="J19" i="1"/>
  <c r="K19" i="1" s="1"/>
  <c r="D19" i="1" l="1"/>
  <c r="B10" i="1"/>
  <c r="C10" i="1" s="1"/>
  <c r="L19" i="1"/>
  <c r="E13" i="1" s="1"/>
  <c r="D13" i="1"/>
  <c r="G21" i="1"/>
  <c r="H21" i="1" s="1"/>
  <c r="I20" i="1"/>
  <c r="G22" i="1" l="1"/>
  <c r="H22" i="1" s="1"/>
  <c r="E19" i="1"/>
  <c r="B20" i="1"/>
  <c r="C20" i="1" s="1"/>
  <c r="J20" i="1"/>
  <c r="K20" i="1" s="1"/>
  <c r="B21" i="1" l="1"/>
  <c r="C21" i="1" s="1"/>
  <c r="B22" i="1"/>
  <c r="C22" i="1" s="1"/>
  <c r="D10" i="1"/>
  <c r="B9" i="1"/>
  <c r="C9" i="1" s="1"/>
  <c r="L20" i="1"/>
  <c r="E16" i="1" s="1"/>
  <c r="D16" i="1"/>
  <c r="I21" i="1"/>
  <c r="E10" i="1" l="1"/>
  <c r="B11" i="1"/>
  <c r="C11" i="1" s="1"/>
  <c r="J21" i="1"/>
  <c r="K21" i="1" s="1"/>
  <c r="B44" i="1" l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D21" i="1"/>
  <c r="D9" i="1"/>
  <c r="I22" i="1"/>
  <c r="L21" i="1"/>
  <c r="E20" i="1" s="1"/>
  <c r="D20" i="1"/>
  <c r="C58" i="1" l="1"/>
  <c r="D58" i="1"/>
  <c r="B59" i="1"/>
  <c r="C45" i="1"/>
  <c r="E21" i="1"/>
  <c r="D45" i="1" s="1"/>
  <c r="E9" i="1"/>
  <c r="J22" i="1"/>
  <c r="K22" i="1" s="1"/>
  <c r="D11" i="1"/>
  <c r="C59" i="1" l="1"/>
  <c r="D59" i="1"/>
  <c r="B60" i="1"/>
  <c r="C46" i="1"/>
  <c r="L22" i="1"/>
  <c r="E11" i="1" s="1"/>
  <c r="D46" i="1" s="1"/>
  <c r="D22" i="1"/>
  <c r="D60" i="1" l="1"/>
  <c r="B61" i="1"/>
  <c r="C60" i="1"/>
  <c r="C44" i="1"/>
  <c r="C57" i="1"/>
  <c r="C47" i="1"/>
  <c r="D47" i="1"/>
  <c r="E22" i="1"/>
  <c r="B62" i="1" l="1"/>
  <c r="C61" i="1"/>
  <c r="D61" i="1"/>
  <c r="D44" i="1"/>
  <c r="D57" i="1"/>
  <c r="D48" i="1"/>
  <c r="C48" i="1"/>
  <c r="C62" i="1" l="1"/>
  <c r="D62" i="1"/>
  <c r="B63" i="1"/>
  <c r="D49" i="1"/>
  <c r="C49" i="1"/>
  <c r="C63" i="1" l="1"/>
  <c r="D63" i="1"/>
  <c r="B64" i="1"/>
  <c r="B65" i="1" s="1"/>
  <c r="B66" i="1" s="1"/>
  <c r="B67" i="1" s="1"/>
  <c r="D50" i="1"/>
  <c r="C50" i="1"/>
  <c r="B68" i="1" l="1"/>
  <c r="D67" i="1"/>
  <c r="C67" i="1"/>
  <c r="C65" i="1"/>
  <c r="D65" i="1"/>
  <c r="D64" i="1"/>
  <c r="C64" i="1"/>
  <c r="C51" i="1"/>
  <c r="D51" i="1"/>
  <c r="B69" i="1" l="1"/>
  <c r="D68" i="1"/>
  <c r="C68" i="1"/>
  <c r="D66" i="1"/>
  <c r="C66" i="1"/>
  <c r="D52" i="1"/>
  <c r="C52" i="1"/>
  <c r="B70" i="1" l="1"/>
  <c r="D69" i="1"/>
  <c r="C69" i="1"/>
  <c r="D53" i="1"/>
  <c r="C53" i="1"/>
  <c r="B71" i="1" l="1"/>
  <c r="D70" i="1"/>
  <c r="C70" i="1"/>
  <c r="D54" i="1"/>
  <c r="C54" i="1"/>
  <c r="B72" i="1" l="1"/>
  <c r="D71" i="1"/>
  <c r="C71" i="1"/>
  <c r="C55" i="1"/>
  <c r="D55" i="1"/>
  <c r="B73" i="1" l="1"/>
  <c r="D72" i="1"/>
  <c r="C72" i="1"/>
  <c r="C56" i="1"/>
  <c r="D56" i="1"/>
  <c r="B74" i="1" l="1"/>
  <c r="C74" i="1" s="1"/>
  <c r="D73" i="1"/>
  <c r="C73" i="1"/>
  <c r="B75" i="1" l="1"/>
  <c r="C75" i="1" s="1"/>
  <c r="D74" i="1"/>
  <c r="B76" i="1" l="1"/>
  <c r="C76" i="1" s="1"/>
  <c r="D75" i="1"/>
  <c r="B77" i="1" l="1"/>
  <c r="C77" i="1" s="1"/>
  <c r="D76" i="1"/>
  <c r="B78" i="1" l="1"/>
  <c r="C78" i="1" s="1"/>
  <c r="D77" i="1"/>
  <c r="B79" i="1" l="1"/>
  <c r="D78" i="1"/>
  <c r="D79" i="1" l="1"/>
  <c r="C79" i="1"/>
</calcChain>
</file>

<file path=xl/sharedStrings.xml><?xml version="1.0" encoding="utf-8"?>
<sst xmlns="http://schemas.openxmlformats.org/spreadsheetml/2006/main" count="12" uniqueCount="10">
  <si>
    <t>timestamp</t>
  </si>
  <si>
    <t>keycount</t>
  </si>
  <si>
    <t>matchesCount</t>
  </si>
  <si>
    <t>[{"timestamp":"26. syyskuuta 2020 klo 8.01","keyCount":242,"matchesCount":0,"appName":"Koronavilkku","hash":"AP5aEpXLoQlr0QmfeoIh4FHy01c+H5xDR4JCbPprdPc="},{"timestamp":"25. syyskuuta 2020 klo 8.00","keyCount":217,"matchesCount":1,"appName":"Koronavilkku","hash":"nLBOmHqB7xON3sOJLjm86EVtaADO9z8MqVcA8r3v4t8="},{"timestamp":"24. syyskuuta 2020 klo 7.19","keyCount":211,"matchesCount":0,"appName":"Koronavilkku","hash":"XlRtacwf5zNbpVVHoSKu4IDF9qs1Wh6PipZr1sPMn+E="},{"timestamp":"23. syyskuuta 2020 klo 7.15","keyCount":189,"matchesCount":0,"appName":"Koronavilkku","hash":"XraKuKwjDha2BdTzS3+Xm08W+39n7AwLVWCl6VKlkHM="},{"timestamp":"22. syyskuuta 2020 klo 7.13","keyCount":311,"matchesCount":0,"appName":"Koronavilkku","hash":"cg00ZNzVnYnP9YAuDqm5ML6GrpkFfkESOfEZPrL6R1c="},{"timestamp":"21. syyskuuta 2020 klo 7.11","keyCount":157,"matchesCount":0,"appName":"Koronavilkku","hash":"eiScOGMBbruz9+mpIa4JU4R5C1NlJKl+7o3xWmhO7jw="},{"timestamp":"20. syyskuuta 2020 klo 11.09","keyCount":202,"matchesCount":0,"appName":"Koronavilkku","hash":"AT2kruWiYpVjiscFZlBLAG6pFxBrAq3cpo0ZIHpx2uM="},{"timestamp":"19. syyskuuta 2020 klo 10.50","keyCount":190,"matchesCount":0,"appName":"Koronavilkku","hash":"wQ25zYYr\/T3LDtbukS3OYyUSNBYzmsEMqI3tDEx+GdY="},{"timestamp":"18. syyskuuta 2020 klo 10.37","keyCount":82,"matchesCount":0,"appName":"Koronavilkku","hash":"LxnzOI42gpmBHhNssMRQgJbJyyVz6j95FgbhcEhslFE="},{"timestamp":"17. syyskuuta 2020 klo 10.36","keyCount":137,"matchesCount":0,"appName":"Koronavilkku","hash":"nPOu6VJOVmdCS0JgyedgK1KtW4rxnqzJUGhlNwGuOV4="},{"timestamp":"16. syyskuuta 2020 klo 10.32","keyCount":125,"matchesCount":0,"appName":"Koronavilkku","hash":"L5x\/yuwZx1S3i2n0\/9FRe4HclDlgucBDfy5Or56ZchQ="},{"timestamp":"15. syyskuuta 2020 klo 10.28","keyCount":136,"matchesCount":0,"appName":"Koronavilkku","hash":"op7f5yD\/eSrwkpUHdNNBhVmT48knZIc26Jzt8vGL3JA="},{"timestamp":"14. syyskuuta 2020 klo 10.26","keyCount":67,"matchesCount":0,"appName":"Koronavilkku","hash":"vIEKsogtvkNLwDVfjkgES\/2vVVF0c16tzUm34F9Dse4="},{"timestamp":"13. syyskuuta 2020 klo 10.22","keyCount":87,"matchesCount":0,"appName":"Koronavilkku","hash":"361cWfGKKo4KQRNrZy3CtjvAmySVn72Z3X1Sx903ClE="},{"timestamp":"12. syyskuuta 2020 klo 10.14","keyCount":46,"matchesCount":0,"appName":"Koronavilkku","hash":"eHQdknWekwuG+QhjqWFwr6Y9WV2zzJsq\/GpWtMb64n4="},{"timestamp":"11. syyskuuta 2020 klo 10.12","keyCount":70,"matchesCount":0,"appName":"Koronavilkku","hash":"Llwme0uzt1losTjyXkYelctwGHIM\/16sRNCj2n\/8+9I="},{"timestamp":"10. syyskuuta 2020 klo 10.10","keyCount":75,"matchesCount":0,"appName":"Koronavilkku","hash":"CPHlw+3fw1WYDenvGmJmyeJFbGpMfdgKNsQCX70b9Jo="}]</t>
  </si>
  <si>
    <t>time</t>
  </si>
  <si>
    <t>Time column is currently supported for UK ENG and FIN until end of 2020</t>
  </si>
  <si>
    <t>Sorted entries if time correct</t>
  </si>
  <si>
    <t>Koronavilkku history data</t>
  </si>
  <si>
    <t>https://thl.fi/fi/web/hyvinvoinnin-ja-terveyden-edistamisen-johtaminen/ajankohtaista/koronan-vaikutukset-yhteiskuntaan-ja-palveluihin#Koronavilkkua</t>
  </si>
  <si>
    <t>Export Android all-exposure-checks.json into 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</si>
</sst>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17103732297988"/>
          <c:y val="0.19854367543665488"/>
          <c:w val="0.84256843114483493"/>
          <c:h val="0.761975212078857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Android!$B$9:$B$22</c:f>
              <c:strCache>
                <c:ptCount val="14"/>
                <c:pt idx="0">
                  <c:v>26. syyskuuta</c:v>
                </c:pt>
                <c:pt idx="1">
                  <c:v>25. syyskuuta</c:v>
                </c:pt>
                <c:pt idx="2">
                  <c:v>24. syyskuuta</c:v>
                </c:pt>
                <c:pt idx="3">
                  <c:v>23. syyskuuta</c:v>
                </c:pt>
                <c:pt idx="4">
                  <c:v>22. syyskuuta</c:v>
                </c:pt>
                <c:pt idx="5">
                  <c:v>21. syyskuuta</c:v>
                </c:pt>
                <c:pt idx="6">
                  <c:v>20. syyskuuta</c:v>
                </c:pt>
                <c:pt idx="7">
                  <c:v>19. syyskuuta</c:v>
                </c:pt>
                <c:pt idx="8">
                  <c:v>18. syyskuuta</c:v>
                </c:pt>
                <c:pt idx="9">
                  <c:v>17. syyskuuta</c:v>
                </c:pt>
                <c:pt idx="10">
                  <c:v>16. syyskuuta</c:v>
                </c:pt>
                <c:pt idx="11">
                  <c:v>15. syyskuuta</c:v>
                </c:pt>
                <c:pt idx="12">
                  <c:v>14. syyskuuta</c:v>
                </c:pt>
                <c:pt idx="13">
                  <c:v>13. syyskuuta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242</c:v>
                </c:pt>
                <c:pt idx="1">
                  <c:v>217</c:v>
                </c:pt>
                <c:pt idx="2">
                  <c:v>211</c:v>
                </c:pt>
                <c:pt idx="3">
                  <c:v>189</c:v>
                </c:pt>
                <c:pt idx="4">
                  <c:v>311</c:v>
                </c:pt>
                <c:pt idx="5">
                  <c:v>157</c:v>
                </c:pt>
                <c:pt idx="6">
                  <c:v>202</c:v>
                </c:pt>
                <c:pt idx="7">
                  <c:v>190</c:v>
                </c:pt>
                <c:pt idx="8">
                  <c:v>82</c:v>
                </c:pt>
                <c:pt idx="9">
                  <c:v>137</c:v>
                </c:pt>
                <c:pt idx="10">
                  <c:v>125</c:v>
                </c:pt>
                <c:pt idx="11">
                  <c:v>136</c:v>
                </c:pt>
                <c:pt idx="12">
                  <c:v>67</c:v>
                </c:pt>
                <c:pt idx="13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 notification key</a:t>
            </a:r>
            <a:r>
              <a:rPr lang="en-US" baseline="0"/>
              <a:t> count #koronavilkku</a:t>
            </a:r>
            <a:endParaRPr lang="en-US"/>
          </a:p>
        </c:rich>
      </c:tx>
      <c:layout>
        <c:manualLayout>
          <c:xMode val="edge"/>
          <c:yMode val="edge"/>
          <c:x val="0.28155724019899092"/>
          <c:y val="3.2589243072369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Android!$B$44:$B$79</c:f>
              <c:numCache>
                <c:formatCode>m/d/yyyy</c:formatCode>
                <c:ptCount val="36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44078</c:v>
                </c:pt>
                <c:pt idx="22">
                  <c:v>44077</c:v>
                </c:pt>
                <c:pt idx="23">
                  <c:v>44077</c:v>
                </c:pt>
                <c:pt idx="24">
                  <c:v>44077</c:v>
                </c:pt>
                <c:pt idx="25">
                  <c:v>44077</c:v>
                </c:pt>
                <c:pt idx="26">
                  <c:v>44077</c:v>
                </c:pt>
                <c:pt idx="27">
                  <c:v>44077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Android!$C$44:$C$79</c:f>
              <c:numCache>
                <c:formatCode>General</c:formatCode>
                <c:ptCount val="36"/>
                <c:pt idx="0">
                  <c:v>242</c:v>
                </c:pt>
                <c:pt idx="1">
                  <c:v>217</c:v>
                </c:pt>
                <c:pt idx="2">
                  <c:v>211</c:v>
                </c:pt>
                <c:pt idx="3">
                  <c:v>189</c:v>
                </c:pt>
                <c:pt idx="4">
                  <c:v>311</c:v>
                </c:pt>
                <c:pt idx="5">
                  <c:v>157</c:v>
                </c:pt>
                <c:pt idx="6">
                  <c:v>202</c:v>
                </c:pt>
                <c:pt idx="7">
                  <c:v>190</c:v>
                </c:pt>
                <c:pt idx="8">
                  <c:v>82</c:v>
                </c:pt>
                <c:pt idx="9">
                  <c:v>137</c:v>
                </c:pt>
                <c:pt idx="10">
                  <c:v>125</c:v>
                </c:pt>
                <c:pt idx="11">
                  <c:v>136</c:v>
                </c:pt>
                <c:pt idx="12">
                  <c:v>67</c:v>
                </c:pt>
                <c:pt idx="13">
                  <c:v>87</c:v>
                </c:pt>
                <c:pt idx="14">
                  <c:v>46</c:v>
                </c:pt>
                <c:pt idx="15">
                  <c:v>70</c:v>
                </c:pt>
                <c:pt idx="16">
                  <c:v>75</c:v>
                </c:pt>
                <c:pt idx="17">
                  <c:v>101</c:v>
                </c:pt>
                <c:pt idx="18">
                  <c:v>56</c:v>
                </c:pt>
                <c:pt idx="19">
                  <c:v>45</c:v>
                </c:pt>
                <c:pt idx="20">
                  <c:v>10</c:v>
                </c:pt>
                <c:pt idx="21">
                  <c:v>15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Android!$B$44:$B$79</c:f>
              <c:numCache>
                <c:formatCode>m/d/yyyy</c:formatCode>
                <c:ptCount val="36"/>
                <c:pt idx="0">
                  <c:v>44100</c:v>
                </c:pt>
                <c:pt idx="1">
                  <c:v>44099</c:v>
                </c:pt>
                <c:pt idx="2">
                  <c:v>44098</c:v>
                </c:pt>
                <c:pt idx="3">
                  <c:v>44097</c:v>
                </c:pt>
                <c:pt idx="4">
                  <c:v>44096</c:v>
                </c:pt>
                <c:pt idx="5">
                  <c:v>44095</c:v>
                </c:pt>
                <c:pt idx="6">
                  <c:v>44094</c:v>
                </c:pt>
                <c:pt idx="7">
                  <c:v>44093</c:v>
                </c:pt>
                <c:pt idx="8">
                  <c:v>44092</c:v>
                </c:pt>
                <c:pt idx="9">
                  <c:v>44091</c:v>
                </c:pt>
                <c:pt idx="10">
                  <c:v>44090</c:v>
                </c:pt>
                <c:pt idx="11">
                  <c:v>44089</c:v>
                </c:pt>
                <c:pt idx="12">
                  <c:v>44088</c:v>
                </c:pt>
                <c:pt idx="13">
                  <c:v>44087</c:v>
                </c:pt>
                <c:pt idx="14">
                  <c:v>44086</c:v>
                </c:pt>
                <c:pt idx="15">
                  <c:v>44085</c:v>
                </c:pt>
                <c:pt idx="16">
                  <c:v>44084</c:v>
                </c:pt>
                <c:pt idx="17">
                  <c:v>44083</c:v>
                </c:pt>
                <c:pt idx="18">
                  <c:v>44082</c:v>
                </c:pt>
                <c:pt idx="19">
                  <c:v>44081</c:v>
                </c:pt>
                <c:pt idx="20">
                  <c:v>44080</c:v>
                </c:pt>
                <c:pt idx="21">
                  <c:v>44078</c:v>
                </c:pt>
                <c:pt idx="22">
                  <c:v>44077</c:v>
                </c:pt>
                <c:pt idx="23">
                  <c:v>44077</c:v>
                </c:pt>
                <c:pt idx="24">
                  <c:v>44077</c:v>
                </c:pt>
                <c:pt idx="25">
                  <c:v>44077</c:v>
                </c:pt>
                <c:pt idx="26">
                  <c:v>44077</c:v>
                </c:pt>
                <c:pt idx="27">
                  <c:v>44077</c:v>
                </c:pt>
                <c:pt idx="28">
                  <c:v>44077</c:v>
                </c:pt>
                <c:pt idx="29">
                  <c:v>44077</c:v>
                </c:pt>
                <c:pt idx="30">
                  <c:v>44077</c:v>
                </c:pt>
                <c:pt idx="31">
                  <c:v>44077</c:v>
                </c:pt>
                <c:pt idx="32">
                  <c:v>44077</c:v>
                </c:pt>
                <c:pt idx="33">
                  <c:v>44077</c:v>
                </c:pt>
                <c:pt idx="34">
                  <c:v>44077</c:v>
                </c:pt>
                <c:pt idx="35">
                  <c:v>44077</c:v>
                </c:pt>
              </c:numCache>
            </c:numRef>
          </c:cat>
          <c:val>
            <c:numRef>
              <c:f>Android!$D$44:$D$63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9-4F5C-93D0-3CDCB7678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991648"/>
        <c:axId val="377992304"/>
      </c:barChart>
      <c:dateAx>
        <c:axId val="377991648"/>
        <c:scaling>
          <c:orientation val="minMax"/>
        </c:scaling>
        <c:delete val="0"/>
        <c:axPos val="b"/>
        <c:numFmt formatCode="d/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299356</xdr:colOff>
      <xdr:row>4</xdr:row>
      <xdr:rowOff>146956</xdr:rowOff>
    </xdr:from>
    <xdr:to>
      <xdr:col>15</xdr:col>
      <xdr:colOff>397328</xdr:colOff>
      <xdr:row>27</xdr:row>
      <xdr:rowOff>16327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462644</xdr:colOff>
      <xdr:row>44</xdr:row>
      <xdr:rowOff>81642</xdr:rowOff>
    </xdr:from>
    <xdr:to>
      <xdr:col>10</xdr:col>
      <xdr:colOff>239486</xdr:colOff>
      <xdr:row>65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hl.fi/fi/web/hyvinvoinnin-ja-terveyden-edistamisen-johtaminen/ajankohtaista/koronan-vaikutukset-yhteiskuntaan-ja-palveluih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dimension ref="A2:L79"/>
  <sheetViews>
    <sheetView tabSelected="1" topLeftCell="A35" workbookViewId="0">
      <selection activeCell="A73" sqref="A73"/>
    </sheetView>
  </sheetViews>
  <sheetFormatPr defaultRowHeight="14.6" x14ac:dyDescent="0.4"/>
  <cols>
    <col min="2" max="2" width="24.53515625" bestFit="1" customWidth="1"/>
    <col min="3" max="3" width="16.3828125" style="3" customWidth="1"/>
    <col min="5" max="5" width="12.765625" bestFit="1" customWidth="1"/>
  </cols>
  <sheetData>
    <row r="2" spans="1:12" x14ac:dyDescent="0.4">
      <c r="A2" t="s">
        <v>9</v>
      </c>
    </row>
    <row r="4" spans="1:12" s="1" customFormat="1" x14ac:dyDescent="0.4">
      <c r="A4" s="1" t="s">
        <v>3</v>
      </c>
      <c r="C4" s="4"/>
    </row>
    <row r="6" spans="1:12" x14ac:dyDescent="0.4">
      <c r="A6" t="s">
        <v>5</v>
      </c>
    </row>
    <row r="8" spans="1:12" x14ac:dyDescent="0.4">
      <c r="B8" s="2" t="s">
        <v>0</v>
      </c>
      <c r="C8" s="5" t="s">
        <v>4</v>
      </c>
      <c r="D8" s="2" t="s">
        <v>1</v>
      </c>
      <c r="E8" s="2" t="s">
        <v>2</v>
      </c>
      <c r="L8">
        <v>1</v>
      </c>
    </row>
    <row r="9" spans="1:12" x14ac:dyDescent="0.4">
      <c r="B9" s="2" t="str">
        <f t="shared" ref="B9:B22" si="0">MID(Json,G9+12,H9-G9-13)</f>
        <v>26. syyskuuta</v>
      </c>
      <c r="C9" s="5">
        <f>DATEVALUE(SUBSTITUTE(SUBSTITUTE(SUBSTITUTE(SUBSTITUTE(SUBSTITUTE(SUBSTITUTE(SUBSTITUTE(SUBSTITUTE(SUBSTITUTE(B9,CHAR(160),""),"September",".9.2020"),"October",".10.2020"),"November",".11.2020"),"December",".12.2020"),"syyskuuta","9.2020"),"lokakuuta","10.2020"),"marraskuuta","11.2020"),"joulukuuta","12.2020"))</f>
        <v>44100</v>
      </c>
      <c r="D9" s="2">
        <f t="shared" ref="D9:D22" si="1">VALUE(MID(Json,I9+10,J9-I9-10))</f>
        <v>242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30</v>
      </c>
      <c r="I9">
        <f t="shared" ref="I9:I22" si="4">FIND("keyCount",Json,H9)</f>
        <v>46</v>
      </c>
      <c r="J9">
        <f t="shared" ref="J9:J22" si="5">FIND(",""",Json,I9)</f>
        <v>59</v>
      </c>
      <c r="K9">
        <f t="shared" ref="K9:K22" si="6">FIND("matchesCount",Json,J9)</f>
        <v>61</v>
      </c>
      <c r="L9">
        <f t="shared" ref="L9:L22" si="7">FIND(",""",Json,K9)</f>
        <v>76</v>
      </c>
    </row>
    <row r="10" spans="1:12" x14ac:dyDescent="0.4">
      <c r="B10" s="2" t="str">
        <f t="shared" si="0"/>
        <v>25. syyskuuta</v>
      </c>
      <c r="C10" s="5">
        <f t="shared" ref="C10:C22" si="8">DATEVALUE(SUBSTITUTE(SUBSTITUTE(SUBSTITUTE(SUBSTITUTE(SUBSTITUTE(SUBSTITUTE(SUBSTITUTE(SUBSTITUTE(SUBSTITUTE(B10,CHAR(160),""),"September",".9.2020"),"October",".10.2020"),"November",".11.2020"),"December",".12.2020"),"syyskuuta","9.2020"),"lokakuuta","10.2020"),"marraskuuta","11.2020"),"joulukuuta","12.2020"))</f>
        <v>44099</v>
      </c>
      <c r="D10" s="2">
        <f t="shared" si="1"/>
        <v>217</v>
      </c>
      <c r="E10" s="2">
        <f t="shared" si="2"/>
        <v>1</v>
      </c>
      <c r="G10">
        <f>FIND("timestamp",Json,L9)</f>
        <v>159</v>
      </c>
      <c r="H10">
        <f t="shared" si="3"/>
        <v>185</v>
      </c>
      <c r="I10">
        <f t="shared" si="4"/>
        <v>201</v>
      </c>
      <c r="J10">
        <f t="shared" si="5"/>
        <v>214</v>
      </c>
      <c r="K10">
        <f t="shared" si="6"/>
        <v>216</v>
      </c>
      <c r="L10">
        <f t="shared" si="7"/>
        <v>231</v>
      </c>
    </row>
    <row r="11" spans="1:12" x14ac:dyDescent="0.4">
      <c r="B11" s="2" t="str">
        <f t="shared" si="0"/>
        <v>24. syyskuuta</v>
      </c>
      <c r="C11" s="5">
        <f t="shared" si="8"/>
        <v>44098</v>
      </c>
      <c r="D11" s="2">
        <f t="shared" si="1"/>
        <v>211</v>
      </c>
      <c r="E11" s="2">
        <f t="shared" si="2"/>
        <v>0</v>
      </c>
      <c r="G11">
        <f t="shared" ref="G11:G22" si="9">FIND("timestamp",Json,H10)</f>
        <v>314</v>
      </c>
      <c r="H11">
        <f t="shared" si="3"/>
        <v>340</v>
      </c>
      <c r="I11">
        <f t="shared" si="4"/>
        <v>356</v>
      </c>
      <c r="J11">
        <f t="shared" si="5"/>
        <v>369</v>
      </c>
      <c r="K11">
        <f t="shared" si="6"/>
        <v>371</v>
      </c>
      <c r="L11">
        <f t="shared" si="7"/>
        <v>386</v>
      </c>
    </row>
    <row r="12" spans="1:12" x14ac:dyDescent="0.4">
      <c r="B12" s="2" t="str">
        <f t="shared" si="0"/>
        <v>23. syyskuuta</v>
      </c>
      <c r="C12" s="5">
        <f t="shared" si="8"/>
        <v>44097</v>
      </c>
      <c r="D12" s="2">
        <f t="shared" si="1"/>
        <v>189</v>
      </c>
      <c r="E12" s="2">
        <f t="shared" si="2"/>
        <v>0</v>
      </c>
      <c r="G12">
        <f t="shared" si="9"/>
        <v>469</v>
      </c>
      <c r="H12">
        <f t="shared" si="3"/>
        <v>495</v>
      </c>
      <c r="I12">
        <f t="shared" si="4"/>
        <v>511</v>
      </c>
      <c r="J12">
        <f t="shared" si="5"/>
        <v>524</v>
      </c>
      <c r="K12">
        <f t="shared" si="6"/>
        <v>526</v>
      </c>
      <c r="L12">
        <f t="shared" si="7"/>
        <v>541</v>
      </c>
    </row>
    <row r="13" spans="1:12" x14ac:dyDescent="0.4">
      <c r="B13" s="2" t="str">
        <f t="shared" si="0"/>
        <v>22. syyskuuta</v>
      </c>
      <c r="C13" s="5">
        <f t="shared" si="8"/>
        <v>44096</v>
      </c>
      <c r="D13" s="2">
        <f t="shared" si="1"/>
        <v>311</v>
      </c>
      <c r="E13" s="2">
        <f t="shared" si="2"/>
        <v>0</v>
      </c>
      <c r="G13">
        <f t="shared" si="9"/>
        <v>624</v>
      </c>
      <c r="H13">
        <f t="shared" si="3"/>
        <v>650</v>
      </c>
      <c r="I13">
        <f t="shared" si="4"/>
        <v>666</v>
      </c>
      <c r="J13">
        <f t="shared" si="5"/>
        <v>679</v>
      </c>
      <c r="K13">
        <f t="shared" si="6"/>
        <v>681</v>
      </c>
      <c r="L13">
        <f t="shared" si="7"/>
        <v>696</v>
      </c>
    </row>
    <row r="14" spans="1:12" x14ac:dyDescent="0.4">
      <c r="B14" s="2" t="str">
        <f t="shared" si="0"/>
        <v>21. syyskuuta</v>
      </c>
      <c r="C14" s="5">
        <f t="shared" si="8"/>
        <v>44095</v>
      </c>
      <c r="D14" s="2">
        <f t="shared" si="1"/>
        <v>157</v>
      </c>
      <c r="E14" s="2">
        <f t="shared" si="2"/>
        <v>0</v>
      </c>
      <c r="G14">
        <f t="shared" si="9"/>
        <v>779</v>
      </c>
      <c r="H14">
        <f t="shared" si="3"/>
        <v>805</v>
      </c>
      <c r="I14">
        <f t="shared" si="4"/>
        <v>821</v>
      </c>
      <c r="J14">
        <f t="shared" si="5"/>
        <v>834</v>
      </c>
      <c r="K14">
        <f t="shared" si="6"/>
        <v>836</v>
      </c>
      <c r="L14">
        <f t="shared" si="7"/>
        <v>851</v>
      </c>
    </row>
    <row r="15" spans="1:12" x14ac:dyDescent="0.4">
      <c r="B15" s="2" t="str">
        <f t="shared" si="0"/>
        <v>20. syyskuuta</v>
      </c>
      <c r="C15" s="5">
        <f t="shared" si="8"/>
        <v>44094</v>
      </c>
      <c r="D15" s="2">
        <f t="shared" si="1"/>
        <v>202</v>
      </c>
      <c r="E15" s="2">
        <f t="shared" si="2"/>
        <v>0</v>
      </c>
      <c r="G15">
        <f t="shared" si="9"/>
        <v>934</v>
      </c>
      <c r="H15">
        <f t="shared" si="3"/>
        <v>960</v>
      </c>
      <c r="I15">
        <f t="shared" si="4"/>
        <v>977</v>
      </c>
      <c r="J15">
        <f t="shared" si="5"/>
        <v>990</v>
      </c>
      <c r="K15">
        <f t="shared" si="6"/>
        <v>992</v>
      </c>
      <c r="L15">
        <f t="shared" si="7"/>
        <v>1007</v>
      </c>
    </row>
    <row r="16" spans="1:12" x14ac:dyDescent="0.4">
      <c r="B16" s="2" t="str">
        <f t="shared" si="0"/>
        <v>19. syyskuuta</v>
      </c>
      <c r="C16" s="5">
        <f t="shared" si="8"/>
        <v>44093</v>
      </c>
      <c r="D16" s="2">
        <f t="shared" si="1"/>
        <v>190</v>
      </c>
      <c r="E16" s="2">
        <f t="shared" si="2"/>
        <v>0</v>
      </c>
      <c r="G16">
        <f t="shared" si="9"/>
        <v>1090</v>
      </c>
      <c r="H16">
        <f t="shared" si="3"/>
        <v>1116</v>
      </c>
      <c r="I16">
        <f t="shared" si="4"/>
        <v>1133</v>
      </c>
      <c r="J16">
        <f t="shared" si="5"/>
        <v>1146</v>
      </c>
      <c r="K16">
        <f t="shared" si="6"/>
        <v>1148</v>
      </c>
      <c r="L16">
        <f t="shared" si="7"/>
        <v>1163</v>
      </c>
    </row>
    <row r="17" spans="1:12" x14ac:dyDescent="0.4">
      <c r="B17" s="2" t="str">
        <f t="shared" si="0"/>
        <v>18. syyskuuta</v>
      </c>
      <c r="C17" s="5">
        <f t="shared" si="8"/>
        <v>44092</v>
      </c>
      <c r="D17" s="2">
        <f t="shared" si="1"/>
        <v>82</v>
      </c>
      <c r="E17" s="2">
        <f t="shared" si="2"/>
        <v>0</v>
      </c>
      <c r="G17">
        <f t="shared" si="9"/>
        <v>1247</v>
      </c>
      <c r="H17">
        <f t="shared" si="3"/>
        <v>1273</v>
      </c>
      <c r="I17">
        <f t="shared" si="4"/>
        <v>1290</v>
      </c>
      <c r="J17">
        <f t="shared" si="5"/>
        <v>1302</v>
      </c>
      <c r="K17">
        <f t="shared" si="6"/>
        <v>1304</v>
      </c>
      <c r="L17">
        <f t="shared" si="7"/>
        <v>1319</v>
      </c>
    </row>
    <row r="18" spans="1:12" x14ac:dyDescent="0.4">
      <c r="B18" s="2" t="str">
        <f t="shared" si="0"/>
        <v>17. syyskuuta</v>
      </c>
      <c r="C18" s="5">
        <f t="shared" si="8"/>
        <v>44091</v>
      </c>
      <c r="D18" s="2">
        <f t="shared" si="1"/>
        <v>137</v>
      </c>
      <c r="E18" s="2">
        <f t="shared" si="2"/>
        <v>0</v>
      </c>
      <c r="G18">
        <f t="shared" si="9"/>
        <v>1402</v>
      </c>
      <c r="H18">
        <f t="shared" si="3"/>
        <v>1428</v>
      </c>
      <c r="I18">
        <f t="shared" si="4"/>
        <v>1445</v>
      </c>
      <c r="J18">
        <f t="shared" si="5"/>
        <v>1458</v>
      </c>
      <c r="K18">
        <f t="shared" si="6"/>
        <v>1460</v>
      </c>
      <c r="L18">
        <f t="shared" si="7"/>
        <v>1475</v>
      </c>
    </row>
    <row r="19" spans="1:12" x14ac:dyDescent="0.4">
      <c r="B19" s="2" t="str">
        <f t="shared" si="0"/>
        <v>16. syyskuuta</v>
      </c>
      <c r="C19" s="5">
        <f t="shared" si="8"/>
        <v>44090</v>
      </c>
      <c r="D19" s="2">
        <f t="shared" si="1"/>
        <v>125</v>
      </c>
      <c r="E19" s="2">
        <f t="shared" si="2"/>
        <v>0</v>
      </c>
      <c r="G19">
        <f t="shared" si="9"/>
        <v>1558</v>
      </c>
      <c r="H19">
        <f t="shared" si="3"/>
        <v>1584</v>
      </c>
      <c r="I19">
        <f t="shared" si="4"/>
        <v>1601</v>
      </c>
      <c r="J19">
        <f t="shared" si="5"/>
        <v>1614</v>
      </c>
      <c r="K19">
        <f t="shared" si="6"/>
        <v>1616</v>
      </c>
      <c r="L19">
        <f t="shared" si="7"/>
        <v>1631</v>
      </c>
    </row>
    <row r="20" spans="1:12" x14ac:dyDescent="0.4">
      <c r="B20" s="2" t="str">
        <f t="shared" si="0"/>
        <v>15. syyskuuta</v>
      </c>
      <c r="C20" s="5">
        <f t="shared" si="8"/>
        <v>44089</v>
      </c>
      <c r="D20" s="2">
        <f t="shared" si="1"/>
        <v>136</v>
      </c>
      <c r="E20" s="2">
        <f t="shared" si="2"/>
        <v>0</v>
      </c>
      <c r="G20">
        <f t="shared" si="9"/>
        <v>1716</v>
      </c>
      <c r="H20">
        <f t="shared" si="3"/>
        <v>1742</v>
      </c>
      <c r="I20">
        <f t="shared" si="4"/>
        <v>1759</v>
      </c>
      <c r="J20">
        <f t="shared" si="5"/>
        <v>1772</v>
      </c>
      <c r="K20">
        <f t="shared" si="6"/>
        <v>1774</v>
      </c>
      <c r="L20">
        <f t="shared" si="7"/>
        <v>1789</v>
      </c>
    </row>
    <row r="21" spans="1:12" x14ac:dyDescent="0.4">
      <c r="B21" s="2" t="str">
        <f t="shared" si="0"/>
        <v>14. syyskuuta</v>
      </c>
      <c r="C21" s="5">
        <f t="shared" si="8"/>
        <v>44088</v>
      </c>
      <c r="D21" s="2">
        <f t="shared" si="1"/>
        <v>67</v>
      </c>
      <c r="E21" s="2">
        <f t="shared" si="2"/>
        <v>0</v>
      </c>
      <c r="G21">
        <f t="shared" si="9"/>
        <v>1873</v>
      </c>
      <c r="H21">
        <f t="shared" si="3"/>
        <v>1899</v>
      </c>
      <c r="I21">
        <f t="shared" si="4"/>
        <v>1916</v>
      </c>
      <c r="J21">
        <f t="shared" si="5"/>
        <v>1928</v>
      </c>
      <c r="K21">
        <f t="shared" si="6"/>
        <v>1930</v>
      </c>
      <c r="L21">
        <f t="shared" si="7"/>
        <v>1945</v>
      </c>
    </row>
    <row r="22" spans="1:12" x14ac:dyDescent="0.4">
      <c r="B22" s="2" t="str">
        <f t="shared" si="0"/>
        <v>13. syyskuuta</v>
      </c>
      <c r="C22" s="5">
        <f t="shared" si="8"/>
        <v>44087</v>
      </c>
      <c r="D22" s="2">
        <f t="shared" si="1"/>
        <v>87</v>
      </c>
      <c r="E22" s="2">
        <f t="shared" si="2"/>
        <v>0</v>
      </c>
      <c r="G22">
        <f t="shared" si="9"/>
        <v>2029</v>
      </c>
      <c r="H22">
        <f t="shared" si="3"/>
        <v>2055</v>
      </c>
      <c r="I22">
        <f t="shared" si="4"/>
        <v>2072</v>
      </c>
      <c r="J22">
        <f t="shared" si="5"/>
        <v>2084</v>
      </c>
      <c r="K22">
        <f t="shared" si="6"/>
        <v>2086</v>
      </c>
      <c r="L22">
        <f t="shared" si="7"/>
        <v>2101</v>
      </c>
    </row>
    <row r="23" spans="1:12" x14ac:dyDescent="0.4">
      <c r="A23" t="s">
        <v>7</v>
      </c>
      <c r="C23" s="5">
        <v>44094</v>
      </c>
      <c r="D23" s="2">
        <v>202</v>
      </c>
      <c r="E23" s="2"/>
    </row>
    <row r="24" spans="1:12" x14ac:dyDescent="0.4">
      <c r="C24" s="5">
        <v>44093</v>
      </c>
      <c r="D24" s="2">
        <v>190</v>
      </c>
      <c r="E24" s="2"/>
    </row>
    <row r="25" spans="1:12" x14ac:dyDescent="0.4">
      <c r="C25" s="5">
        <v>44092</v>
      </c>
      <c r="D25" s="2">
        <v>82</v>
      </c>
      <c r="E25" s="2"/>
    </row>
    <row r="26" spans="1:12" x14ac:dyDescent="0.4">
      <c r="C26" s="5">
        <v>44091</v>
      </c>
      <c r="D26" s="2">
        <v>137</v>
      </c>
      <c r="E26" s="2"/>
    </row>
    <row r="27" spans="1:12" x14ac:dyDescent="0.4">
      <c r="C27" s="5">
        <v>44090</v>
      </c>
      <c r="D27" s="2">
        <v>125</v>
      </c>
      <c r="E27" s="2"/>
    </row>
    <row r="28" spans="1:12" x14ac:dyDescent="0.4">
      <c r="C28" s="5">
        <v>44089</v>
      </c>
      <c r="D28" s="2">
        <v>136</v>
      </c>
      <c r="E28" s="2"/>
    </row>
    <row r="29" spans="1:12" x14ac:dyDescent="0.4">
      <c r="C29" s="5">
        <v>44088</v>
      </c>
      <c r="D29" s="2">
        <v>67</v>
      </c>
      <c r="E29" s="2"/>
    </row>
    <row r="30" spans="1:12" x14ac:dyDescent="0.4">
      <c r="C30" s="5">
        <v>44087</v>
      </c>
      <c r="D30" s="2">
        <v>87</v>
      </c>
      <c r="E30" s="2"/>
    </row>
    <row r="31" spans="1:12" x14ac:dyDescent="0.4">
      <c r="C31" s="5">
        <v>44086</v>
      </c>
      <c r="D31" s="2">
        <v>46</v>
      </c>
      <c r="E31" s="2"/>
    </row>
    <row r="32" spans="1:12" x14ac:dyDescent="0.4">
      <c r="C32" s="5">
        <v>44085</v>
      </c>
      <c r="D32" s="2">
        <v>70</v>
      </c>
      <c r="E32" s="2"/>
    </row>
    <row r="33" spans="1:5" x14ac:dyDescent="0.4">
      <c r="C33" s="5">
        <v>44084</v>
      </c>
      <c r="D33" s="2">
        <v>75</v>
      </c>
      <c r="E33" s="2"/>
    </row>
    <row r="34" spans="1:5" x14ac:dyDescent="0.4">
      <c r="C34" s="5">
        <v>44083</v>
      </c>
      <c r="D34" s="2">
        <v>101</v>
      </c>
      <c r="E34" s="2"/>
    </row>
    <row r="35" spans="1:5" x14ac:dyDescent="0.4">
      <c r="C35" s="5">
        <v>44082</v>
      </c>
      <c r="D35" s="2">
        <v>56</v>
      </c>
      <c r="E35" s="2"/>
    </row>
    <row r="36" spans="1:5" x14ac:dyDescent="0.4">
      <c r="A36" s="6" t="s">
        <v>8</v>
      </c>
      <c r="C36" s="5">
        <v>44081</v>
      </c>
      <c r="D36" s="2">
        <v>45</v>
      </c>
      <c r="E36" s="2"/>
    </row>
    <row r="37" spans="1:5" x14ac:dyDescent="0.4">
      <c r="C37" s="5">
        <v>44080</v>
      </c>
      <c r="D37" s="2">
        <v>10</v>
      </c>
      <c r="E37" s="2"/>
    </row>
    <row r="38" spans="1:5" x14ac:dyDescent="0.4">
      <c r="C38" s="5">
        <v>44078</v>
      </c>
      <c r="D38" s="2">
        <v>15</v>
      </c>
      <c r="E38" s="2"/>
    </row>
    <row r="39" spans="1:5" x14ac:dyDescent="0.4">
      <c r="C39" s="5">
        <v>44077</v>
      </c>
      <c r="D39" s="2">
        <v>5</v>
      </c>
      <c r="E39" s="2"/>
    </row>
    <row r="40" spans="1:5" x14ac:dyDescent="0.4">
      <c r="C40"/>
    </row>
    <row r="41" spans="1:5" x14ac:dyDescent="0.4">
      <c r="A41" t="s">
        <v>6</v>
      </c>
    </row>
    <row r="43" spans="1:5" x14ac:dyDescent="0.4">
      <c r="B43" s="3">
        <f ca="1">NOW()+1</f>
        <v>44101.904930902776</v>
      </c>
      <c r="C43" t="s">
        <v>1</v>
      </c>
      <c r="D43" t="s">
        <v>2</v>
      </c>
    </row>
    <row r="44" spans="1:5" x14ac:dyDescent="0.4">
      <c r="B44" s="3">
        <f ca="1">_xlfn.MAXIFS(time,time,"&lt;"&amp;B43)</f>
        <v>44100</v>
      </c>
      <c r="C44">
        <f t="shared" ref="C44:C79" ca="1" si="10">VLOOKUP(B44,data,2,FALSE)</f>
        <v>242</v>
      </c>
      <c r="D44">
        <f t="shared" ref="D44:D56" ca="1" si="11">VLOOKUP(B44,data,3,FALSE)</f>
        <v>0</v>
      </c>
    </row>
    <row r="45" spans="1:5" x14ac:dyDescent="0.4">
      <c r="B45" s="3">
        <f ca="1">_xlfn.MAXIFS(time,time,"&lt;"&amp;B44)</f>
        <v>44099</v>
      </c>
      <c r="C45">
        <f t="shared" ca="1" si="10"/>
        <v>217</v>
      </c>
      <c r="D45">
        <f t="shared" ca="1" si="11"/>
        <v>1</v>
      </c>
    </row>
    <row r="46" spans="1:5" x14ac:dyDescent="0.4">
      <c r="B46" s="3">
        <f ca="1">_xlfn.MAXIFS(time,time,"&lt;"&amp;B45)</f>
        <v>44098</v>
      </c>
      <c r="C46">
        <f t="shared" ca="1" si="10"/>
        <v>211</v>
      </c>
      <c r="D46">
        <f t="shared" ca="1" si="11"/>
        <v>0</v>
      </c>
    </row>
    <row r="47" spans="1:5" x14ac:dyDescent="0.4">
      <c r="B47" s="3">
        <f ca="1">_xlfn.MAXIFS(time,time,"&lt;"&amp;B46)</f>
        <v>44097</v>
      </c>
      <c r="C47">
        <f t="shared" ca="1" si="10"/>
        <v>189</v>
      </c>
      <c r="D47">
        <f t="shared" ca="1" si="11"/>
        <v>0</v>
      </c>
    </row>
    <row r="48" spans="1:5" x14ac:dyDescent="0.4">
      <c r="B48" s="3">
        <f ca="1">_xlfn.MAXIFS(time,time,"&lt;"&amp;B47)</f>
        <v>44096</v>
      </c>
      <c r="C48">
        <f t="shared" ca="1" si="10"/>
        <v>311</v>
      </c>
      <c r="D48">
        <f t="shared" ca="1" si="11"/>
        <v>0</v>
      </c>
    </row>
    <row r="49" spans="2:4" x14ac:dyDescent="0.4">
      <c r="B49" s="3">
        <f ca="1">_xlfn.MAXIFS(time,time,"&lt;"&amp;B48)</f>
        <v>44095</v>
      </c>
      <c r="C49">
        <f t="shared" ca="1" si="10"/>
        <v>157</v>
      </c>
      <c r="D49">
        <f t="shared" ca="1" si="11"/>
        <v>0</v>
      </c>
    </row>
    <row r="50" spans="2:4" x14ac:dyDescent="0.4">
      <c r="B50" s="3">
        <f ca="1">_xlfn.MAXIFS(time,time,"&lt;"&amp;B49)</f>
        <v>44094</v>
      </c>
      <c r="C50">
        <f t="shared" ca="1" si="10"/>
        <v>202</v>
      </c>
      <c r="D50">
        <f t="shared" ca="1" si="11"/>
        <v>0</v>
      </c>
    </row>
    <row r="51" spans="2:4" x14ac:dyDescent="0.4">
      <c r="B51" s="3">
        <f ca="1">_xlfn.MAXIFS(time,time,"&lt;"&amp;B50)</f>
        <v>44093</v>
      </c>
      <c r="C51">
        <f t="shared" ca="1" si="10"/>
        <v>190</v>
      </c>
      <c r="D51">
        <f t="shared" ca="1" si="11"/>
        <v>0</v>
      </c>
    </row>
    <row r="52" spans="2:4" x14ac:dyDescent="0.4">
      <c r="B52" s="3">
        <f ca="1">_xlfn.MAXIFS(time,time,"&lt;"&amp;B51)</f>
        <v>44092</v>
      </c>
      <c r="C52">
        <f t="shared" ca="1" si="10"/>
        <v>82</v>
      </c>
      <c r="D52">
        <f t="shared" ca="1" si="11"/>
        <v>0</v>
      </c>
    </row>
    <row r="53" spans="2:4" x14ac:dyDescent="0.4">
      <c r="B53" s="3">
        <f ca="1">_xlfn.MAXIFS(time,time,"&lt;"&amp;B52)</f>
        <v>44091</v>
      </c>
      <c r="C53">
        <f t="shared" ca="1" si="10"/>
        <v>137</v>
      </c>
      <c r="D53">
        <f t="shared" ca="1" si="11"/>
        <v>0</v>
      </c>
    </row>
    <row r="54" spans="2:4" x14ac:dyDescent="0.4">
      <c r="B54" s="3">
        <f ca="1">_xlfn.MAXIFS(time,time,"&lt;"&amp;B53)</f>
        <v>44090</v>
      </c>
      <c r="C54">
        <f t="shared" ca="1" si="10"/>
        <v>125</v>
      </c>
      <c r="D54">
        <f t="shared" ca="1" si="11"/>
        <v>0</v>
      </c>
    </row>
    <row r="55" spans="2:4" x14ac:dyDescent="0.4">
      <c r="B55" s="3">
        <f ca="1">_xlfn.MAXIFS(time,time,"&lt;"&amp;B54)</f>
        <v>44089</v>
      </c>
      <c r="C55">
        <f t="shared" ca="1" si="10"/>
        <v>136</v>
      </c>
      <c r="D55">
        <f t="shared" ca="1" si="11"/>
        <v>0</v>
      </c>
    </row>
    <row r="56" spans="2:4" x14ac:dyDescent="0.4">
      <c r="B56" s="3">
        <f ca="1">_xlfn.MAXIFS(time,time,"&lt;"&amp;B55)</f>
        <v>44088</v>
      </c>
      <c r="C56">
        <f t="shared" ca="1" si="10"/>
        <v>67</v>
      </c>
      <c r="D56">
        <f t="shared" ca="1" si="11"/>
        <v>0</v>
      </c>
    </row>
    <row r="57" spans="2:4" x14ac:dyDescent="0.4">
      <c r="B57" s="3">
        <f ca="1">_xlfn.MAXIFS(time,time,"&lt;"&amp;B56)</f>
        <v>44087</v>
      </c>
      <c r="C57">
        <f t="shared" ca="1" si="10"/>
        <v>87</v>
      </c>
      <c r="D57">
        <f t="shared" ref="D57" ca="1" si="12">VLOOKUP(B57,data,3,FALSE)</f>
        <v>0</v>
      </c>
    </row>
    <row r="58" spans="2:4" x14ac:dyDescent="0.4">
      <c r="B58" s="3">
        <f ca="1">_xlfn.MAXIFS(time,time,"&lt;"&amp;B57)</f>
        <v>44086</v>
      </c>
      <c r="C58">
        <f t="shared" ca="1" si="10"/>
        <v>46</v>
      </c>
      <c r="D58">
        <f t="shared" ref="D58:D64" ca="1" si="13">VLOOKUP(B58,data,3,FALSE)</f>
        <v>0</v>
      </c>
    </row>
    <row r="59" spans="2:4" x14ac:dyDescent="0.4">
      <c r="B59" s="3">
        <f ca="1">_xlfn.MAXIFS(time,time,"&lt;"&amp;B58)</f>
        <v>44085</v>
      </c>
      <c r="C59">
        <f t="shared" ca="1" si="10"/>
        <v>70</v>
      </c>
      <c r="D59">
        <f t="shared" ca="1" si="13"/>
        <v>0</v>
      </c>
    </row>
    <row r="60" spans="2:4" x14ac:dyDescent="0.4">
      <c r="B60" s="3">
        <f ca="1">_xlfn.MAXIFS(time,time,"&lt;"&amp;B59)</f>
        <v>44084</v>
      </c>
      <c r="C60">
        <f t="shared" ca="1" si="10"/>
        <v>75</v>
      </c>
      <c r="D60">
        <f t="shared" ca="1" si="13"/>
        <v>0</v>
      </c>
    </row>
    <row r="61" spans="2:4" x14ac:dyDescent="0.4">
      <c r="B61" s="3">
        <f ca="1">_xlfn.MAXIFS(time,time,"&lt;"&amp;B60)</f>
        <v>44083</v>
      </c>
      <c r="C61">
        <f t="shared" ca="1" si="10"/>
        <v>101</v>
      </c>
      <c r="D61">
        <f t="shared" ca="1" si="13"/>
        <v>0</v>
      </c>
    </row>
    <row r="62" spans="2:4" x14ac:dyDescent="0.4">
      <c r="B62" s="3">
        <f ca="1">_xlfn.MAXIFS(time,time,"&lt;"&amp;B61)</f>
        <v>44082</v>
      </c>
      <c r="C62">
        <f t="shared" ca="1" si="10"/>
        <v>56</v>
      </c>
      <c r="D62">
        <f t="shared" ca="1" si="13"/>
        <v>0</v>
      </c>
    </row>
    <row r="63" spans="2:4" x14ac:dyDescent="0.4">
      <c r="B63" s="3">
        <f ca="1">_xlfn.MAXIFS(time,time,"&lt;"&amp;B62)</f>
        <v>44081</v>
      </c>
      <c r="C63">
        <f t="shared" ca="1" si="10"/>
        <v>45</v>
      </c>
      <c r="D63">
        <f t="shared" ca="1" si="13"/>
        <v>0</v>
      </c>
    </row>
    <row r="64" spans="2:4" x14ac:dyDescent="0.4">
      <c r="B64" s="3">
        <f ca="1">_xlfn.MAXIFS(time,time,"&lt;"&amp;B63)</f>
        <v>44080</v>
      </c>
      <c r="C64">
        <f t="shared" ca="1" si="10"/>
        <v>10</v>
      </c>
      <c r="D64">
        <f t="shared" ca="1" si="13"/>
        <v>0</v>
      </c>
    </row>
    <row r="65" spans="1:4" x14ac:dyDescent="0.4">
      <c r="B65" s="3">
        <f ca="1">_xlfn.MAXIFS(time,time,"&lt;"&amp;B64)</f>
        <v>44078</v>
      </c>
      <c r="C65">
        <f t="shared" ca="1" si="10"/>
        <v>15</v>
      </c>
      <c r="D65">
        <f t="shared" ref="D65:D79" ca="1" si="14">VLOOKUP(B65,data,3,FALSE)</f>
        <v>0</v>
      </c>
    </row>
    <row r="66" spans="1:4" x14ac:dyDescent="0.4">
      <c r="B66" s="3">
        <f ca="1">MAX(_xlfn.MAXIFS(time,time,"&lt;"&amp;B65),1.8202)</f>
        <v>44077</v>
      </c>
      <c r="C66">
        <f t="shared" ca="1" si="10"/>
        <v>5</v>
      </c>
      <c r="D66">
        <f t="shared" ca="1" si="14"/>
        <v>0</v>
      </c>
    </row>
    <row r="67" spans="1:4" x14ac:dyDescent="0.4">
      <c r="B67" s="3">
        <f ca="1">MAX(_xlfn.MAXIFS(time,time,"&lt;"&amp;B66),44077)</f>
        <v>44077</v>
      </c>
      <c r="C67">
        <f t="shared" ca="1" si="10"/>
        <v>5</v>
      </c>
      <c r="D67">
        <f t="shared" ca="1" si="14"/>
        <v>0</v>
      </c>
    </row>
    <row r="68" spans="1:4" x14ac:dyDescent="0.4">
      <c r="B68" s="3">
        <f ca="1">MAX(_xlfn.MAXIFS(time,time,"&lt;"&amp;B67),44077)</f>
        <v>44077</v>
      </c>
      <c r="C68">
        <f t="shared" ca="1" si="10"/>
        <v>5</v>
      </c>
      <c r="D68">
        <f t="shared" ca="1" si="14"/>
        <v>0</v>
      </c>
    </row>
    <row r="69" spans="1:4" x14ac:dyDescent="0.4">
      <c r="B69" s="3">
        <f ca="1">MAX(_xlfn.MAXIFS(time,time,"&lt;"&amp;B68),44077)</f>
        <v>44077</v>
      </c>
      <c r="C69">
        <f t="shared" ca="1" si="10"/>
        <v>5</v>
      </c>
      <c r="D69">
        <f t="shared" ca="1" si="14"/>
        <v>0</v>
      </c>
    </row>
    <row r="70" spans="1:4" x14ac:dyDescent="0.4">
      <c r="A70" s="7"/>
      <c r="B70" s="3">
        <f ca="1">MAX(_xlfn.MAXIFS(time,time,"&lt;"&amp;B69),44077)</f>
        <v>44077</v>
      </c>
      <c r="C70">
        <f t="shared" ca="1" si="10"/>
        <v>5</v>
      </c>
      <c r="D70">
        <f t="shared" ca="1" si="14"/>
        <v>0</v>
      </c>
    </row>
    <row r="71" spans="1:4" x14ac:dyDescent="0.4">
      <c r="A71" s="3"/>
      <c r="B71" s="3">
        <f ca="1">MAX(_xlfn.MAXIFS(time,time,"&lt;"&amp;B70),44077)</f>
        <v>44077</v>
      </c>
      <c r="C71">
        <f t="shared" ca="1" si="10"/>
        <v>5</v>
      </c>
      <c r="D71">
        <f t="shared" ca="1" si="14"/>
        <v>0</v>
      </c>
    </row>
    <row r="72" spans="1:4" x14ac:dyDescent="0.4">
      <c r="B72" s="3">
        <f ca="1">MAX(_xlfn.MAXIFS(time,time,"&lt;"&amp;B71),44077)</f>
        <v>44077</v>
      </c>
      <c r="C72">
        <f t="shared" ca="1" si="10"/>
        <v>5</v>
      </c>
      <c r="D72">
        <f t="shared" ca="1" si="14"/>
        <v>0</v>
      </c>
    </row>
    <row r="73" spans="1:4" x14ac:dyDescent="0.4">
      <c r="B73" s="3">
        <f ca="1">MAX(_xlfn.MAXIFS(time,time,"&lt;"&amp;B72),44077)</f>
        <v>44077</v>
      </c>
      <c r="C73">
        <f t="shared" ca="1" si="10"/>
        <v>5</v>
      </c>
      <c r="D73">
        <f t="shared" ca="1" si="14"/>
        <v>0</v>
      </c>
    </row>
    <row r="74" spans="1:4" x14ac:dyDescent="0.4">
      <c r="B74" s="3">
        <f ca="1">MAX(_xlfn.MAXIFS(time,time,"&lt;"&amp;B73),44077)</f>
        <v>44077</v>
      </c>
      <c r="C74">
        <f t="shared" ca="1" si="10"/>
        <v>5</v>
      </c>
      <c r="D74">
        <f t="shared" ca="1" si="14"/>
        <v>0</v>
      </c>
    </row>
    <row r="75" spans="1:4" x14ac:dyDescent="0.4">
      <c r="B75" s="3">
        <f ca="1">MAX(_xlfn.MAXIFS(time,time,"&lt;"&amp;B74),44077)</f>
        <v>44077</v>
      </c>
      <c r="C75">
        <f t="shared" ca="1" si="10"/>
        <v>5</v>
      </c>
      <c r="D75">
        <f t="shared" ca="1" si="14"/>
        <v>0</v>
      </c>
    </row>
    <row r="76" spans="1:4" x14ac:dyDescent="0.4">
      <c r="B76" s="3">
        <f ca="1">MAX(_xlfn.MAXIFS(time,time,"&lt;"&amp;B75),44077)</f>
        <v>44077</v>
      </c>
      <c r="C76">
        <f t="shared" ca="1" si="10"/>
        <v>5</v>
      </c>
      <c r="D76">
        <f t="shared" ca="1" si="14"/>
        <v>0</v>
      </c>
    </row>
    <row r="77" spans="1:4" x14ac:dyDescent="0.4">
      <c r="B77" s="3">
        <f ca="1">MAX(_xlfn.MAXIFS(time,time,"&lt;"&amp;B76),44077)</f>
        <v>44077</v>
      </c>
      <c r="C77">
        <f t="shared" ca="1" si="10"/>
        <v>5</v>
      </c>
      <c r="D77">
        <f t="shared" ca="1" si="14"/>
        <v>0</v>
      </c>
    </row>
    <row r="78" spans="1:4" x14ac:dyDescent="0.4">
      <c r="B78" s="3">
        <f ca="1">MAX(_xlfn.MAXIFS(time,time,"&lt;"&amp;B77),44077)</f>
        <v>44077</v>
      </c>
      <c r="C78">
        <f t="shared" ca="1" si="10"/>
        <v>5</v>
      </c>
      <c r="D78">
        <f t="shared" ca="1" si="14"/>
        <v>0</v>
      </c>
    </row>
    <row r="79" spans="1:4" x14ac:dyDescent="0.4">
      <c r="B79" s="3">
        <f ca="1">MAX(_xlfn.MAXIFS(time,time,"&lt;"&amp;B78),44077)</f>
        <v>44077</v>
      </c>
      <c r="C79">
        <f t="shared" ca="1" si="10"/>
        <v>5</v>
      </c>
      <c r="D79">
        <f t="shared" ca="1" si="14"/>
        <v>0</v>
      </c>
    </row>
  </sheetData>
  <sortState xmlns:xlrd2="http://schemas.microsoft.com/office/spreadsheetml/2017/richdata2" ref="C23:D35">
    <sortCondition descending="1" ref="C23:C35"/>
  </sortState>
  <hyperlinks>
    <hyperlink ref="A36" r:id="rId1" location="Koronavilkkua" display="https://thl.fi/fi/web/hyvinvoinnin-ja-terveyden-edistamisen-johtaminen/ajankohtaista/koronan-vaikutukset-yhteiskuntaan-ja-palveluihin - Koronavilkkua" xr:uid="{F06E6CD0-5429-431D-B74B-547C41718C4B}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Android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2020-09-26T18:43:06Z</dcterms:modified>
</cp:coreProperties>
</file>