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FDF63904-24F3-4A7D-9517-1A5722FF0658}" xr6:coauthVersionLast="45" xr6:coauthVersionMax="45" xr10:uidLastSave="{00000000-0000-0000-0000-000000000000}"/>
  <bookViews>
    <workbookView xWindow="1114" yWindow="17" windowWidth="20829" windowHeight="12326" xr2:uid="{C8451757-F61A-4204-92A2-683EE66AFF0A}"/>
  </bookViews>
  <sheets>
    <sheet name="Android" sheetId="1" r:id="rId1"/>
  </sheets>
  <definedNames>
    <definedName name="AllKeys">Android!$C$134:$C$249</definedName>
    <definedName name="data">Android!$C$9:$E$125</definedName>
    <definedName name="Json">Android!$A$4</definedName>
    <definedName name="time">Android!$C$9:$C$125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7" i="1" l="1"/>
  <c r="G246" i="1" s="1"/>
  <c r="H247" i="1"/>
  <c r="G245" i="1" l="1"/>
  <c r="H246" i="1"/>
  <c r="G9" i="1"/>
  <c r="H9" i="1" s="1"/>
  <c r="I247" i="1" l="1"/>
  <c r="J246" i="1"/>
  <c r="J247" i="1"/>
  <c r="G244" i="1"/>
  <c r="H245" i="1"/>
  <c r="I9" i="1"/>
  <c r="J9" i="1" s="1"/>
  <c r="K9" i="1" s="1"/>
  <c r="G243" i="1" l="1"/>
  <c r="H244" i="1"/>
  <c r="I246" i="1"/>
  <c r="L9" i="1"/>
  <c r="G10" i="1" s="1"/>
  <c r="H10" i="1" s="1"/>
  <c r="J245" i="1" l="1"/>
  <c r="G242" i="1"/>
  <c r="H243" i="1"/>
  <c r="J244" i="1" s="1"/>
  <c r="I245" i="1"/>
  <c r="G11" i="1"/>
  <c r="H11" i="1" s="1"/>
  <c r="I10" i="1"/>
  <c r="G241" i="1" l="1"/>
  <c r="H242" i="1"/>
  <c r="I244" i="1"/>
  <c r="J10" i="1"/>
  <c r="K10" i="1" s="1"/>
  <c r="J243" i="1" l="1"/>
  <c r="I243" i="1"/>
  <c r="G240" i="1"/>
  <c r="H241" i="1"/>
  <c r="I11" i="1"/>
  <c r="G12" i="1"/>
  <c r="H12" i="1" s="1"/>
  <c r="L10" i="1"/>
  <c r="J242" i="1" l="1"/>
  <c r="G239" i="1"/>
  <c r="H240" i="1"/>
  <c r="J241" i="1" s="1"/>
  <c r="I242" i="1"/>
  <c r="J11" i="1"/>
  <c r="K11" i="1" s="1"/>
  <c r="G238" i="1" l="1"/>
  <c r="H239" i="1"/>
  <c r="I241" i="1"/>
  <c r="L11" i="1"/>
  <c r="G13" i="1"/>
  <c r="H13" i="1" s="1"/>
  <c r="I12" i="1"/>
  <c r="J240" i="1" l="1"/>
  <c r="I240" i="1"/>
  <c r="G237" i="1"/>
  <c r="H238" i="1"/>
  <c r="J12" i="1"/>
  <c r="K12" i="1" s="1"/>
  <c r="J239" i="1" l="1"/>
  <c r="G236" i="1"/>
  <c r="H237" i="1"/>
  <c r="J238" i="1" s="1"/>
  <c r="I239" i="1"/>
  <c r="L12" i="1"/>
  <c r="G14" i="1"/>
  <c r="H14" i="1" s="1"/>
  <c r="I13" i="1"/>
  <c r="G235" i="1" l="1"/>
  <c r="H236" i="1"/>
  <c r="I238" i="1"/>
  <c r="J13" i="1"/>
  <c r="K13" i="1" s="1"/>
  <c r="J237" i="1" l="1"/>
  <c r="I237" i="1"/>
  <c r="G234" i="1"/>
  <c r="H235" i="1"/>
  <c r="L13" i="1"/>
  <c r="G15" i="1"/>
  <c r="H15" i="1" s="1"/>
  <c r="I14" i="1"/>
  <c r="J236" i="1" l="1"/>
  <c r="G233" i="1"/>
  <c r="H233" i="1" s="1"/>
  <c r="H234" i="1"/>
  <c r="J235" i="1" s="1"/>
  <c r="I236" i="1"/>
  <c r="B15" i="1"/>
  <c r="C15" i="1" s="1"/>
  <c r="J14" i="1"/>
  <c r="K14" i="1" s="1"/>
  <c r="I234" i="1" l="1"/>
  <c r="J234" i="1"/>
  <c r="I235" i="1"/>
  <c r="L14" i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33" i="1" s="1"/>
  <c r="B134" i="1" s="1"/>
  <c r="J21" i="1"/>
  <c r="K21" i="1" s="1"/>
  <c r="K134" i="1" l="1"/>
  <c r="B135" i="1"/>
  <c r="K135" i="1" s="1"/>
  <c r="G249" i="1"/>
  <c r="G248" i="1" s="1"/>
  <c r="D21" i="1"/>
  <c r="D9" i="1"/>
  <c r="I22" i="1"/>
  <c r="L21" i="1"/>
  <c r="E20" i="1" s="1"/>
  <c r="D20" i="1"/>
  <c r="H248" i="1" l="1"/>
  <c r="H249" i="1"/>
  <c r="B136" i="1"/>
  <c r="K136" i="1" s="1"/>
  <c r="C135" i="1"/>
  <c r="E21" i="1"/>
  <c r="E9" i="1"/>
  <c r="J22" i="1"/>
  <c r="K22" i="1" s="1"/>
  <c r="D11" i="1"/>
  <c r="J249" i="1" l="1"/>
  <c r="I249" i="1"/>
  <c r="B137" i="1"/>
  <c r="K137" i="1" s="1"/>
  <c r="D135" i="1"/>
  <c r="C136" i="1"/>
  <c r="L22" i="1"/>
  <c r="E11" i="1" s="1"/>
  <c r="D136" i="1" s="1"/>
  <c r="D22" i="1"/>
  <c r="I248" i="1" l="1"/>
  <c r="J248" i="1"/>
  <c r="B138" i="1"/>
  <c r="K138" i="1" s="1"/>
  <c r="C134" i="1"/>
  <c r="C137" i="1"/>
  <c r="D137" i="1"/>
  <c r="E22" i="1"/>
  <c r="E2" i="1" s="1"/>
  <c r="E134" i="1" l="1"/>
  <c r="E135" i="1" s="1"/>
  <c r="E136" i="1" s="1"/>
  <c r="E137" i="1" s="1"/>
  <c r="A129" i="1"/>
  <c r="B139" i="1"/>
  <c r="K139" i="1" s="1"/>
  <c r="D134" i="1"/>
  <c r="D138" i="1"/>
  <c r="C138" i="1"/>
  <c r="B140" i="1" l="1"/>
  <c r="K140" i="1" s="1"/>
  <c r="E138" i="1"/>
  <c r="D139" i="1"/>
  <c r="C139" i="1"/>
  <c r="B141" i="1" l="1"/>
  <c r="K141" i="1" s="1"/>
  <c r="E139" i="1"/>
  <c r="D140" i="1"/>
  <c r="C140" i="1"/>
  <c r="B142" i="1" l="1"/>
  <c r="K142" i="1" s="1"/>
  <c r="A134" i="1"/>
  <c r="E140" i="1"/>
  <c r="C141" i="1"/>
  <c r="D141" i="1"/>
  <c r="B143" i="1" l="1"/>
  <c r="K143" i="1" s="1"/>
  <c r="E141" i="1"/>
  <c r="D142" i="1"/>
  <c r="C142" i="1"/>
  <c r="G232" i="1" l="1"/>
  <c r="B144" i="1"/>
  <c r="K144" i="1" s="1"/>
  <c r="E142" i="1"/>
  <c r="D143" i="1"/>
  <c r="C143" i="1"/>
  <c r="H232" i="1" l="1"/>
  <c r="G231" i="1"/>
  <c r="B145" i="1"/>
  <c r="K145" i="1" s="1"/>
  <c r="E143" i="1"/>
  <c r="D144" i="1"/>
  <c r="C144" i="1"/>
  <c r="I233" i="1" l="1"/>
  <c r="J233" i="1"/>
  <c r="H231" i="1"/>
  <c r="J232" i="1" s="1"/>
  <c r="G230" i="1"/>
  <c r="B146" i="1"/>
  <c r="K146" i="1" s="1"/>
  <c r="E144" i="1"/>
  <c r="C145" i="1"/>
  <c r="D145" i="1"/>
  <c r="I232" i="1" l="1"/>
  <c r="H230" i="1"/>
  <c r="I231" i="1" s="1"/>
  <c r="G229" i="1"/>
  <c r="B147" i="1"/>
  <c r="K147" i="1" s="1"/>
  <c r="E145" i="1"/>
  <c r="C146" i="1"/>
  <c r="D146" i="1"/>
  <c r="J231" i="1" l="1"/>
  <c r="H229" i="1"/>
  <c r="I230" i="1" s="1"/>
  <c r="G228" i="1"/>
  <c r="B148" i="1"/>
  <c r="K148" i="1" s="1"/>
  <c r="C147" i="1"/>
  <c r="A141" i="1" s="1"/>
  <c r="A135" i="1" s="1"/>
  <c r="D147" i="1"/>
  <c r="E146" i="1"/>
  <c r="J230" i="1" l="1"/>
  <c r="H228" i="1"/>
  <c r="J229" i="1" s="1"/>
  <c r="G227" i="1"/>
  <c r="E147" i="1"/>
  <c r="B149" i="1"/>
  <c r="K149" i="1" s="1"/>
  <c r="C148" i="1"/>
  <c r="D148" i="1"/>
  <c r="I229" i="1" l="1"/>
  <c r="H227" i="1"/>
  <c r="I228" i="1" s="1"/>
  <c r="G226" i="1"/>
  <c r="E148" i="1"/>
  <c r="B150" i="1"/>
  <c r="K150" i="1" s="1"/>
  <c r="D149" i="1"/>
  <c r="C149" i="1"/>
  <c r="J228" i="1" l="1"/>
  <c r="H226" i="1"/>
  <c r="J227" i="1" s="1"/>
  <c r="G225" i="1"/>
  <c r="B151" i="1"/>
  <c r="K151" i="1" s="1"/>
  <c r="C150" i="1"/>
  <c r="D150" i="1"/>
  <c r="E149" i="1"/>
  <c r="I227" i="1" l="1"/>
  <c r="G224" i="1"/>
  <c r="H225" i="1"/>
  <c r="J226" i="1" s="1"/>
  <c r="E150" i="1"/>
  <c r="B152" i="1"/>
  <c r="K152" i="1" s="1"/>
  <c r="D151" i="1"/>
  <c r="C151" i="1"/>
  <c r="I226" i="1" l="1"/>
  <c r="H224" i="1"/>
  <c r="G223" i="1"/>
  <c r="E151" i="1"/>
  <c r="B153" i="1"/>
  <c r="K153" i="1" s="1"/>
  <c r="C152" i="1"/>
  <c r="D152" i="1"/>
  <c r="I225" i="1" l="1"/>
  <c r="H223" i="1"/>
  <c r="G222" i="1"/>
  <c r="J225" i="1"/>
  <c r="B154" i="1"/>
  <c r="K154" i="1" s="1"/>
  <c r="C153" i="1"/>
  <c r="D153" i="1"/>
  <c r="E152" i="1"/>
  <c r="I224" i="1" l="1"/>
  <c r="J224" i="1"/>
  <c r="H222" i="1"/>
  <c r="G221" i="1"/>
  <c r="E153" i="1"/>
  <c r="B155" i="1"/>
  <c r="K155" i="1" s="1"/>
  <c r="D154" i="1"/>
  <c r="C154" i="1"/>
  <c r="A148" i="1" s="1"/>
  <c r="A142" i="1" s="1"/>
  <c r="I223" i="1" l="1"/>
  <c r="J223" i="1"/>
  <c r="H221" i="1"/>
  <c r="J222" i="1" s="1"/>
  <c r="G220" i="1"/>
  <c r="E154" i="1"/>
  <c r="B156" i="1"/>
  <c r="K156" i="1" s="1"/>
  <c r="D155" i="1"/>
  <c r="C155" i="1"/>
  <c r="I222" i="1" l="1"/>
  <c r="H220" i="1"/>
  <c r="J221" i="1" s="1"/>
  <c r="G219" i="1"/>
  <c r="B157" i="1"/>
  <c r="K157" i="1" s="1"/>
  <c r="C156" i="1"/>
  <c r="D156" i="1"/>
  <c r="E155" i="1"/>
  <c r="I221" i="1" l="1"/>
  <c r="G218" i="1"/>
  <c r="H219" i="1"/>
  <c r="J220" i="1" s="1"/>
  <c r="E156" i="1"/>
  <c r="B158" i="1"/>
  <c r="K158" i="1" s="1"/>
  <c r="D157" i="1"/>
  <c r="C157" i="1"/>
  <c r="I220" i="1" l="1"/>
  <c r="G217" i="1"/>
  <c r="H218" i="1"/>
  <c r="E157" i="1"/>
  <c r="B159" i="1"/>
  <c r="K159" i="1" s="1"/>
  <c r="D158" i="1"/>
  <c r="C158" i="1"/>
  <c r="G216" i="1" l="1"/>
  <c r="H217" i="1"/>
  <c r="I218" i="1" s="1"/>
  <c r="I219" i="1"/>
  <c r="J219" i="1"/>
  <c r="E158" i="1"/>
  <c r="B160" i="1"/>
  <c r="K160" i="1" s="1"/>
  <c r="D159" i="1"/>
  <c r="C159" i="1"/>
  <c r="J218" i="1" l="1"/>
  <c r="G215" i="1"/>
  <c r="H216" i="1"/>
  <c r="I217" i="1" s="1"/>
  <c r="E159" i="1"/>
  <c r="B161" i="1"/>
  <c r="K161" i="1" s="1"/>
  <c r="D160" i="1"/>
  <c r="C160" i="1"/>
  <c r="G214" i="1" l="1"/>
  <c r="H215" i="1"/>
  <c r="I216" i="1" s="1"/>
  <c r="J217" i="1"/>
  <c r="E160" i="1"/>
  <c r="B162" i="1"/>
  <c r="K162" i="1" s="1"/>
  <c r="D161" i="1"/>
  <c r="C161" i="1"/>
  <c r="A155" i="1" s="1"/>
  <c r="A149" i="1" s="1"/>
  <c r="J216" i="1" l="1"/>
  <c r="G213" i="1"/>
  <c r="H214" i="1"/>
  <c r="B163" i="1"/>
  <c r="K163" i="1" s="1"/>
  <c r="D162" i="1"/>
  <c r="C162" i="1"/>
  <c r="E161" i="1"/>
  <c r="J215" i="1" l="1"/>
  <c r="G212" i="1"/>
  <c r="H213" i="1"/>
  <c r="J214" i="1" s="1"/>
  <c r="I215" i="1"/>
  <c r="E162" i="1"/>
  <c r="B164" i="1"/>
  <c r="K164" i="1" s="1"/>
  <c r="D163" i="1"/>
  <c r="C163" i="1"/>
  <c r="H212" i="1" l="1"/>
  <c r="J213" i="1" s="1"/>
  <c r="G211" i="1"/>
  <c r="I214" i="1"/>
  <c r="E163" i="1"/>
  <c r="B165" i="1"/>
  <c r="K165" i="1" s="1"/>
  <c r="C164" i="1"/>
  <c r="D164" i="1"/>
  <c r="G210" i="1" l="1"/>
  <c r="H211" i="1"/>
  <c r="I212" i="1" s="1"/>
  <c r="I213" i="1"/>
  <c r="B166" i="1"/>
  <c r="K166" i="1" s="1"/>
  <c r="C165" i="1"/>
  <c r="D165" i="1"/>
  <c r="E164" i="1"/>
  <c r="J212" i="1" l="1"/>
  <c r="G209" i="1"/>
  <c r="H210" i="1"/>
  <c r="E165" i="1"/>
  <c r="B167" i="1"/>
  <c r="K167" i="1" s="1"/>
  <c r="C166" i="1"/>
  <c r="D166" i="1"/>
  <c r="E166" i="1" l="1"/>
  <c r="G208" i="1"/>
  <c r="H209" i="1"/>
  <c r="J210" i="1" s="1"/>
  <c r="I211" i="1"/>
  <c r="J211" i="1"/>
  <c r="B168" i="1"/>
  <c r="K168" i="1" s="1"/>
  <c r="C167" i="1"/>
  <c r="D167" i="1"/>
  <c r="E167" i="1" l="1"/>
  <c r="G207" i="1"/>
  <c r="H208" i="1"/>
  <c r="J209" i="1" s="1"/>
  <c r="I210" i="1"/>
  <c r="B169" i="1"/>
  <c r="K169" i="1" s="1"/>
  <c r="D168" i="1"/>
  <c r="C168" i="1"/>
  <c r="H207" i="1" l="1"/>
  <c r="I208" i="1" s="1"/>
  <c r="G206" i="1"/>
  <c r="I209" i="1"/>
  <c r="E168" i="1"/>
  <c r="A162" i="1"/>
  <c r="B170" i="1"/>
  <c r="K170" i="1" s="1"/>
  <c r="D169" i="1"/>
  <c r="C169" i="1"/>
  <c r="J208" i="1" l="1"/>
  <c r="H206" i="1"/>
  <c r="J207" i="1" s="1"/>
  <c r="G205" i="1"/>
  <c r="B171" i="1"/>
  <c r="K171" i="1" s="1"/>
  <c r="D170" i="1"/>
  <c r="C170" i="1"/>
  <c r="A156" i="1"/>
  <c r="E169" i="1"/>
  <c r="G204" i="1" l="1"/>
  <c r="H205" i="1"/>
  <c r="I206" i="1" s="1"/>
  <c r="I207" i="1"/>
  <c r="E170" i="1"/>
  <c r="B172" i="1"/>
  <c r="K172" i="1" s="1"/>
  <c r="C171" i="1"/>
  <c r="D171" i="1"/>
  <c r="J206" i="1" l="1"/>
  <c r="H204" i="1"/>
  <c r="I205" i="1" s="1"/>
  <c r="G203" i="1"/>
  <c r="E171" i="1"/>
  <c r="B173" i="1"/>
  <c r="K173" i="1" s="1"/>
  <c r="C172" i="1"/>
  <c r="D172" i="1"/>
  <c r="E172" i="1" l="1"/>
  <c r="J205" i="1"/>
  <c r="G202" i="1"/>
  <c r="H203" i="1"/>
  <c r="B174" i="1"/>
  <c r="K174" i="1" s="1"/>
  <c r="D173" i="1"/>
  <c r="C173" i="1"/>
  <c r="E173" i="1" l="1"/>
  <c r="I204" i="1"/>
  <c r="G201" i="1"/>
  <c r="H202" i="1"/>
  <c r="J203" i="1" s="1"/>
  <c r="J204" i="1"/>
  <c r="B175" i="1"/>
  <c r="K175" i="1" s="1"/>
  <c r="C174" i="1"/>
  <c r="D174" i="1"/>
  <c r="E174" i="1" l="1"/>
  <c r="I203" i="1"/>
  <c r="G200" i="1"/>
  <c r="H201" i="1"/>
  <c r="B176" i="1"/>
  <c r="K176" i="1" s="1"/>
  <c r="D175" i="1"/>
  <c r="C175" i="1"/>
  <c r="J202" i="1" l="1"/>
  <c r="G199" i="1"/>
  <c r="H200" i="1"/>
  <c r="I202" i="1"/>
  <c r="A169" i="1"/>
  <c r="E175" i="1"/>
  <c r="B177" i="1"/>
  <c r="K177" i="1" s="1"/>
  <c r="C176" i="1"/>
  <c r="D176" i="1"/>
  <c r="I201" i="1" l="1"/>
  <c r="G198" i="1"/>
  <c r="H199" i="1"/>
  <c r="J201" i="1"/>
  <c r="E176" i="1"/>
  <c r="B178" i="1"/>
  <c r="K178" i="1" s="1"/>
  <c r="C177" i="1"/>
  <c r="D177" i="1"/>
  <c r="A163" i="1"/>
  <c r="I200" i="1" l="1"/>
  <c r="G197" i="1"/>
  <c r="H198" i="1"/>
  <c r="I199" i="1" s="1"/>
  <c r="J200" i="1"/>
  <c r="B179" i="1"/>
  <c r="K179" i="1" s="1"/>
  <c r="C178" i="1"/>
  <c r="D178" i="1"/>
  <c r="E177" i="1"/>
  <c r="H197" i="1" l="1"/>
  <c r="G196" i="1"/>
  <c r="J199" i="1"/>
  <c r="E178" i="1"/>
  <c r="B180" i="1"/>
  <c r="K180" i="1" s="1"/>
  <c r="C179" i="1"/>
  <c r="D179" i="1"/>
  <c r="J198" i="1" l="1"/>
  <c r="I198" i="1"/>
  <c r="H196" i="1"/>
  <c r="J197" i="1" s="1"/>
  <c r="G195" i="1"/>
  <c r="E179" i="1"/>
  <c r="B181" i="1"/>
  <c r="K181" i="1" s="1"/>
  <c r="C180" i="1"/>
  <c r="D180" i="1"/>
  <c r="G194" i="1" l="1"/>
  <c r="H195" i="1"/>
  <c r="I196" i="1" s="1"/>
  <c r="I197" i="1"/>
  <c r="B182" i="1"/>
  <c r="K182" i="1" s="1"/>
  <c r="D181" i="1"/>
  <c r="C181" i="1"/>
  <c r="E180" i="1"/>
  <c r="J196" i="1" l="1"/>
  <c r="G193" i="1"/>
  <c r="H194" i="1"/>
  <c r="J195" i="1" s="1"/>
  <c r="E181" i="1"/>
  <c r="B183" i="1"/>
  <c r="K183" i="1" s="1"/>
  <c r="D182" i="1"/>
  <c r="C182" i="1"/>
  <c r="I195" i="1" l="1"/>
  <c r="G192" i="1"/>
  <c r="H193" i="1"/>
  <c r="I194" i="1" s="1"/>
  <c r="B184" i="1"/>
  <c r="K184" i="1" s="1"/>
  <c r="D183" i="1"/>
  <c r="C183" i="1"/>
  <c r="E182" i="1"/>
  <c r="A176" i="1"/>
  <c r="J194" i="1" l="1"/>
  <c r="G191" i="1"/>
  <c r="H192" i="1"/>
  <c r="J193" i="1" s="1"/>
  <c r="E183" i="1"/>
  <c r="A170" i="1"/>
  <c r="B185" i="1"/>
  <c r="K185" i="1" s="1"/>
  <c r="D184" i="1"/>
  <c r="C184" i="1"/>
  <c r="I193" i="1" l="1"/>
  <c r="G190" i="1"/>
  <c r="H191" i="1"/>
  <c r="J192" i="1" s="1"/>
  <c r="E184" i="1"/>
  <c r="B186" i="1"/>
  <c r="K186" i="1" s="1"/>
  <c r="D185" i="1"/>
  <c r="C185" i="1"/>
  <c r="E185" i="1" l="1"/>
  <c r="I192" i="1"/>
  <c r="H190" i="1"/>
  <c r="I191" i="1" s="1"/>
  <c r="G189" i="1"/>
  <c r="B187" i="1"/>
  <c r="K187" i="1" s="1"/>
  <c r="D186" i="1"/>
  <c r="C186" i="1"/>
  <c r="E186" i="1" l="1"/>
  <c r="H189" i="1"/>
  <c r="G188" i="1"/>
  <c r="J191" i="1"/>
  <c r="B188" i="1"/>
  <c r="K188" i="1" s="1"/>
  <c r="C187" i="1"/>
  <c r="E187" i="1" s="1"/>
  <c r="D187" i="1"/>
  <c r="G187" i="1" l="1"/>
  <c r="H188" i="1"/>
  <c r="I189" i="1" s="1"/>
  <c r="I190" i="1"/>
  <c r="J190" i="1"/>
  <c r="B189" i="1"/>
  <c r="K189" i="1" s="1"/>
  <c r="C188" i="1"/>
  <c r="E188" i="1" s="1"/>
  <c r="D188" i="1"/>
  <c r="J189" i="1" l="1"/>
  <c r="H187" i="1"/>
  <c r="J188" i="1" s="1"/>
  <c r="G186" i="1"/>
  <c r="B190" i="1"/>
  <c r="K190" i="1" s="1"/>
  <c r="D189" i="1"/>
  <c r="C189" i="1"/>
  <c r="G185" i="1" l="1"/>
  <c r="H186" i="1"/>
  <c r="J187" i="1" s="1"/>
  <c r="I188" i="1"/>
  <c r="A183" i="1"/>
  <c r="E189" i="1"/>
  <c r="B191" i="1"/>
  <c r="K191" i="1" s="1"/>
  <c r="C190" i="1"/>
  <c r="D190" i="1"/>
  <c r="I187" i="1" l="1"/>
  <c r="H185" i="1"/>
  <c r="G184" i="1"/>
  <c r="B192" i="1"/>
  <c r="K192" i="1" s="1"/>
  <c r="C191" i="1"/>
  <c r="D191" i="1"/>
  <c r="E190" i="1"/>
  <c r="A177" i="1"/>
  <c r="H184" i="1" l="1"/>
  <c r="I185" i="1" s="1"/>
  <c r="G183" i="1"/>
  <c r="J186" i="1"/>
  <c r="I186" i="1"/>
  <c r="E191" i="1"/>
  <c r="B193" i="1"/>
  <c r="K193" i="1" s="1"/>
  <c r="D192" i="1"/>
  <c r="C192" i="1"/>
  <c r="G182" i="1" l="1"/>
  <c r="H183" i="1"/>
  <c r="J185" i="1"/>
  <c r="E192" i="1"/>
  <c r="B194" i="1"/>
  <c r="K194" i="1" s="1"/>
  <c r="C193" i="1"/>
  <c r="D193" i="1"/>
  <c r="I184" i="1" l="1"/>
  <c r="G181" i="1"/>
  <c r="H182" i="1"/>
  <c r="I183" i="1" s="1"/>
  <c r="E193" i="1"/>
  <c r="J184" i="1"/>
  <c r="B195" i="1"/>
  <c r="K195" i="1" s="1"/>
  <c r="D194" i="1"/>
  <c r="C194" i="1"/>
  <c r="E194" i="1" s="1"/>
  <c r="H181" i="1" l="1"/>
  <c r="G180" i="1"/>
  <c r="J183" i="1"/>
  <c r="B196" i="1"/>
  <c r="K196" i="1" s="1"/>
  <c r="C195" i="1"/>
  <c r="E195" i="1" s="1"/>
  <c r="D195" i="1"/>
  <c r="J182" i="1" l="1"/>
  <c r="G179" i="1"/>
  <c r="H180" i="1"/>
  <c r="I182" i="1"/>
  <c r="B197" i="1"/>
  <c r="K197" i="1" s="1"/>
  <c r="C196" i="1"/>
  <c r="D196" i="1"/>
  <c r="J181" i="1" l="1"/>
  <c r="G178" i="1"/>
  <c r="H179" i="1"/>
  <c r="I181" i="1"/>
  <c r="B198" i="1"/>
  <c r="K198" i="1" s="1"/>
  <c r="C197" i="1"/>
  <c r="D197" i="1"/>
  <c r="A190" i="1"/>
  <c r="E196" i="1"/>
  <c r="I180" i="1" l="1"/>
  <c r="H178" i="1"/>
  <c r="J179" i="1" s="1"/>
  <c r="G177" i="1"/>
  <c r="J180" i="1"/>
  <c r="E197" i="1"/>
  <c r="A184" i="1"/>
  <c r="B199" i="1"/>
  <c r="K199" i="1" s="1"/>
  <c r="C198" i="1"/>
  <c r="D198" i="1"/>
  <c r="G176" i="1" l="1"/>
  <c r="H177" i="1"/>
  <c r="J178" i="1" s="1"/>
  <c r="I179" i="1"/>
  <c r="E198" i="1"/>
  <c r="B200" i="1"/>
  <c r="K200" i="1" s="1"/>
  <c r="C199" i="1"/>
  <c r="D199" i="1"/>
  <c r="I178" i="1" l="1"/>
  <c r="E199" i="1"/>
  <c r="G175" i="1"/>
  <c r="H176" i="1"/>
  <c r="B201" i="1"/>
  <c r="K201" i="1" s="1"/>
  <c r="C200" i="1"/>
  <c r="E200" i="1" s="1"/>
  <c r="D200" i="1"/>
  <c r="J177" i="1" l="1"/>
  <c r="G174" i="1"/>
  <c r="H175" i="1"/>
  <c r="I176" i="1" s="1"/>
  <c r="I177" i="1"/>
  <c r="B202" i="1"/>
  <c r="K202" i="1" s="1"/>
  <c r="C201" i="1"/>
  <c r="E201" i="1" s="1"/>
  <c r="D201" i="1"/>
  <c r="G173" i="1" l="1"/>
  <c r="H174" i="1"/>
  <c r="J175" i="1" s="1"/>
  <c r="J176" i="1"/>
  <c r="B203" i="1"/>
  <c r="K203" i="1" s="1"/>
  <c r="C202" i="1"/>
  <c r="E202" i="1" s="1"/>
  <c r="D202" i="1"/>
  <c r="I175" i="1" l="1"/>
  <c r="H173" i="1"/>
  <c r="J174" i="1" s="1"/>
  <c r="G172" i="1"/>
  <c r="B204" i="1"/>
  <c r="K204" i="1" s="1"/>
  <c r="C203" i="1"/>
  <c r="D203" i="1"/>
  <c r="I174" i="1" l="1"/>
  <c r="G171" i="1"/>
  <c r="H172" i="1"/>
  <c r="I173" i="1" s="1"/>
  <c r="A197" i="1"/>
  <c r="E203" i="1"/>
  <c r="B205" i="1"/>
  <c r="K205" i="1" s="1"/>
  <c r="D204" i="1"/>
  <c r="C204" i="1"/>
  <c r="J173" i="1" l="1"/>
  <c r="G170" i="1"/>
  <c r="H171" i="1"/>
  <c r="I172" i="1" s="1"/>
  <c r="E204" i="1"/>
  <c r="B206" i="1"/>
  <c r="K206" i="1" s="1"/>
  <c r="C205" i="1"/>
  <c r="D205" i="1"/>
  <c r="A191" i="1"/>
  <c r="G169" i="1" l="1"/>
  <c r="H170" i="1"/>
  <c r="J171" i="1" s="1"/>
  <c r="J172" i="1"/>
  <c r="E205" i="1"/>
  <c r="B207" i="1"/>
  <c r="K207" i="1" s="1"/>
  <c r="D206" i="1"/>
  <c r="C206" i="1"/>
  <c r="I171" i="1" l="1"/>
  <c r="G168" i="1"/>
  <c r="H169" i="1"/>
  <c r="I170" i="1" s="1"/>
  <c r="E206" i="1"/>
  <c r="B208" i="1"/>
  <c r="K208" i="1" s="1"/>
  <c r="D207" i="1"/>
  <c r="C207" i="1"/>
  <c r="G167" i="1" l="1"/>
  <c r="H168" i="1"/>
  <c r="J169" i="1" s="1"/>
  <c r="J170" i="1"/>
  <c r="B209" i="1"/>
  <c r="K209" i="1" s="1"/>
  <c r="C208" i="1"/>
  <c r="D208" i="1"/>
  <c r="E207" i="1"/>
  <c r="I169" i="1" l="1"/>
  <c r="H167" i="1"/>
  <c r="G166" i="1"/>
  <c r="B210" i="1"/>
  <c r="K210" i="1" s="1"/>
  <c r="D209" i="1"/>
  <c r="C209" i="1"/>
  <c r="E208" i="1"/>
  <c r="I168" i="1" l="1"/>
  <c r="J168" i="1"/>
  <c r="G165" i="1"/>
  <c r="H166" i="1"/>
  <c r="E209" i="1"/>
  <c r="B211" i="1"/>
  <c r="K211" i="1" s="1"/>
  <c r="C210" i="1"/>
  <c r="D210" i="1"/>
  <c r="J167" i="1" l="1"/>
  <c r="H165" i="1"/>
  <c r="G164" i="1"/>
  <c r="I167" i="1"/>
  <c r="E210" i="1"/>
  <c r="A204" i="1"/>
  <c r="A198" i="1" s="1"/>
  <c r="B212" i="1"/>
  <c r="K212" i="1" s="1"/>
  <c r="C211" i="1"/>
  <c r="D211" i="1"/>
  <c r="H164" i="1" l="1"/>
  <c r="I165" i="1" s="1"/>
  <c r="G163" i="1"/>
  <c r="J166" i="1"/>
  <c r="I166" i="1"/>
  <c r="E211" i="1"/>
  <c r="B213" i="1"/>
  <c r="K213" i="1" s="1"/>
  <c r="D212" i="1"/>
  <c r="C212" i="1"/>
  <c r="J165" i="1" l="1"/>
  <c r="H163" i="1"/>
  <c r="I164" i="1" s="1"/>
  <c r="G162" i="1"/>
  <c r="E212" i="1"/>
  <c r="B214" i="1"/>
  <c r="K214" i="1" s="1"/>
  <c r="C213" i="1"/>
  <c r="D213" i="1"/>
  <c r="J164" i="1" l="1"/>
  <c r="G161" i="1"/>
  <c r="H162" i="1"/>
  <c r="J163" i="1" s="1"/>
  <c r="E213" i="1"/>
  <c r="B215" i="1"/>
  <c r="K215" i="1" s="1"/>
  <c r="C214" i="1"/>
  <c r="D214" i="1"/>
  <c r="E214" i="1" l="1"/>
  <c r="G160" i="1"/>
  <c r="H161" i="1"/>
  <c r="I163" i="1"/>
  <c r="B216" i="1"/>
  <c r="K216" i="1" s="1"/>
  <c r="D215" i="1"/>
  <c r="C215" i="1"/>
  <c r="E215" i="1" s="1"/>
  <c r="J162" i="1" l="1"/>
  <c r="H160" i="1"/>
  <c r="I161" i="1" s="1"/>
  <c r="G159" i="1"/>
  <c r="I162" i="1"/>
  <c r="D216" i="1"/>
  <c r="B217" i="1"/>
  <c r="K217" i="1" s="1"/>
  <c r="C216" i="1"/>
  <c r="E216" i="1" s="1"/>
  <c r="H159" i="1" l="1"/>
  <c r="I160" i="1" s="1"/>
  <c r="G158" i="1"/>
  <c r="J161" i="1"/>
  <c r="B218" i="1"/>
  <c r="K218" i="1" s="1"/>
  <c r="C217" i="1"/>
  <c r="E217" i="1" s="1"/>
  <c r="D217" i="1"/>
  <c r="J160" i="1" l="1"/>
  <c r="G157" i="1"/>
  <c r="H158" i="1"/>
  <c r="I159" i="1" s="1"/>
  <c r="B219" i="1"/>
  <c r="K219" i="1" s="1"/>
  <c r="C218" i="1"/>
  <c r="E218" i="1" s="1"/>
  <c r="D218" i="1"/>
  <c r="G156" i="1" l="1"/>
  <c r="H157" i="1"/>
  <c r="J159" i="1"/>
  <c r="B220" i="1"/>
  <c r="K220" i="1" s="1"/>
  <c r="C219" i="1"/>
  <c r="E219" i="1" s="1"/>
  <c r="D219" i="1"/>
  <c r="G155" i="1" l="1"/>
  <c r="H156" i="1"/>
  <c r="I157" i="1" s="1"/>
  <c r="I158" i="1"/>
  <c r="J158" i="1"/>
  <c r="B221" i="1"/>
  <c r="K221" i="1" s="1"/>
  <c r="C220" i="1"/>
  <c r="E220" i="1" s="1"/>
  <c r="D220" i="1"/>
  <c r="J157" i="1" l="1"/>
  <c r="G154" i="1"/>
  <c r="H155" i="1"/>
  <c r="J156" i="1" s="1"/>
  <c r="C221" i="1"/>
  <c r="E221" i="1" s="1"/>
  <c r="B222" i="1"/>
  <c r="K222" i="1" s="1"/>
  <c r="D221" i="1"/>
  <c r="I156" i="1" l="1"/>
  <c r="H154" i="1"/>
  <c r="I155" i="1" s="1"/>
  <c r="G153" i="1"/>
  <c r="C222" i="1"/>
  <c r="E222" i="1" s="1"/>
  <c r="B223" i="1"/>
  <c r="K223" i="1" s="1"/>
  <c r="D222" i="1"/>
  <c r="J155" i="1" l="1"/>
  <c r="G152" i="1"/>
  <c r="H153" i="1"/>
  <c r="I154" i="1" s="1"/>
  <c r="D223" i="1"/>
  <c r="C223" i="1"/>
  <c r="E223" i="1" s="1"/>
  <c r="B224" i="1"/>
  <c r="K224" i="1" s="1"/>
  <c r="H152" i="1" l="1"/>
  <c r="G151" i="1"/>
  <c r="J154" i="1"/>
  <c r="C224" i="1"/>
  <c r="E224" i="1" s="1"/>
  <c r="B225" i="1"/>
  <c r="K225" i="1" s="1"/>
  <c r="D224" i="1"/>
  <c r="I153" i="1" l="1"/>
  <c r="J153" i="1"/>
  <c r="G150" i="1"/>
  <c r="H151" i="1"/>
  <c r="J152" i="1" s="1"/>
  <c r="C225" i="1"/>
  <c r="E225" i="1" s="1"/>
  <c r="D225" i="1"/>
  <c r="B226" i="1"/>
  <c r="K226" i="1" s="1"/>
  <c r="H150" i="1" l="1"/>
  <c r="I151" i="1" s="1"/>
  <c r="G149" i="1"/>
  <c r="I152" i="1"/>
  <c r="D226" i="1"/>
  <c r="C226" i="1"/>
  <c r="E226" i="1" s="1"/>
  <c r="B227" i="1"/>
  <c r="J151" i="1" l="1"/>
  <c r="H149" i="1"/>
  <c r="I150" i="1" s="1"/>
  <c r="G148" i="1"/>
  <c r="B228" i="1"/>
  <c r="K227" i="1"/>
  <c r="D227" i="1"/>
  <c r="C227" i="1"/>
  <c r="E227" i="1" s="1"/>
  <c r="H148" i="1" l="1"/>
  <c r="I149" i="1" s="1"/>
  <c r="G147" i="1"/>
  <c r="J150" i="1"/>
  <c r="C228" i="1"/>
  <c r="E228" i="1" s="1"/>
  <c r="K228" i="1"/>
  <c r="B229" i="1"/>
  <c r="D228" i="1"/>
  <c r="J149" i="1" l="1"/>
  <c r="H147" i="1"/>
  <c r="I148" i="1" s="1"/>
  <c r="G146" i="1"/>
  <c r="K229" i="1"/>
  <c r="C229" i="1"/>
  <c r="E229" i="1" s="1"/>
  <c r="B230" i="1"/>
  <c r="D229" i="1"/>
  <c r="J148" i="1" l="1"/>
  <c r="G145" i="1"/>
  <c r="H146" i="1"/>
  <c r="I147" i="1" s="1"/>
  <c r="K230" i="1"/>
  <c r="B231" i="1"/>
  <c r="C230" i="1"/>
  <c r="E230" i="1" s="1"/>
  <c r="D230" i="1"/>
  <c r="J147" i="1" l="1"/>
  <c r="H145" i="1"/>
  <c r="G144" i="1"/>
  <c r="K231" i="1"/>
  <c r="C231" i="1"/>
  <c r="B232" i="1"/>
  <c r="D231" i="1"/>
  <c r="G143" i="1" l="1"/>
  <c r="H144" i="1"/>
  <c r="J145" i="1" s="1"/>
  <c r="I146" i="1"/>
  <c r="J146" i="1"/>
  <c r="K232" i="1"/>
  <c r="C232" i="1"/>
  <c r="D232" i="1"/>
  <c r="B233" i="1"/>
  <c r="B234" i="1" s="1"/>
  <c r="B235" i="1" s="1"/>
  <c r="E231" i="1"/>
  <c r="C235" i="1" l="1"/>
  <c r="B236" i="1"/>
  <c r="D235" i="1"/>
  <c r="C234" i="1"/>
  <c r="D234" i="1"/>
  <c r="I145" i="1"/>
  <c r="G142" i="1"/>
  <c r="H143" i="1"/>
  <c r="E232" i="1"/>
  <c r="K233" i="1"/>
  <c r="D233" i="1"/>
  <c r="C233" i="1"/>
  <c r="C236" i="1" l="1"/>
  <c r="B237" i="1"/>
  <c r="D236" i="1"/>
  <c r="I144" i="1"/>
  <c r="G141" i="1"/>
  <c r="H142" i="1"/>
  <c r="J143" i="1" s="1"/>
  <c r="J144" i="1"/>
  <c r="E233" i="1"/>
  <c r="E234" i="1" s="1"/>
  <c r="E235" i="1" s="1"/>
  <c r="C237" i="1" l="1"/>
  <c r="E237" i="1" s="1"/>
  <c r="B238" i="1"/>
  <c r="D237" i="1"/>
  <c r="E236" i="1"/>
  <c r="H141" i="1"/>
  <c r="I142" i="1" s="1"/>
  <c r="G140" i="1"/>
  <c r="I143" i="1"/>
  <c r="C238" i="1" l="1"/>
  <c r="E238" i="1" s="1"/>
  <c r="D238" i="1"/>
  <c r="B239" i="1"/>
  <c r="J142" i="1"/>
  <c r="G139" i="1"/>
  <c r="H140" i="1"/>
  <c r="I141" i="1" s="1"/>
  <c r="C239" i="1" l="1"/>
  <c r="E239" i="1" s="1"/>
  <c r="B240" i="1"/>
  <c r="D239" i="1"/>
  <c r="J141" i="1"/>
  <c r="H139" i="1"/>
  <c r="G138" i="1"/>
  <c r="C240" i="1" l="1"/>
  <c r="E240" i="1" s="1"/>
  <c r="D240" i="1"/>
  <c r="B241" i="1"/>
  <c r="G137" i="1"/>
  <c r="H138" i="1"/>
  <c r="J139" i="1" s="1"/>
  <c r="J140" i="1"/>
  <c r="I140" i="1"/>
  <c r="C241" i="1" l="1"/>
  <c r="E241" i="1" s="1"/>
  <c r="D241" i="1"/>
  <c r="B242" i="1"/>
  <c r="I139" i="1"/>
  <c r="G136" i="1"/>
  <c r="H137" i="1"/>
  <c r="C242" i="1" l="1"/>
  <c r="E242" i="1" s="1"/>
  <c r="D242" i="1"/>
  <c r="B243" i="1"/>
  <c r="G135" i="1"/>
  <c r="H136" i="1"/>
  <c r="J137" i="1" s="1"/>
  <c r="J138" i="1"/>
  <c r="I138" i="1"/>
  <c r="C243" i="1" l="1"/>
  <c r="E243" i="1" s="1"/>
  <c r="B244" i="1"/>
  <c r="D243" i="1"/>
  <c r="G134" i="1"/>
  <c r="H134" i="1" s="1"/>
  <c r="H135" i="1"/>
  <c r="I137" i="1"/>
  <c r="C244" i="1" l="1"/>
  <c r="D244" i="1"/>
  <c r="B245" i="1"/>
  <c r="I135" i="1"/>
  <c r="J135" i="1"/>
  <c r="I136" i="1"/>
  <c r="J136" i="1"/>
  <c r="C245" i="1" l="1"/>
  <c r="D245" i="1"/>
  <c r="B246" i="1"/>
  <c r="E244" i="1"/>
  <c r="C246" i="1" l="1"/>
  <c r="D246" i="1"/>
  <c r="B247" i="1"/>
  <c r="E245" i="1"/>
  <c r="E246" i="1" s="1"/>
  <c r="C247" i="1" l="1"/>
  <c r="B248" i="1"/>
  <c r="D247" i="1"/>
  <c r="E247" i="1"/>
  <c r="C248" i="1" l="1"/>
  <c r="E248" i="1" s="1"/>
  <c r="D248" i="1"/>
  <c r="B249" i="1"/>
  <c r="K248" i="1"/>
  <c r="C249" i="1" l="1"/>
  <c r="D249" i="1"/>
  <c r="K249" i="1"/>
  <c r="E129" i="1" l="1"/>
  <c r="G2" i="1"/>
  <c r="E249" i="1"/>
  <c r="F134" i="1" s="1"/>
  <c r="H2" i="1" l="1"/>
  <c r="A1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29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<sst xmlns="http://schemas.openxmlformats.org/spreadsheetml/2006/main" count="31" uniqueCount="30">
  <si>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</si>
  <si>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</si>
  <si>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</si>
  <si>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</si>
  <si>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</si>
  <si>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</si>
  <si>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</si>
  <si>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</si>
  <si>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</si>
  <si>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</si>
  <si>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</si>
  <si>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</si>
  <si>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</si>
  <si>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</si>
  <si>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</si>
  <si>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</si>
  <si>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</si>
  <si>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</si>
  <si>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</si>
  <si>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</si>
  <si>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</si>
  <si>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</si>
  <si>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</si>
  <si>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</si>
  <si>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</si>
  <si>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</si>
  <si>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</si>
  <si>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</si>
  <si>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</si>
  <si>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[{"timestamp":"19. joulukuuta 2020 klo 6.11","keyCount":486,"matchesCount":0,"appName":"Koronavilkku","hash":"MW2NCRV+T4pKhM+nCobv97grkEllDzZkzicN4u7fRYg="},{"timestamp":"18. joulukuuta 2020 klo 9.54","keyCount":403,"matchesCount":0,"appName":"Koronavilkku","hash":"9pHiAD59xrEAmuTLMiLdizaWpjMkyqXRZ20FbzcPaJU="},{"timestamp":"17. joulukuuta 2020 klo 9.52","keyCount":571,"matchesCount":0,"appName":"Koronavilkku","hash":"W6PEmcvnXr1LC7vZH0jhhyiwItjAWZUTbcV4turXMxQ="},{"timestamp":"16. joulukuuta 2020 klo 9.48","keyCount":640,"matchesCount":1,"appName":"Koronavilkku","hash":"PFTTtM2ETHKCD+yJyPM32IRfXAffNd6M6oOUS9Fo8Ug="},{"timestamp":"15. joulukuuta 2020 klo 9.47","keyCount":504,"matchesCount":0,"appName":"Koronavilkku","hash":"\/sqZhgbdlMftoW7mgDzoogQqpd44RPl+6e2UjMz2g+c="},{"timestamp":"14. joulukuuta 2020 klo 9.43","keyCount":443,"matchesCount":0,"appName":"Koronavilkku","hash":"p4EJ4hQIxVKow09lK30xjzRGfG7at5+xk\/ui02xmYRg="},{"timestamp":"13. joulukuuta 2020 klo 9.06","keyCount":598,"matchesCount":0,"appName":"Koronavilkku","hash":"5w3eCs6Xn+NgRNZEwRfHKDRyN+dTz6CQvQuFWVrt0cs="},{"timestamp":"12. joulukuuta 2020 klo 8.49","keyCount":588,"matchesCount":0,"appName":"Koronavilkku","hash":"lL05mDJV9VI1LSRdVC1LI\/ISMRpJQ2EFalDg0xheyW4="},{"timestamp":"11. joulukuuta 2020 klo 8.10","keyCount":897,"matchesCount":0,"appName":"Koronavilkku","hash":"OAOJ921T2J34LlK87JDiWrNamZQUphSO1DgSGpcqVm0="},{"timestamp":"10. joulukuuta 2020 klo 8.10","keyCount":710,"matchesCount":0,"appName":"Koronavilkku","hash":"WwtJmIyZecst5BgP+y3fJScIpQYdl+5kv3AY4oMjy3E="},{"timestamp":"9. joulukuuta 2020 klo 8.04","keyCount":817,"matchesCount":0,"appName":"Koronavilkku","hash":"V+WxTDpb158RfFHGm+Wsn0yJOxXhwohdQqx\/WJ\/vZtw="},{"timestamp":"8. joulukuuta 2020 klo 6.04","keyCount":695,"matchesCount":0,"appName":"Koronavilkku","hash":"CIZmlKRM\/Zj2g8PdRXn\/rqlmlujOWrURFjzlq5rIROk="},{"timestamp":"7. joulukuuta 2020 klo 10.03","keyCount":531,"matchesCount":0,"appName":"Koronavilkku","hash":"2x4qJU6Xkfe58VuAxMUyG8yYePHTglNZUFCUzLC6mDY="},{"timestamp":"6. joulukuuta 2020 klo 9.59","keyCount":865,"matchesCount":0,"appName":"Koronavilkku","hash":"YoJlgdswWMXa\/rSq4fMOYSPsbaBI6pFT42bZvN5dDYg="},{"timestamp":"5. joulukuuta 2020 klo 9.57","keyCount":845,"matchesCount":0,"appName":"Koronavilkku","hash":"C7dimM+AwiwT8J5zXC6sbLBTcmgRjrTdiKCoEgRoZHs="},{"timestamp":"4. joulukuuta 2020 klo 8.26","keyCount":748,"matchesCount":0,"appName":"Koronavilkku","hash":"K\/i3rEMWsYnNZXEatQDsqP78KyDvky4JjFhEOwckIcg="}]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</si>
</sst>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19. joulukuuta</c:v>
                </c:pt>
                <c:pt idx="1">
                  <c:v>18. joulukuuta</c:v>
                </c:pt>
                <c:pt idx="2">
                  <c:v>17. joulukuuta</c:v>
                </c:pt>
                <c:pt idx="3">
                  <c:v>16. joulukuuta</c:v>
                </c:pt>
                <c:pt idx="4">
                  <c:v>15. joulukuuta</c:v>
                </c:pt>
                <c:pt idx="5">
                  <c:v>14. joulukuuta</c:v>
                </c:pt>
                <c:pt idx="6">
                  <c:v>13. joulukuuta</c:v>
                </c:pt>
                <c:pt idx="7">
                  <c:v>12. joulukuuta</c:v>
                </c:pt>
                <c:pt idx="8">
                  <c:v>11. joulukuuta</c:v>
                </c:pt>
                <c:pt idx="9">
                  <c:v>10. joulukuuta</c:v>
                </c:pt>
                <c:pt idx="10">
                  <c:v>9. joulukuuta</c:v>
                </c:pt>
                <c:pt idx="11">
                  <c:v>8. joulukuuta</c:v>
                </c:pt>
                <c:pt idx="12">
                  <c:v>7. joulukuuta</c:v>
                </c:pt>
                <c:pt idx="13">
                  <c:v>6. joulukuuta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486</c:v>
                </c:pt>
                <c:pt idx="1">
                  <c:v>403</c:v>
                </c:pt>
                <c:pt idx="2">
                  <c:v>571</c:v>
                </c:pt>
                <c:pt idx="3">
                  <c:v>640</c:v>
                </c:pt>
                <c:pt idx="4">
                  <c:v>504</c:v>
                </c:pt>
                <c:pt idx="5">
                  <c:v>443</c:v>
                </c:pt>
                <c:pt idx="6">
                  <c:v>598</c:v>
                </c:pt>
                <c:pt idx="7">
                  <c:v>588</c:v>
                </c:pt>
                <c:pt idx="8">
                  <c:v>897</c:v>
                </c:pt>
                <c:pt idx="9">
                  <c:v>710</c:v>
                </c:pt>
                <c:pt idx="10">
                  <c:v>817</c:v>
                </c:pt>
                <c:pt idx="11">
                  <c:v>695</c:v>
                </c:pt>
                <c:pt idx="12">
                  <c:v>531</c:v>
                </c:pt>
                <c:pt idx="13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Android!$A$129</c:f>
          <c:strCache>
            <c:ptCount val="1"/>
            <c:pt idx="0">
              <c:v>19.12.2020 uusia Koronavilkku päiväavaimia n=486.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62444A-D307-447E-AAE4-86E85430D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6179E0-2AA3-49C1-A972-1AEFE9192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7ABCD9-6A3B-4AFC-8B66-407FED9A4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328CE2-AC91-4BFF-A866-282F9A6AF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F49B0A-D4BA-491B-B00B-0AB84F6DF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058C9F-9A93-40D6-87B1-E69408B03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E86E77-D173-42B8-A6CE-FC782C5B7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1BBFF30-64BD-4C64-8438-E329AD6F68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E2676D0-3417-4D90-BD12-6E324B418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DAEB29C-A50B-46E0-95D9-D8DE9879F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1FCAAE-B915-4079-B466-F163E6BE4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A9EE36D-7969-4212-B7D6-F637B5967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3E48024-3A96-4F67-B70A-9B80A952A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B5400D8-0788-4411-8225-041FF5812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57CE79C-6258-4C50-B51A-DC7BC5822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A73D92A-EDCF-46C8-93F0-8B0A74237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D10915-FB47-45AF-BF59-28C9A03D5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EE4AEB4-5606-4CAE-87A6-A3D78EA15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900FBC3-2E22-449D-8E33-799589272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B98DCE8-4A8F-4C47-B30E-DF24EBC8A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5B4B837-8ED3-4EA8-ABE8-70359D4DB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062C12E-E2C7-440F-B6BE-5DB9CBC6B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A03C9CF-818B-4959-897B-EA1B9899A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672B4FE-367A-4086-A6C9-B84272CD2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8818AA9-6266-44DA-9D36-F7D8A8AD2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EB51B03-6A75-4721-A0F6-88AA37A0AA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09700D9-C992-41DD-A96F-1FC1389C1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0C3689E-3BF7-4260-9E6D-1349A144F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9411144-A5E1-492B-983B-9AB32AC1F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48E978A-26AD-4F8B-89DB-F08909370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889781B-9A89-4567-A52B-C3FAF027C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E9B0A9E-52B7-4826-B265-594972FFE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57F0899-4B52-45B1-AA07-B0F45FA01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B8262E6-B739-4F8D-89EF-2FD92AD99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D82E484-2B3A-4F25-A4DF-723FB8C51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F5676DE-FD53-437E-BC2D-5F7FCA403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7BE96C2-DA5D-4544-B3BE-D19C93484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AD230F5-621A-4FF5-8742-B3654ABF5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E24A696-092A-4814-B68D-EBC3E310E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765BE9A-5CC4-48C3-AE62-214059186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CCA327F-F3D5-4535-903E-2643636A42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980D4A0-D463-4CD2-8F3F-8624E246E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2144191-633C-4D5C-8C60-34C2323BD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CDC62B2-C99D-495F-B163-7A11473DF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8410C85-1A56-486B-A7F2-8915269D4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86DD15F-B632-4FD9-A75A-808FFD38E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468F9B5-B78A-4E43-BEEB-3098A0FE5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E8E7BC5-AE8D-43E1-892D-4B7E40691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00029D0-90C3-42D5-A77C-C3074023C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9F806E2-6A21-4E75-AB9F-626AAB4FD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0C4C80F-7D1F-4065-8E80-487022B46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CCD47BC-D97B-4CBD-A5A1-7BF68D97E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576BE79-3913-49CC-B30C-20C1F4D41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2AC0D70-BA63-432B-8C03-E72F73264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F0C3898-A5B5-460F-A641-5CB1C81F5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4304A03-DAE1-4990-BC72-69F7EA160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24A0405-CC34-4C6F-B2B6-626145586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8294E7E-736E-4564-A7D4-B95B1254C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25FCBC5-4D7E-45E1-8838-44DBC29F0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409D2DF-BEFE-4DF8-9700-0CE2D4ABC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1E6128A-93C2-49E6-8316-FB0EDCD871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8D606F1-F8F7-4818-91DB-3C1B2DF66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60B9BA5-BDFA-4202-A69C-C98D41140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99D48B9-3E60-4DE1-B081-6D807D41E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47CF390-79CE-4F55-93E4-F2401796F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DA8EF31-97A4-4C47-A9ED-5EF0EE9A2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08EAFF7-6564-47F8-8250-581DD144A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4AEC89B-DD68-402F-BEA4-6B0B2BFD3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E760A8D-9D0F-444A-808A-64C134703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F229148-F541-4C76-BBC0-3E931DE8F7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23C59EC-046F-4C05-8E9F-E35D6AC42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866B154-453D-4704-B267-50FB108F1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F03B813-B4D1-4AD7-9E75-93B9EEF18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7F14A6C-AC8E-4F11-9518-8F672E22C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34DA75A-36D2-4260-BA59-7AF71F503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9C005A3-BF38-47CB-8ECC-DD1676895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2D6C8FB-C10F-4B35-8E41-FD55A9CD4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1B1A3CF-4B7E-4ADF-9437-5142D6CEA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E5821F9-21B8-4CB6-9265-3663A762B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4B623FC-A59D-48D2-8AD5-8AEF4AE4C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24BA350B-BFE1-4C23-BFB3-69B568046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335B7D7-83BA-4BA4-8518-C9B700873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D058618-9152-4814-B14E-B3E56552C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8D02013F-CF77-47AB-BB49-59D82673C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B4AC96A-8468-4495-A234-C0151C69F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A9BE6E8-6085-4FC9-B7BF-7EA7B844D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D5A09B9-CFEF-4BEE-8D0B-AEA7149E1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96B4B2D-B0D2-4DD6-A213-6DCCB1F16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6434C23-865F-47A3-A049-E497F68B7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F038756-C2EC-4D95-BF0C-3366A9B01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66FCCC2-ACEA-435A-850C-1D3FA916A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A74C00C-1662-49A2-9BDA-143688F38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398E05B-372D-41B4-B3C0-04B315C4F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49EA1F9-105B-45B9-8378-608ED238C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AC712D8-5434-4147-86CA-132125AFC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00E475D-C737-4893-BBCF-735B2AB52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AE530C5-4280-4317-A0F1-074E278E8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BCC66BC-6A39-4619-9EE7-8DE8E907E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2CB171F-3EC0-41A0-B9FC-C5172D395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F40E16A1-CCDD-447B-816B-23F82F9D8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4EBD114-455D-441C-B214-CD6CE8576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19BB616-DC2C-4C8D-9757-B4ECEF0FB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E468FB2-AD1D-413E-B68C-629CB9950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5153BDF-7B4A-4EFF-86C6-53703D079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146523C-458B-421C-9917-402C33EC5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9DA8728-1A1B-40EC-86C1-3AE9B863A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DA13B8D-A65A-46B5-9AD2-08A1308E8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17A33D1E-52C9-4460-94A8-C19FDAABF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EF1DD32-6C38-432E-8FCA-EE0CA48107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3D99C41D-09BC-4781-AFE7-4B2AFCF96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9A0962A-3EF9-4DFD-8C9C-6F4A3351B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A81EA0B-812B-4064-AB18-8DCDB878D4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6205DDA-083E-4AD5-B0D6-903E367CA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3319C0E-41CB-4E35-A9EA-79FBB1ACC2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46CB7CF-7485-4BAE-9734-36D18B6CBC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A3-4EA2-83E7-417BAC548B58}"/>
                </c:ext>
              </c:extLst>
            </c:dLbl>
            <c:dLbl>
              <c:idx val="115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F6142A3-5FD6-4A43-AEC1-12EB53618F14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6DA-4923-A509-5DAB0DFE38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Android!$B$134:$B$249</c:f>
              <c:numCache>
                <c:formatCode>d/m</c:formatCode>
                <c:ptCount val="116"/>
                <c:pt idx="0">
                  <c:v>44184</c:v>
                </c:pt>
                <c:pt idx="1">
                  <c:v>44183</c:v>
                </c:pt>
                <c:pt idx="2">
                  <c:v>44182</c:v>
                </c:pt>
                <c:pt idx="3">
                  <c:v>44181</c:v>
                </c:pt>
                <c:pt idx="4">
                  <c:v>44180</c:v>
                </c:pt>
                <c:pt idx="5">
                  <c:v>44179</c:v>
                </c:pt>
                <c:pt idx="6">
                  <c:v>44178</c:v>
                </c:pt>
                <c:pt idx="7">
                  <c:v>44177</c:v>
                </c:pt>
                <c:pt idx="8">
                  <c:v>44176</c:v>
                </c:pt>
                <c:pt idx="9">
                  <c:v>44175</c:v>
                </c:pt>
                <c:pt idx="10">
                  <c:v>44174</c:v>
                </c:pt>
                <c:pt idx="11">
                  <c:v>44173</c:v>
                </c:pt>
                <c:pt idx="12">
                  <c:v>44172</c:v>
                </c:pt>
                <c:pt idx="13">
                  <c:v>44171</c:v>
                </c:pt>
                <c:pt idx="14">
                  <c:v>44170</c:v>
                </c:pt>
                <c:pt idx="15">
                  <c:v>44169</c:v>
                </c:pt>
                <c:pt idx="16">
                  <c:v>44168</c:v>
                </c:pt>
                <c:pt idx="17">
                  <c:v>44167</c:v>
                </c:pt>
                <c:pt idx="18">
                  <c:v>44166</c:v>
                </c:pt>
                <c:pt idx="19">
                  <c:v>44165</c:v>
                </c:pt>
                <c:pt idx="20">
                  <c:v>44164</c:v>
                </c:pt>
                <c:pt idx="21">
                  <c:v>44163</c:v>
                </c:pt>
                <c:pt idx="22">
                  <c:v>44162</c:v>
                </c:pt>
                <c:pt idx="23">
                  <c:v>44161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44157</c:v>
                </c:pt>
                <c:pt idx="28">
                  <c:v>44156</c:v>
                </c:pt>
                <c:pt idx="29">
                  <c:v>44155</c:v>
                </c:pt>
                <c:pt idx="30">
                  <c:v>44154</c:v>
                </c:pt>
                <c:pt idx="31">
                  <c:v>44153</c:v>
                </c:pt>
                <c:pt idx="32">
                  <c:v>44152</c:v>
                </c:pt>
                <c:pt idx="33">
                  <c:v>44151</c:v>
                </c:pt>
                <c:pt idx="34">
                  <c:v>44150</c:v>
                </c:pt>
                <c:pt idx="35">
                  <c:v>44149</c:v>
                </c:pt>
                <c:pt idx="36">
                  <c:v>44148</c:v>
                </c:pt>
                <c:pt idx="37">
                  <c:v>44147</c:v>
                </c:pt>
                <c:pt idx="38">
                  <c:v>44146</c:v>
                </c:pt>
                <c:pt idx="39">
                  <c:v>44145</c:v>
                </c:pt>
                <c:pt idx="40">
                  <c:v>44144</c:v>
                </c:pt>
                <c:pt idx="41">
                  <c:v>44143</c:v>
                </c:pt>
                <c:pt idx="42">
                  <c:v>44142</c:v>
                </c:pt>
                <c:pt idx="43">
                  <c:v>44141</c:v>
                </c:pt>
                <c:pt idx="44">
                  <c:v>44140</c:v>
                </c:pt>
                <c:pt idx="45">
                  <c:v>44139</c:v>
                </c:pt>
                <c:pt idx="46">
                  <c:v>44138</c:v>
                </c:pt>
                <c:pt idx="47">
                  <c:v>44137</c:v>
                </c:pt>
                <c:pt idx="48">
                  <c:v>44136</c:v>
                </c:pt>
                <c:pt idx="49">
                  <c:v>44135</c:v>
                </c:pt>
                <c:pt idx="50">
                  <c:v>44134</c:v>
                </c:pt>
                <c:pt idx="51">
                  <c:v>44133</c:v>
                </c:pt>
                <c:pt idx="52">
                  <c:v>44132</c:v>
                </c:pt>
                <c:pt idx="53">
                  <c:v>44131</c:v>
                </c:pt>
                <c:pt idx="54">
                  <c:v>44130</c:v>
                </c:pt>
                <c:pt idx="55">
                  <c:v>44129</c:v>
                </c:pt>
                <c:pt idx="56">
                  <c:v>44128</c:v>
                </c:pt>
                <c:pt idx="57">
                  <c:v>44127</c:v>
                </c:pt>
                <c:pt idx="58">
                  <c:v>44126</c:v>
                </c:pt>
                <c:pt idx="59">
                  <c:v>44125</c:v>
                </c:pt>
                <c:pt idx="60">
                  <c:v>44124</c:v>
                </c:pt>
                <c:pt idx="61">
                  <c:v>44123</c:v>
                </c:pt>
                <c:pt idx="62">
                  <c:v>44122</c:v>
                </c:pt>
                <c:pt idx="63">
                  <c:v>44121</c:v>
                </c:pt>
                <c:pt idx="64">
                  <c:v>44120</c:v>
                </c:pt>
                <c:pt idx="65">
                  <c:v>44119</c:v>
                </c:pt>
                <c:pt idx="66">
                  <c:v>44118</c:v>
                </c:pt>
                <c:pt idx="67">
                  <c:v>44117</c:v>
                </c:pt>
                <c:pt idx="68">
                  <c:v>44116</c:v>
                </c:pt>
                <c:pt idx="69">
                  <c:v>44115</c:v>
                </c:pt>
                <c:pt idx="70">
                  <c:v>44114</c:v>
                </c:pt>
                <c:pt idx="71">
                  <c:v>44113</c:v>
                </c:pt>
                <c:pt idx="72">
                  <c:v>44112</c:v>
                </c:pt>
                <c:pt idx="73">
                  <c:v>44111</c:v>
                </c:pt>
                <c:pt idx="74">
                  <c:v>44110</c:v>
                </c:pt>
                <c:pt idx="75">
                  <c:v>44109</c:v>
                </c:pt>
                <c:pt idx="76">
                  <c:v>44108</c:v>
                </c:pt>
                <c:pt idx="77">
                  <c:v>44107</c:v>
                </c:pt>
                <c:pt idx="78">
                  <c:v>44106</c:v>
                </c:pt>
                <c:pt idx="79">
                  <c:v>44105</c:v>
                </c:pt>
                <c:pt idx="80">
                  <c:v>44104</c:v>
                </c:pt>
                <c:pt idx="81">
                  <c:v>44103</c:v>
                </c:pt>
                <c:pt idx="82">
                  <c:v>44102</c:v>
                </c:pt>
                <c:pt idx="83">
                  <c:v>44101</c:v>
                </c:pt>
                <c:pt idx="84">
                  <c:v>44100</c:v>
                </c:pt>
                <c:pt idx="85">
                  <c:v>44099</c:v>
                </c:pt>
                <c:pt idx="86">
                  <c:v>44098</c:v>
                </c:pt>
                <c:pt idx="87">
                  <c:v>44097</c:v>
                </c:pt>
                <c:pt idx="88">
                  <c:v>44096</c:v>
                </c:pt>
                <c:pt idx="89">
                  <c:v>44095</c:v>
                </c:pt>
                <c:pt idx="90">
                  <c:v>44094</c:v>
                </c:pt>
                <c:pt idx="91">
                  <c:v>44093</c:v>
                </c:pt>
                <c:pt idx="92">
                  <c:v>44092</c:v>
                </c:pt>
                <c:pt idx="93">
                  <c:v>44091</c:v>
                </c:pt>
                <c:pt idx="94">
                  <c:v>44090</c:v>
                </c:pt>
                <c:pt idx="95">
                  <c:v>44089</c:v>
                </c:pt>
                <c:pt idx="96">
                  <c:v>44088</c:v>
                </c:pt>
                <c:pt idx="97">
                  <c:v>44087</c:v>
                </c:pt>
                <c:pt idx="98">
                  <c:v>44086</c:v>
                </c:pt>
                <c:pt idx="99">
                  <c:v>44085</c:v>
                </c:pt>
                <c:pt idx="100">
                  <c:v>44084</c:v>
                </c:pt>
                <c:pt idx="101">
                  <c:v>44083</c:v>
                </c:pt>
                <c:pt idx="102">
                  <c:v>44082</c:v>
                </c:pt>
                <c:pt idx="103">
                  <c:v>44081</c:v>
                </c:pt>
                <c:pt idx="104">
                  <c:v>44080</c:v>
                </c:pt>
                <c:pt idx="105">
                  <c:v>44079</c:v>
                </c:pt>
                <c:pt idx="106">
                  <c:v>44078</c:v>
                </c:pt>
                <c:pt idx="107">
                  <c:v>44077</c:v>
                </c:pt>
                <c:pt idx="108">
                  <c:v>44077</c:v>
                </c:pt>
                <c:pt idx="109">
                  <c:v>44077</c:v>
                </c:pt>
                <c:pt idx="110">
                  <c:v>44077</c:v>
                </c:pt>
                <c:pt idx="111">
                  <c:v>44077</c:v>
                </c:pt>
                <c:pt idx="112">
                  <c:v>44077</c:v>
                </c:pt>
                <c:pt idx="113">
                  <c:v>44077</c:v>
                </c:pt>
                <c:pt idx="114">
                  <c:v>44077</c:v>
                </c:pt>
                <c:pt idx="115">
                  <c:v>44077</c:v>
                </c:pt>
              </c:numCache>
            </c:numRef>
          </c:cat>
          <c:val>
            <c:numRef>
              <c:f>Android!$C$134:$C$249</c:f>
              <c:numCache>
                <c:formatCode>General</c:formatCode>
                <c:ptCount val="116"/>
                <c:pt idx="0">
                  <c:v>486</c:v>
                </c:pt>
                <c:pt idx="1">
                  <c:v>403</c:v>
                </c:pt>
                <c:pt idx="2">
                  <c:v>571</c:v>
                </c:pt>
                <c:pt idx="3">
                  <c:v>640</c:v>
                </c:pt>
                <c:pt idx="4">
                  <c:v>504</c:v>
                </c:pt>
                <c:pt idx="5">
                  <c:v>443</c:v>
                </c:pt>
                <c:pt idx="6">
                  <c:v>598</c:v>
                </c:pt>
                <c:pt idx="7">
                  <c:v>588</c:v>
                </c:pt>
                <c:pt idx="8">
                  <c:v>897</c:v>
                </c:pt>
                <c:pt idx="9">
                  <c:v>710</c:v>
                </c:pt>
                <c:pt idx="10">
                  <c:v>817</c:v>
                </c:pt>
                <c:pt idx="11">
                  <c:v>695</c:v>
                </c:pt>
                <c:pt idx="12">
                  <c:v>531</c:v>
                </c:pt>
                <c:pt idx="13">
                  <c:v>865</c:v>
                </c:pt>
                <c:pt idx="14">
                  <c:v>845</c:v>
                </c:pt>
                <c:pt idx="15">
                  <c:v>748</c:v>
                </c:pt>
                <c:pt idx="16">
                  <c:v>714</c:v>
                </c:pt>
                <c:pt idx="17">
                  <c:v>995</c:v>
                </c:pt>
                <c:pt idx="18">
                  <c:v>722</c:v>
                </c:pt>
                <c:pt idx="19">
                  <c:v>725</c:v>
                </c:pt>
                <c:pt idx="20">
                  <c:v>753</c:v>
                </c:pt>
                <c:pt idx="21">
                  <c:v>1025</c:v>
                </c:pt>
                <c:pt idx="22">
                  <c:v>838</c:v>
                </c:pt>
                <c:pt idx="23">
                  <c:v>923</c:v>
                </c:pt>
                <c:pt idx="24">
                  <c:v>1098</c:v>
                </c:pt>
                <c:pt idx="25">
                  <c:v>874</c:v>
                </c:pt>
                <c:pt idx="26">
                  <c:v>383</c:v>
                </c:pt>
                <c:pt idx="27">
                  <c:v>485</c:v>
                </c:pt>
                <c:pt idx="28">
                  <c:v>626</c:v>
                </c:pt>
                <c:pt idx="29">
                  <c:v>518</c:v>
                </c:pt>
                <c:pt idx="30">
                  <c:v>537</c:v>
                </c:pt>
                <c:pt idx="31">
                  <c:v>458</c:v>
                </c:pt>
                <c:pt idx="32">
                  <c:v>389</c:v>
                </c:pt>
                <c:pt idx="33">
                  <c:v>301</c:v>
                </c:pt>
                <c:pt idx="34">
                  <c:v>321</c:v>
                </c:pt>
                <c:pt idx="35">
                  <c:v>279</c:v>
                </c:pt>
                <c:pt idx="36">
                  <c:v>280</c:v>
                </c:pt>
                <c:pt idx="37">
                  <c:v>255</c:v>
                </c:pt>
                <c:pt idx="38">
                  <c:v>248</c:v>
                </c:pt>
                <c:pt idx="39">
                  <c:v>202</c:v>
                </c:pt>
                <c:pt idx="40">
                  <c:v>171</c:v>
                </c:pt>
                <c:pt idx="41">
                  <c:v>252</c:v>
                </c:pt>
                <c:pt idx="42">
                  <c:v>365</c:v>
                </c:pt>
                <c:pt idx="43">
                  <c:v>378</c:v>
                </c:pt>
                <c:pt idx="44">
                  <c:v>309</c:v>
                </c:pt>
                <c:pt idx="45">
                  <c:v>345</c:v>
                </c:pt>
                <c:pt idx="46">
                  <c:v>252</c:v>
                </c:pt>
                <c:pt idx="47">
                  <c:v>241</c:v>
                </c:pt>
                <c:pt idx="48">
                  <c:v>240</c:v>
                </c:pt>
                <c:pt idx="49">
                  <c:v>372</c:v>
                </c:pt>
                <c:pt idx="50">
                  <c:v>367</c:v>
                </c:pt>
                <c:pt idx="51">
                  <c:v>353</c:v>
                </c:pt>
                <c:pt idx="52">
                  <c:v>367</c:v>
                </c:pt>
                <c:pt idx="53">
                  <c:v>260</c:v>
                </c:pt>
                <c:pt idx="54">
                  <c:v>309</c:v>
                </c:pt>
                <c:pt idx="55">
                  <c:v>312</c:v>
                </c:pt>
                <c:pt idx="56">
                  <c:v>329</c:v>
                </c:pt>
                <c:pt idx="57">
                  <c:v>486</c:v>
                </c:pt>
                <c:pt idx="58">
                  <c:v>372</c:v>
                </c:pt>
                <c:pt idx="59">
                  <c:v>446</c:v>
                </c:pt>
                <c:pt idx="60">
                  <c:v>386</c:v>
                </c:pt>
                <c:pt idx="61">
                  <c:v>421</c:v>
                </c:pt>
                <c:pt idx="62">
                  <c:v>535</c:v>
                </c:pt>
                <c:pt idx="63">
                  <c:v>537</c:v>
                </c:pt>
                <c:pt idx="64">
                  <c:v>639</c:v>
                </c:pt>
                <c:pt idx="65">
                  <c:v>429</c:v>
                </c:pt>
                <c:pt idx="66">
                  <c:v>559</c:v>
                </c:pt>
                <c:pt idx="67">
                  <c:v>649</c:v>
                </c:pt>
                <c:pt idx="68">
                  <c:v>691</c:v>
                </c:pt>
                <c:pt idx="69">
                  <c:v>666</c:v>
                </c:pt>
                <c:pt idx="70">
                  <c:v>720</c:v>
                </c:pt>
                <c:pt idx="71">
                  <c:v>640</c:v>
                </c:pt>
                <c:pt idx="72">
                  <c:v>445</c:v>
                </c:pt>
                <c:pt idx="73">
                  <c:v>578</c:v>
                </c:pt>
                <c:pt idx="74">
                  <c:v>655</c:v>
                </c:pt>
                <c:pt idx="75">
                  <c:v>453</c:v>
                </c:pt>
                <c:pt idx="76">
                  <c:v>294</c:v>
                </c:pt>
                <c:pt idx="77">
                  <c:v>463</c:v>
                </c:pt>
                <c:pt idx="78">
                  <c:v>169</c:v>
                </c:pt>
                <c:pt idx="79">
                  <c:v>203</c:v>
                </c:pt>
                <c:pt idx="80">
                  <c:v>318</c:v>
                </c:pt>
                <c:pt idx="81">
                  <c:v>238</c:v>
                </c:pt>
                <c:pt idx="82">
                  <c:v>199</c:v>
                </c:pt>
                <c:pt idx="83">
                  <c:v>141</c:v>
                </c:pt>
                <c:pt idx="84">
                  <c:v>242</c:v>
                </c:pt>
                <c:pt idx="85">
                  <c:v>217</c:v>
                </c:pt>
                <c:pt idx="86">
                  <c:v>211</c:v>
                </c:pt>
                <c:pt idx="87">
                  <c:v>189</c:v>
                </c:pt>
                <c:pt idx="88">
                  <c:v>311</c:v>
                </c:pt>
                <c:pt idx="89">
                  <c:v>157</c:v>
                </c:pt>
                <c:pt idx="90">
                  <c:v>202</c:v>
                </c:pt>
                <c:pt idx="91">
                  <c:v>190</c:v>
                </c:pt>
                <c:pt idx="92">
                  <c:v>82</c:v>
                </c:pt>
                <c:pt idx="93">
                  <c:v>137</c:v>
                </c:pt>
                <c:pt idx="94">
                  <c:v>125</c:v>
                </c:pt>
                <c:pt idx="95">
                  <c:v>136</c:v>
                </c:pt>
                <c:pt idx="96">
                  <c:v>67</c:v>
                </c:pt>
                <c:pt idx="97">
                  <c:v>87</c:v>
                </c:pt>
                <c:pt idx="98">
                  <c:v>46</c:v>
                </c:pt>
                <c:pt idx="99">
                  <c:v>70</c:v>
                </c:pt>
                <c:pt idx="100">
                  <c:v>75</c:v>
                </c:pt>
                <c:pt idx="101">
                  <c:v>101</c:v>
                </c:pt>
                <c:pt idx="102">
                  <c:v>56</c:v>
                </c:pt>
                <c:pt idx="103">
                  <c:v>46</c:v>
                </c:pt>
                <c:pt idx="104">
                  <c:v>10</c:v>
                </c:pt>
                <c:pt idx="105">
                  <c:v>15</c:v>
                </c:pt>
                <c:pt idx="106">
                  <c:v>19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Android!$I$134:$I$249</c15:f>
                <c15:dlblRangeCache>
                  <c:ptCount val="116"/>
                  <c:pt idx="9">
                    <c:v>19</c:v>
                  </c:pt>
                  <c:pt idx="14">
                    <c:v>101</c:v>
                  </c:pt>
                  <c:pt idx="18">
                    <c:v>87</c:v>
                  </c:pt>
                  <c:pt idx="20">
                    <c:v>136</c:v>
                  </c:pt>
                  <c:pt idx="22">
                    <c:v>137</c:v>
                  </c:pt>
                  <c:pt idx="25">
                    <c:v>202</c:v>
                  </c:pt>
                  <c:pt idx="27">
                    <c:v>311</c:v>
                  </c:pt>
                  <c:pt idx="31">
                    <c:v>242</c:v>
                  </c:pt>
                  <c:pt idx="35">
                    <c:v>318</c:v>
                  </c:pt>
                  <c:pt idx="38">
                    <c:v>463</c:v>
                  </c:pt>
                  <c:pt idx="41">
                    <c:v>655</c:v>
                  </c:pt>
                  <c:pt idx="45">
                    <c:v>720</c:v>
                  </c:pt>
                  <c:pt idx="47">
                    <c:v>691</c:v>
                  </c:pt>
                  <c:pt idx="51">
                    <c:v>639</c:v>
                  </c:pt>
                  <c:pt idx="56">
                    <c:v>446</c:v>
                  </c:pt>
                  <c:pt idx="58">
                    <c:v>486</c:v>
                  </c:pt>
                  <c:pt idx="63">
                    <c:v>367</c:v>
                  </c:pt>
                  <c:pt idx="66">
                    <c:v>372</c:v>
                  </c:pt>
                  <c:pt idx="70">
                    <c:v>345</c:v>
                  </c:pt>
                  <c:pt idx="72">
                    <c:v>378</c:v>
                  </c:pt>
                  <c:pt idx="79">
                    <c:v>280</c:v>
                  </c:pt>
                  <c:pt idx="81">
                    <c:v>321</c:v>
                  </c:pt>
                  <c:pt idx="85">
                    <c:v>537</c:v>
                  </c:pt>
                  <c:pt idx="87">
                    <c:v>626</c:v>
                  </c:pt>
                  <c:pt idx="91">
                    <c:v>1098</c:v>
                  </c:pt>
                  <c:pt idx="94">
                    <c:v>1025</c:v>
                  </c:pt>
                  <c:pt idx="98">
                    <c:v>995</c:v>
                  </c:pt>
                  <c:pt idx="102">
                    <c:v>865</c:v>
                  </c:pt>
                  <c:pt idx="105">
                    <c:v>817</c:v>
                  </c:pt>
                  <c:pt idx="107">
                    <c:v>897</c:v>
                  </c:pt>
                  <c:pt idx="109">
                    <c:v>598</c:v>
                  </c:pt>
                  <c:pt idx="112">
                    <c:v>640</c:v>
                  </c:pt>
                  <c:pt idx="115">
                    <c:v>486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27250B-3841-4955-9773-40988FA28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3D46F2-1540-4F43-8292-13D5E4AA2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733D33-F656-4D71-9AEB-773D2E9BA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50CD7B-B3E0-48D5-8EF2-D5C16F63E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B5788F-FA3B-423D-96C5-EC88C95D5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7688D1-D4C7-4E24-9B7E-FC4EBA4FD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FE33A9C-7336-4454-AEF0-46C4476BE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49C236-D79B-426C-B031-8D52AFC56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0DC62F7-C143-4620-8BCC-C5EF346D3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BCD16A0-16C7-49BF-84F5-44D433DC1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C4F1011-1645-4763-95CA-10E322E33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57A70A-7333-4A8C-934E-0133E1E84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65262E7-DD48-4FDB-8CDA-287A3F7B2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89FDB17-DE45-4729-8101-91D27CCE8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A9C7718-2DC4-473D-AC6E-26B4FCAC9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1DCD5EE-2341-43A7-883D-D4D67555D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ACC69A3-A6C0-460F-BD6D-4E4948E06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26B36DE-471B-450B-B609-7DCBDBF69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82A5651-5722-4887-AE9D-B5D56ADFC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017BFE1-B570-4613-80EF-BAB26613D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459E7D4-FCA7-4D45-9FF0-308BB806D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B20CB19-DCDC-4D1E-9734-09CC06C0E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E34D936-F2CF-4321-A2F4-1DD2CB299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FB3F58C-8989-46E0-8B4E-29E780DD2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DC7B9EC-713E-4457-94BF-6FD7DBD13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BA82C04-B4F6-4D5C-BE81-12D1E56B6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53B1380-9722-48C5-AB69-801480D29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DABFE1F-4363-4568-85BA-6BF4A6F50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176FBE6-B93F-437A-9AF2-3474C416A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936577B-1ECC-4A50-B02B-7FBBBB1FE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375ECF0-D221-45B9-A985-16496D3E1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CFEDADA-278C-4F5E-B42E-E00FD3A81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9427774-B7DF-4EFA-844D-1B314A673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220CCA9-3437-4680-B431-A9BF3C0DD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A8F944A-3502-40EF-AB60-DE1D72687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3FF4DCB-494F-4FA5-80CA-DE8D3A659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082181A-0C13-4B21-A84B-5F49C688F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4F13D9C-0F02-41DE-A142-2D2F014E8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DB788F7-DE44-451C-BB7A-30B5174A5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51B6B49-33A4-4195-BB37-7CBB1C70E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1869CE7-ECE3-4715-B2F2-6A754DF74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0773CDE-E090-4F35-A047-EACB2A527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A25F796-B44D-4DF2-8062-364D1E965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E560130E-5C5C-4004-8F4A-6861C470A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67288C5-6F0A-45F4-8A49-86CD10522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3437B46-F6B5-499D-A856-37444CA8F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C495E6F-6E6C-4421-B212-DFEEF0F84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17FCFF0-F184-4558-B285-0A273AC12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59311E8-7EFC-4B44-8536-64EEC1354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89FC442-97D7-49C6-9E0D-1D499E9C3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AB1E49A-90EB-4CB0-B98F-758080AC8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89FE90A-ADB1-4BCA-927A-FBCD5ACE5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12B1E79-97EA-41A0-8027-7A196CB05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C888244-CD35-4DA4-8DFF-5508B9F2F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4F31578-9B6D-4E6C-B863-FDE361C19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5E03613-557F-486A-A429-B4365EAC4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98ACC32-32AB-4909-91F4-E96AB1D659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9DA73C8-D0D9-4FD9-98AC-5F3163381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9AC0A5B-4CF1-4496-B55E-EC7B2E437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8767516-4D99-4E56-873E-CC373B3F8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3DA02C4-769D-44F1-90B2-E869A3CAB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3374EF4-39AD-4F16-89D1-8418A8BB8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93D2AFE-B639-4F62-B7BD-D702E83BC2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9360FD0-1C25-46DB-B31B-44CB7786F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5388C75-C247-4308-B483-2B882E1A3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014AE24-7163-4C15-BDCE-8FFEF3986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D73440A-D87F-47BC-A3CD-9CC976810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D043CBC-401E-4150-933A-A92BAFA2E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437A79C-EB5F-48A0-8DC6-9625D9E21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4E5957F-07F7-4D53-B61A-B4FAE2CD1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434BFD8-868C-442D-8D11-48C8E66198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5A10AD7-F773-483C-A5AC-75B687556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43DD2A5-C9E1-42A9-8F09-7D36EC6E7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A12D67F-6478-4974-B280-55F2E91DD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6DA6334-076F-402D-B556-0BE54D065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FADF613-880B-44BB-835B-0B42CF699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4FA2839-ADAD-4D43-924D-950FBC95A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3C70454-058A-423F-B56F-CA07C2A09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16D9387-C0D3-45DD-BD81-48E36C1B3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521ED85-949B-4CBF-8C11-B35CDBDD0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4C05612-2DB4-43EE-B2CC-885B2359B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888CA6B-1753-43AC-B5FD-50DB60813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40E1E6A-C1FB-4B8D-A249-407AB2388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7ECA216D-BD56-4952-B42D-2BF5327A6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1A9AA13-A0C6-4C33-B721-7602A4772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7312387-D709-40C4-96DC-3B5EB2AA6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536C784-A744-498E-AC7B-F73D13877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74A1B17-52B4-423A-9D52-22928DF95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E1C14CD-8223-4906-A956-36054923C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6F2C8D8-5546-4357-BA6E-6C64A6CD8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D0A1624-5393-418A-A580-365255686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8B6C8EB-9200-4A51-A36D-45F8FAF594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5BAF7A5A-B246-4D7F-946C-454324C83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15854322-D9CC-45C6-A0CD-0A4EB82CE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E1ABFE6-9636-4410-891E-751D24399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CFDA29B-AC7A-434A-A8A9-3B22EEFCA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1112CA5-10DA-4ADC-8329-64C3958A3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9AC518B6-EB82-4785-B3D8-734603972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317A4B8-EFC8-415A-BAFD-F2CE377D8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85789080-3FB7-4115-87B1-927856873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8C655EBB-3876-4388-89EF-2FD0E0D1B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D4E57E9-43F2-436D-8982-B542A276C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C594B8F2-4CFB-4896-84F2-35D45ACAF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35956D3-C543-4215-B742-68B485AAE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25018A4E-256F-4489-B2A4-385C69F31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695B0645-DB6C-41C2-AE35-C30ABCB21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DF4AF03-924E-41FF-A63D-C6FCD5B57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79AC0844-C7DF-4777-AB37-6BAAB9F36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E7194B1B-330D-4076-A3FA-6579F2FB5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B5FE0AEF-CA84-49C6-A480-25EABDB96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C5635BF-43AE-4371-984D-E84B875A4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7E49D53-D1BD-45ED-AF84-B9FA3775F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922D7B2-E4C4-4467-9250-59DA9DE14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8F78D17-3FD8-4D47-8BD3-85FB6DC30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3537826-8950-426E-A0AF-CA8D4A5B4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A3-4EA2-83E7-417BAC548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Android!$C$134:$C$249</c:f>
              <c:numCache>
                <c:formatCode>General</c:formatCode>
                <c:ptCount val="116"/>
                <c:pt idx="0">
                  <c:v>486</c:v>
                </c:pt>
                <c:pt idx="1">
                  <c:v>403</c:v>
                </c:pt>
                <c:pt idx="2">
                  <c:v>571</c:v>
                </c:pt>
                <c:pt idx="3">
                  <c:v>640</c:v>
                </c:pt>
                <c:pt idx="4">
                  <c:v>504</c:v>
                </c:pt>
                <c:pt idx="5">
                  <c:v>443</c:v>
                </c:pt>
                <c:pt idx="6">
                  <c:v>598</c:v>
                </c:pt>
                <c:pt idx="7">
                  <c:v>588</c:v>
                </c:pt>
                <c:pt idx="8">
                  <c:v>897</c:v>
                </c:pt>
                <c:pt idx="9">
                  <c:v>710</c:v>
                </c:pt>
                <c:pt idx="10">
                  <c:v>817</c:v>
                </c:pt>
                <c:pt idx="11">
                  <c:v>695</c:v>
                </c:pt>
                <c:pt idx="12">
                  <c:v>531</c:v>
                </c:pt>
                <c:pt idx="13">
                  <c:v>865</c:v>
                </c:pt>
                <c:pt idx="14">
                  <c:v>845</c:v>
                </c:pt>
                <c:pt idx="15">
                  <c:v>748</c:v>
                </c:pt>
                <c:pt idx="16">
                  <c:v>714</c:v>
                </c:pt>
                <c:pt idx="17">
                  <c:v>995</c:v>
                </c:pt>
                <c:pt idx="18">
                  <c:v>722</c:v>
                </c:pt>
                <c:pt idx="19">
                  <c:v>725</c:v>
                </c:pt>
                <c:pt idx="20">
                  <c:v>753</c:v>
                </c:pt>
                <c:pt idx="21">
                  <c:v>1025</c:v>
                </c:pt>
                <c:pt idx="22">
                  <c:v>838</c:v>
                </c:pt>
                <c:pt idx="23">
                  <c:v>923</c:v>
                </c:pt>
                <c:pt idx="24">
                  <c:v>1098</c:v>
                </c:pt>
                <c:pt idx="25">
                  <c:v>874</c:v>
                </c:pt>
                <c:pt idx="26">
                  <c:v>383</c:v>
                </c:pt>
                <c:pt idx="27">
                  <c:v>485</c:v>
                </c:pt>
                <c:pt idx="28">
                  <c:v>626</c:v>
                </c:pt>
                <c:pt idx="29">
                  <c:v>518</c:v>
                </c:pt>
                <c:pt idx="30">
                  <c:v>537</c:v>
                </c:pt>
                <c:pt idx="31">
                  <c:v>458</c:v>
                </c:pt>
                <c:pt idx="32">
                  <c:v>389</c:v>
                </c:pt>
                <c:pt idx="33">
                  <c:v>301</c:v>
                </c:pt>
                <c:pt idx="34">
                  <c:v>321</c:v>
                </c:pt>
                <c:pt idx="35">
                  <c:v>279</c:v>
                </c:pt>
                <c:pt idx="36">
                  <c:v>280</c:v>
                </c:pt>
                <c:pt idx="37">
                  <c:v>255</c:v>
                </c:pt>
                <c:pt idx="38">
                  <c:v>248</c:v>
                </c:pt>
                <c:pt idx="39">
                  <c:v>202</c:v>
                </c:pt>
                <c:pt idx="40">
                  <c:v>171</c:v>
                </c:pt>
                <c:pt idx="41">
                  <c:v>252</c:v>
                </c:pt>
                <c:pt idx="42">
                  <c:v>365</c:v>
                </c:pt>
                <c:pt idx="43">
                  <c:v>378</c:v>
                </c:pt>
                <c:pt idx="44">
                  <c:v>309</c:v>
                </c:pt>
                <c:pt idx="45">
                  <c:v>345</c:v>
                </c:pt>
                <c:pt idx="46">
                  <c:v>252</c:v>
                </c:pt>
                <c:pt idx="47">
                  <c:v>241</c:v>
                </c:pt>
                <c:pt idx="48">
                  <c:v>240</c:v>
                </c:pt>
                <c:pt idx="49">
                  <c:v>372</c:v>
                </c:pt>
                <c:pt idx="50">
                  <c:v>367</c:v>
                </c:pt>
                <c:pt idx="51">
                  <c:v>353</c:v>
                </c:pt>
                <c:pt idx="52">
                  <c:v>367</c:v>
                </c:pt>
                <c:pt idx="53">
                  <c:v>260</c:v>
                </c:pt>
                <c:pt idx="54">
                  <c:v>309</c:v>
                </c:pt>
                <c:pt idx="55">
                  <c:v>312</c:v>
                </c:pt>
                <c:pt idx="56">
                  <c:v>329</c:v>
                </c:pt>
                <c:pt idx="57">
                  <c:v>486</c:v>
                </c:pt>
                <c:pt idx="58">
                  <c:v>372</c:v>
                </c:pt>
                <c:pt idx="59">
                  <c:v>446</c:v>
                </c:pt>
                <c:pt idx="60">
                  <c:v>386</c:v>
                </c:pt>
                <c:pt idx="61">
                  <c:v>421</c:v>
                </c:pt>
                <c:pt idx="62">
                  <c:v>535</c:v>
                </c:pt>
                <c:pt idx="63">
                  <c:v>537</c:v>
                </c:pt>
                <c:pt idx="64">
                  <c:v>639</c:v>
                </c:pt>
                <c:pt idx="65">
                  <c:v>429</c:v>
                </c:pt>
                <c:pt idx="66">
                  <c:v>559</c:v>
                </c:pt>
                <c:pt idx="67">
                  <c:v>649</c:v>
                </c:pt>
                <c:pt idx="68">
                  <c:v>691</c:v>
                </c:pt>
                <c:pt idx="69">
                  <c:v>666</c:v>
                </c:pt>
                <c:pt idx="70">
                  <c:v>720</c:v>
                </c:pt>
                <c:pt idx="71">
                  <c:v>640</c:v>
                </c:pt>
                <c:pt idx="72">
                  <c:v>445</c:v>
                </c:pt>
                <c:pt idx="73">
                  <c:v>578</c:v>
                </c:pt>
                <c:pt idx="74">
                  <c:v>655</c:v>
                </c:pt>
                <c:pt idx="75">
                  <c:v>453</c:v>
                </c:pt>
                <c:pt idx="76">
                  <c:v>294</c:v>
                </c:pt>
                <c:pt idx="77">
                  <c:v>463</c:v>
                </c:pt>
                <c:pt idx="78">
                  <c:v>169</c:v>
                </c:pt>
                <c:pt idx="79">
                  <c:v>203</c:v>
                </c:pt>
                <c:pt idx="80">
                  <c:v>318</c:v>
                </c:pt>
                <c:pt idx="81">
                  <c:v>238</c:v>
                </c:pt>
                <c:pt idx="82">
                  <c:v>199</c:v>
                </c:pt>
                <c:pt idx="83">
                  <c:v>141</c:v>
                </c:pt>
                <c:pt idx="84">
                  <c:v>242</c:v>
                </c:pt>
                <c:pt idx="85">
                  <c:v>217</c:v>
                </c:pt>
                <c:pt idx="86">
                  <c:v>211</c:v>
                </c:pt>
                <c:pt idx="87">
                  <c:v>189</c:v>
                </c:pt>
                <c:pt idx="88">
                  <c:v>311</c:v>
                </c:pt>
                <c:pt idx="89">
                  <c:v>157</c:v>
                </c:pt>
                <c:pt idx="90">
                  <c:v>202</c:v>
                </c:pt>
                <c:pt idx="91">
                  <c:v>190</c:v>
                </c:pt>
                <c:pt idx="92">
                  <c:v>82</c:v>
                </c:pt>
                <c:pt idx="93">
                  <c:v>137</c:v>
                </c:pt>
                <c:pt idx="94">
                  <c:v>125</c:v>
                </c:pt>
                <c:pt idx="95">
                  <c:v>136</c:v>
                </c:pt>
                <c:pt idx="96">
                  <c:v>67</c:v>
                </c:pt>
                <c:pt idx="97">
                  <c:v>87</c:v>
                </c:pt>
                <c:pt idx="98">
                  <c:v>46</c:v>
                </c:pt>
                <c:pt idx="99">
                  <c:v>70</c:v>
                </c:pt>
                <c:pt idx="100">
                  <c:v>75</c:v>
                </c:pt>
                <c:pt idx="101">
                  <c:v>101</c:v>
                </c:pt>
                <c:pt idx="102">
                  <c:v>56</c:v>
                </c:pt>
                <c:pt idx="103">
                  <c:v>46</c:v>
                </c:pt>
                <c:pt idx="104">
                  <c:v>10</c:v>
                </c:pt>
                <c:pt idx="105">
                  <c:v>15</c:v>
                </c:pt>
                <c:pt idx="106">
                  <c:v>19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Android!$J$134:$J$249</c15:f>
                <c15:dlblRangeCache>
                  <c:ptCount val="116"/>
                  <c:pt idx="11">
                    <c:v>10</c:v>
                  </c:pt>
                  <c:pt idx="17">
                    <c:v>46</c:v>
                  </c:pt>
                  <c:pt idx="19">
                    <c:v>67</c:v>
                  </c:pt>
                  <c:pt idx="21">
                    <c:v>125</c:v>
                  </c:pt>
                  <c:pt idx="23">
                    <c:v>82</c:v>
                  </c:pt>
                  <c:pt idx="26">
                    <c:v>157</c:v>
                  </c:pt>
                  <c:pt idx="28">
                    <c:v>189</c:v>
                  </c:pt>
                  <c:pt idx="32">
                    <c:v>141</c:v>
                  </c:pt>
                  <c:pt idx="37">
                    <c:v>169</c:v>
                  </c:pt>
                  <c:pt idx="39">
                    <c:v>294</c:v>
                  </c:pt>
                  <c:pt idx="43">
                    <c:v>445</c:v>
                  </c:pt>
                  <c:pt idx="46">
                    <c:v>666</c:v>
                  </c:pt>
                  <c:pt idx="50">
                    <c:v>429</c:v>
                  </c:pt>
                  <c:pt idx="55">
                    <c:v>386</c:v>
                  </c:pt>
                  <c:pt idx="57">
                    <c:v>372</c:v>
                  </c:pt>
                  <c:pt idx="62">
                    <c:v>260</c:v>
                  </c:pt>
                  <c:pt idx="64">
                    <c:v>353</c:v>
                  </c:pt>
                  <c:pt idx="67">
                    <c:v>240</c:v>
                  </c:pt>
                  <c:pt idx="71">
                    <c:v>309</c:v>
                  </c:pt>
                  <c:pt idx="75">
                    <c:v>171</c:v>
                  </c:pt>
                  <c:pt idx="80">
                    <c:v>279</c:v>
                  </c:pt>
                  <c:pt idx="82">
                    <c:v>301</c:v>
                  </c:pt>
                  <c:pt idx="86">
                    <c:v>518</c:v>
                  </c:pt>
                  <c:pt idx="89">
                    <c:v>383</c:v>
                  </c:pt>
                  <c:pt idx="93">
                    <c:v>838</c:v>
                  </c:pt>
                  <c:pt idx="97">
                    <c:v>722</c:v>
                  </c:pt>
                  <c:pt idx="99">
                    <c:v>714</c:v>
                  </c:pt>
                  <c:pt idx="103">
                    <c:v>531</c:v>
                  </c:pt>
                  <c:pt idx="106">
                    <c:v>710</c:v>
                  </c:pt>
                  <c:pt idx="108">
                    <c:v>588</c:v>
                  </c:pt>
                  <c:pt idx="110">
                    <c:v>443</c:v>
                  </c:pt>
                  <c:pt idx="114">
                    <c:v>403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Android!$C$133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Android!$B$134:$B$185</c:f>
              <c:numCache>
                <c:formatCode>d/m</c:formatCode>
                <c:ptCount val="52"/>
                <c:pt idx="0">
                  <c:v>44184</c:v>
                </c:pt>
                <c:pt idx="1">
                  <c:v>44183</c:v>
                </c:pt>
                <c:pt idx="2">
                  <c:v>44182</c:v>
                </c:pt>
                <c:pt idx="3">
                  <c:v>44181</c:v>
                </c:pt>
                <c:pt idx="4">
                  <c:v>44180</c:v>
                </c:pt>
                <c:pt idx="5">
                  <c:v>44179</c:v>
                </c:pt>
                <c:pt idx="6">
                  <c:v>44178</c:v>
                </c:pt>
                <c:pt idx="7">
                  <c:v>44177</c:v>
                </c:pt>
                <c:pt idx="8">
                  <c:v>44176</c:v>
                </c:pt>
                <c:pt idx="9">
                  <c:v>44175</c:v>
                </c:pt>
                <c:pt idx="10">
                  <c:v>44174</c:v>
                </c:pt>
                <c:pt idx="11">
                  <c:v>44173</c:v>
                </c:pt>
                <c:pt idx="12">
                  <c:v>44172</c:v>
                </c:pt>
                <c:pt idx="13">
                  <c:v>44171</c:v>
                </c:pt>
                <c:pt idx="14">
                  <c:v>44170</c:v>
                </c:pt>
                <c:pt idx="15">
                  <c:v>44169</c:v>
                </c:pt>
                <c:pt idx="16">
                  <c:v>44168</c:v>
                </c:pt>
                <c:pt idx="17">
                  <c:v>44167</c:v>
                </c:pt>
                <c:pt idx="18">
                  <c:v>44166</c:v>
                </c:pt>
                <c:pt idx="19">
                  <c:v>44165</c:v>
                </c:pt>
                <c:pt idx="20">
                  <c:v>44164</c:v>
                </c:pt>
                <c:pt idx="21">
                  <c:v>44163</c:v>
                </c:pt>
                <c:pt idx="22">
                  <c:v>44162</c:v>
                </c:pt>
                <c:pt idx="23">
                  <c:v>44161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44157</c:v>
                </c:pt>
                <c:pt idx="28">
                  <c:v>44156</c:v>
                </c:pt>
                <c:pt idx="29">
                  <c:v>44155</c:v>
                </c:pt>
                <c:pt idx="30">
                  <c:v>44154</c:v>
                </c:pt>
                <c:pt idx="31">
                  <c:v>44153</c:v>
                </c:pt>
                <c:pt idx="32">
                  <c:v>44152</c:v>
                </c:pt>
                <c:pt idx="33">
                  <c:v>44151</c:v>
                </c:pt>
                <c:pt idx="34">
                  <c:v>44150</c:v>
                </c:pt>
                <c:pt idx="35">
                  <c:v>44149</c:v>
                </c:pt>
                <c:pt idx="36">
                  <c:v>44148</c:v>
                </c:pt>
                <c:pt idx="37">
                  <c:v>44147</c:v>
                </c:pt>
                <c:pt idx="38">
                  <c:v>44146</c:v>
                </c:pt>
                <c:pt idx="39">
                  <c:v>44145</c:v>
                </c:pt>
                <c:pt idx="40">
                  <c:v>44144</c:v>
                </c:pt>
                <c:pt idx="41">
                  <c:v>44143</c:v>
                </c:pt>
                <c:pt idx="42">
                  <c:v>44142</c:v>
                </c:pt>
                <c:pt idx="43">
                  <c:v>44141</c:v>
                </c:pt>
                <c:pt idx="44">
                  <c:v>44140</c:v>
                </c:pt>
                <c:pt idx="45">
                  <c:v>44139</c:v>
                </c:pt>
                <c:pt idx="46">
                  <c:v>44138</c:v>
                </c:pt>
                <c:pt idx="47">
                  <c:v>44137</c:v>
                </c:pt>
                <c:pt idx="48">
                  <c:v>44136</c:v>
                </c:pt>
                <c:pt idx="49">
                  <c:v>44135</c:v>
                </c:pt>
                <c:pt idx="50">
                  <c:v>44134</c:v>
                </c:pt>
                <c:pt idx="51">
                  <c:v>44133</c:v>
                </c:pt>
              </c:numCache>
            </c:numRef>
          </c:cat>
          <c:val>
            <c:numRef>
              <c:f>Android!$C$134:$C$185</c:f>
              <c:numCache>
                <c:formatCode>General</c:formatCode>
                <c:ptCount val="52"/>
                <c:pt idx="0">
                  <c:v>486</c:v>
                </c:pt>
                <c:pt idx="1">
                  <c:v>403</c:v>
                </c:pt>
                <c:pt idx="2">
                  <c:v>571</c:v>
                </c:pt>
                <c:pt idx="3">
                  <c:v>640</c:v>
                </c:pt>
                <c:pt idx="4">
                  <c:v>504</c:v>
                </c:pt>
                <c:pt idx="5">
                  <c:v>443</c:v>
                </c:pt>
                <c:pt idx="6">
                  <c:v>598</c:v>
                </c:pt>
                <c:pt idx="7">
                  <c:v>588</c:v>
                </c:pt>
                <c:pt idx="8">
                  <c:v>897</c:v>
                </c:pt>
                <c:pt idx="9">
                  <c:v>710</c:v>
                </c:pt>
                <c:pt idx="10">
                  <c:v>817</c:v>
                </c:pt>
                <c:pt idx="11">
                  <c:v>695</c:v>
                </c:pt>
                <c:pt idx="12">
                  <c:v>531</c:v>
                </c:pt>
                <c:pt idx="13">
                  <c:v>865</c:v>
                </c:pt>
                <c:pt idx="14">
                  <c:v>845</c:v>
                </c:pt>
                <c:pt idx="15">
                  <c:v>748</c:v>
                </c:pt>
                <c:pt idx="16">
                  <c:v>714</c:v>
                </c:pt>
                <c:pt idx="17">
                  <c:v>995</c:v>
                </c:pt>
                <c:pt idx="18">
                  <c:v>722</c:v>
                </c:pt>
                <c:pt idx="19">
                  <c:v>725</c:v>
                </c:pt>
                <c:pt idx="20">
                  <c:v>753</c:v>
                </c:pt>
                <c:pt idx="21">
                  <c:v>1025</c:v>
                </c:pt>
                <c:pt idx="22">
                  <c:v>838</c:v>
                </c:pt>
                <c:pt idx="23">
                  <c:v>923</c:v>
                </c:pt>
                <c:pt idx="24">
                  <c:v>1098</c:v>
                </c:pt>
                <c:pt idx="25">
                  <c:v>874</c:v>
                </c:pt>
                <c:pt idx="26">
                  <c:v>383</c:v>
                </c:pt>
                <c:pt idx="27">
                  <c:v>485</c:v>
                </c:pt>
                <c:pt idx="28">
                  <c:v>626</c:v>
                </c:pt>
                <c:pt idx="29">
                  <c:v>518</c:v>
                </c:pt>
                <c:pt idx="30">
                  <c:v>537</c:v>
                </c:pt>
                <c:pt idx="31">
                  <c:v>458</c:v>
                </c:pt>
                <c:pt idx="32">
                  <c:v>389</c:v>
                </c:pt>
                <c:pt idx="33">
                  <c:v>301</c:v>
                </c:pt>
                <c:pt idx="34">
                  <c:v>321</c:v>
                </c:pt>
                <c:pt idx="35">
                  <c:v>279</c:v>
                </c:pt>
                <c:pt idx="36">
                  <c:v>280</c:v>
                </c:pt>
                <c:pt idx="37">
                  <c:v>255</c:v>
                </c:pt>
                <c:pt idx="38">
                  <c:v>248</c:v>
                </c:pt>
                <c:pt idx="39">
                  <c:v>202</c:v>
                </c:pt>
                <c:pt idx="40">
                  <c:v>171</c:v>
                </c:pt>
                <c:pt idx="41">
                  <c:v>252</c:v>
                </c:pt>
                <c:pt idx="42">
                  <c:v>365</c:v>
                </c:pt>
                <c:pt idx="43">
                  <c:v>378</c:v>
                </c:pt>
                <c:pt idx="44">
                  <c:v>309</c:v>
                </c:pt>
                <c:pt idx="45">
                  <c:v>345</c:v>
                </c:pt>
                <c:pt idx="46">
                  <c:v>252</c:v>
                </c:pt>
                <c:pt idx="47">
                  <c:v>241</c:v>
                </c:pt>
                <c:pt idx="48">
                  <c:v>240</c:v>
                </c:pt>
                <c:pt idx="49">
                  <c:v>372</c:v>
                </c:pt>
                <c:pt idx="50">
                  <c:v>367</c:v>
                </c:pt>
                <c:pt idx="51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Android!$K$133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Android!$B$134:$B$185</c:f>
              <c:numCache>
                <c:formatCode>d/m</c:formatCode>
                <c:ptCount val="52"/>
                <c:pt idx="0">
                  <c:v>44184</c:v>
                </c:pt>
                <c:pt idx="1">
                  <c:v>44183</c:v>
                </c:pt>
                <c:pt idx="2">
                  <c:v>44182</c:v>
                </c:pt>
                <c:pt idx="3">
                  <c:v>44181</c:v>
                </c:pt>
                <c:pt idx="4">
                  <c:v>44180</c:v>
                </c:pt>
                <c:pt idx="5">
                  <c:v>44179</c:v>
                </c:pt>
                <c:pt idx="6">
                  <c:v>44178</c:v>
                </c:pt>
                <c:pt idx="7">
                  <c:v>44177</c:v>
                </c:pt>
                <c:pt idx="8">
                  <c:v>44176</c:v>
                </c:pt>
                <c:pt idx="9">
                  <c:v>44175</c:v>
                </c:pt>
                <c:pt idx="10">
                  <c:v>44174</c:v>
                </c:pt>
                <c:pt idx="11">
                  <c:v>44173</c:v>
                </c:pt>
                <c:pt idx="12">
                  <c:v>44172</c:v>
                </c:pt>
                <c:pt idx="13">
                  <c:v>44171</c:v>
                </c:pt>
                <c:pt idx="14">
                  <c:v>44170</c:v>
                </c:pt>
                <c:pt idx="15">
                  <c:v>44169</c:v>
                </c:pt>
                <c:pt idx="16">
                  <c:v>44168</c:v>
                </c:pt>
                <c:pt idx="17">
                  <c:v>44167</c:v>
                </c:pt>
                <c:pt idx="18">
                  <c:v>44166</c:v>
                </c:pt>
                <c:pt idx="19">
                  <c:v>44165</c:v>
                </c:pt>
                <c:pt idx="20">
                  <c:v>44164</c:v>
                </c:pt>
                <c:pt idx="21">
                  <c:v>44163</c:v>
                </c:pt>
                <c:pt idx="22">
                  <c:v>44162</c:v>
                </c:pt>
                <c:pt idx="23">
                  <c:v>44161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44157</c:v>
                </c:pt>
                <c:pt idx="28">
                  <c:v>44156</c:v>
                </c:pt>
                <c:pt idx="29">
                  <c:v>44155</c:v>
                </c:pt>
                <c:pt idx="30">
                  <c:v>44154</c:v>
                </c:pt>
                <c:pt idx="31">
                  <c:v>44153</c:v>
                </c:pt>
                <c:pt idx="32">
                  <c:v>44152</c:v>
                </c:pt>
                <c:pt idx="33">
                  <c:v>44151</c:v>
                </c:pt>
                <c:pt idx="34">
                  <c:v>44150</c:v>
                </c:pt>
                <c:pt idx="35">
                  <c:v>44149</c:v>
                </c:pt>
                <c:pt idx="36">
                  <c:v>44148</c:v>
                </c:pt>
                <c:pt idx="37">
                  <c:v>44147</c:v>
                </c:pt>
                <c:pt idx="38">
                  <c:v>44146</c:v>
                </c:pt>
                <c:pt idx="39">
                  <c:v>44145</c:v>
                </c:pt>
                <c:pt idx="40">
                  <c:v>44144</c:v>
                </c:pt>
                <c:pt idx="41">
                  <c:v>44143</c:v>
                </c:pt>
                <c:pt idx="42">
                  <c:v>44142</c:v>
                </c:pt>
                <c:pt idx="43">
                  <c:v>44141</c:v>
                </c:pt>
                <c:pt idx="44">
                  <c:v>44140</c:v>
                </c:pt>
                <c:pt idx="45">
                  <c:v>44139</c:v>
                </c:pt>
                <c:pt idx="46">
                  <c:v>44138</c:v>
                </c:pt>
                <c:pt idx="47">
                  <c:v>44137</c:v>
                </c:pt>
                <c:pt idx="48">
                  <c:v>44136</c:v>
                </c:pt>
                <c:pt idx="49">
                  <c:v>44135</c:v>
                </c:pt>
                <c:pt idx="50">
                  <c:v>44134</c:v>
                </c:pt>
                <c:pt idx="51">
                  <c:v>44133</c:v>
                </c:pt>
              </c:numCache>
            </c:numRef>
          </c:cat>
          <c:val>
            <c:numRef>
              <c:f>Android!$K$134:$K$185</c:f>
              <c:numCache>
                <c:formatCode>General</c:formatCode>
                <c:ptCount val="52"/>
                <c:pt idx="0">
                  <c:v>271</c:v>
                </c:pt>
                <c:pt idx="1">
                  <c:v>354</c:v>
                </c:pt>
                <c:pt idx="2">
                  <c:v>358</c:v>
                </c:pt>
                <c:pt idx="3">
                  <c:v>411</c:v>
                </c:pt>
                <c:pt idx="4">
                  <c:v>349</c:v>
                </c:pt>
                <c:pt idx="5">
                  <c:v>300</c:v>
                </c:pt>
                <c:pt idx="6">
                  <c:v>360</c:v>
                </c:pt>
                <c:pt idx="7">
                  <c:v>377</c:v>
                </c:pt>
                <c:pt idx="8">
                  <c:v>501</c:v>
                </c:pt>
                <c:pt idx="9">
                  <c:v>840</c:v>
                </c:pt>
                <c:pt idx="10">
                  <c:v>490</c:v>
                </c:pt>
                <c:pt idx="11">
                  <c:v>361</c:v>
                </c:pt>
                <c:pt idx="12">
                  <c:v>250</c:v>
                </c:pt>
                <c:pt idx="13">
                  <c:v>413</c:v>
                </c:pt>
                <c:pt idx="14">
                  <c:v>460</c:v>
                </c:pt>
                <c:pt idx="15">
                  <c:v>336</c:v>
                </c:pt>
                <c:pt idx="16">
                  <c:v>540</c:v>
                </c:pt>
                <c:pt idx="17">
                  <c:v>420</c:v>
                </c:pt>
                <c:pt idx="18">
                  <c:v>550</c:v>
                </c:pt>
                <c:pt idx="19">
                  <c:v>283</c:v>
                </c:pt>
                <c:pt idx="20">
                  <c:v>322</c:v>
                </c:pt>
                <c:pt idx="21">
                  <c:v>541</c:v>
                </c:pt>
                <c:pt idx="22">
                  <c:v>618</c:v>
                </c:pt>
                <c:pt idx="23">
                  <c:v>496</c:v>
                </c:pt>
                <c:pt idx="24">
                  <c:v>363</c:v>
                </c:pt>
                <c:pt idx="25">
                  <c:v>353</c:v>
                </c:pt>
                <c:pt idx="26">
                  <c:v>297</c:v>
                </c:pt>
                <c:pt idx="27">
                  <c:v>423</c:v>
                </c:pt>
                <c:pt idx="28">
                  <c:v>469</c:v>
                </c:pt>
                <c:pt idx="29">
                  <c:v>461</c:v>
                </c:pt>
                <c:pt idx="30">
                  <c:v>351</c:v>
                </c:pt>
                <c:pt idx="31">
                  <c:v>288</c:v>
                </c:pt>
                <c:pt idx="32">
                  <c:v>228</c:v>
                </c:pt>
                <c:pt idx="33">
                  <c:v>104</c:v>
                </c:pt>
                <c:pt idx="34">
                  <c:v>213</c:v>
                </c:pt>
                <c:pt idx="35">
                  <c:v>244</c:v>
                </c:pt>
                <c:pt idx="36">
                  <c:v>316</c:v>
                </c:pt>
                <c:pt idx="37">
                  <c:v>197</c:v>
                </c:pt>
                <c:pt idx="38">
                  <c:v>238</c:v>
                </c:pt>
                <c:pt idx="39">
                  <c:v>220</c:v>
                </c:pt>
                <c:pt idx="40">
                  <c:v>90</c:v>
                </c:pt>
                <c:pt idx="41">
                  <c:v>412</c:v>
                </c:pt>
                <c:pt idx="42">
                  <c:v>0</c:v>
                </c:pt>
                <c:pt idx="43">
                  <c:v>266</c:v>
                </c:pt>
                <c:pt idx="44">
                  <c:v>189</c:v>
                </c:pt>
                <c:pt idx="45">
                  <c:v>293</c:v>
                </c:pt>
                <c:pt idx="46">
                  <c:v>237</c:v>
                </c:pt>
                <c:pt idx="47">
                  <c:v>109</c:v>
                </c:pt>
                <c:pt idx="48">
                  <c:v>178</c:v>
                </c:pt>
                <c:pt idx="49">
                  <c:v>203</c:v>
                </c:pt>
                <c:pt idx="50">
                  <c:v>344</c:v>
                </c:pt>
                <c:pt idx="5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459442</xdr:colOff>
      <xdr:row>41</xdr:row>
      <xdr:rowOff>44824</xdr:rowOff>
    </xdr:from>
    <xdr:to>
      <xdr:col>15</xdr:col>
      <xdr:colOff>557414</xdr:colOff>
      <xdr:row>63</xdr:row>
      <xdr:rowOff>19210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95</xdr:row>
      <xdr:rowOff>179201</xdr:rowOff>
    </xdr:from>
    <xdr:to>
      <xdr:col>15</xdr:col>
      <xdr:colOff>279799</xdr:colOff>
      <xdr:row>118</xdr:row>
      <xdr:rowOff>179199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986119</xdr:colOff>
      <xdr:row>144</xdr:row>
      <xdr:rowOff>140875</xdr:rowOff>
    </xdr:from>
    <xdr:to>
      <xdr:col>14</xdr:col>
      <xdr:colOff>454638</xdr:colOff>
      <xdr:row>169</xdr:row>
      <xdr:rowOff>30069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51"/>
  <sheetViews>
    <sheetView tabSelected="1" topLeftCell="A94" zoomScale="85" zoomScaleNormal="85" workbookViewId="0">
      <selection activeCell="A121" sqref="A121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9" width="9.23046875" style="1"/>
  </cols>
  <sheetData>
    <row r="1" spans="1:19">
      <c r="S1" s="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>SUM(AllKeys)</f>
        <v>44641</v>
      </c>
      <c r="H2" s="10">
        <f>G2/5</f>
        <v>8928.2000000000007</v>
      </c>
      <c r="S2" s="1">
        <v>2</v>
      </c>
    </row>
    <row r="3" spans="1:19">
      <c r="S3" s="1">
        <v>3</v>
      </c>
    </row>
    <row r="4" spans="1:19" s="1" customFormat="1">
      <c r="A4" s="1" t="s">
        <v>29</v>
      </c>
      <c r="C4" s="4"/>
      <c r="S4" s="1">
        <v>4</v>
      </c>
    </row>
    <row r="5" spans="1:19">
      <c r="S5" s="1">
        <v>5</v>
      </c>
    </row>
    <row r="6" spans="1:19">
      <c r="A6" t="s">
        <v>6</v>
      </c>
      <c r="S6" s="1">
        <v>6</v>
      </c>
    </row>
    <row r="7" spans="1:19">
      <c r="G7" t="s">
        <v>8</v>
      </c>
      <c r="S7" s="1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19">
      <c r="B9" s="2" t="str">
        <f t="shared" ref="B9:B22" si="0">MID(Json,G9+12,H9-G9-13)</f>
        <v>19.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44184</v>
      </c>
      <c r="D9" s="2">
        <f t="shared" ref="D9:D22" si="1">VALUE(MID(Json,I9+10,J9-I9-10))</f>
        <v>486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19">
      <c r="B10" s="2" t="str">
        <f t="shared" si="0"/>
        <v>18.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44183</v>
      </c>
      <c r="D10" s="2">
        <f t="shared" si="1"/>
        <v>403</v>
      </c>
      <c r="E10" s="2">
        <f t="shared" si="2"/>
        <v>0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  <c r="S10" s="1">
        <v>10</v>
      </c>
    </row>
    <row r="11" spans="1:19">
      <c r="B11" s="2" t="str">
        <f t="shared" si="0"/>
        <v>17. joulukuuta</v>
      </c>
      <c r="C11" s="5">
        <f t="shared" si="8"/>
        <v>44182</v>
      </c>
      <c r="D11" s="2">
        <f t="shared" si="1"/>
        <v>571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343</v>
      </c>
      <c r="I11">
        <f t="shared" si="4"/>
        <v>359</v>
      </c>
      <c r="J11">
        <f t="shared" si="5"/>
        <v>372</v>
      </c>
      <c r="K11">
        <f t="shared" si="6"/>
        <v>374</v>
      </c>
      <c r="L11">
        <f t="shared" si="7"/>
        <v>389</v>
      </c>
      <c r="S11" s="1">
        <v>11</v>
      </c>
    </row>
    <row r="12" spans="1:19">
      <c r="B12" s="2" t="str">
        <f t="shared" si="0"/>
        <v>16. joulukuuta</v>
      </c>
      <c r="C12" s="5">
        <f t="shared" si="8"/>
        <v>44181</v>
      </c>
      <c r="D12" s="2">
        <f t="shared" si="1"/>
        <v>640</v>
      </c>
      <c r="E12" s="2">
        <f t="shared" si="2"/>
        <v>1</v>
      </c>
      <c r="G12">
        <f t="shared" si="9"/>
        <v>472</v>
      </c>
      <c r="H12">
        <f t="shared" si="3"/>
        <v>499</v>
      </c>
      <c r="I12">
        <f t="shared" si="4"/>
        <v>515</v>
      </c>
      <c r="J12">
        <f t="shared" si="5"/>
        <v>528</v>
      </c>
      <c r="K12">
        <f t="shared" si="6"/>
        <v>530</v>
      </c>
      <c r="L12">
        <f t="shared" si="7"/>
        <v>545</v>
      </c>
      <c r="S12" s="1">
        <v>12</v>
      </c>
    </row>
    <row r="13" spans="1:19">
      <c r="B13" s="2" t="str">
        <f t="shared" si="0"/>
        <v>15. joulukuuta</v>
      </c>
      <c r="C13" s="5">
        <f t="shared" si="8"/>
        <v>44180</v>
      </c>
      <c r="D13" s="2">
        <f t="shared" si="1"/>
        <v>504</v>
      </c>
      <c r="E13" s="2">
        <f t="shared" si="2"/>
        <v>0</v>
      </c>
      <c r="G13">
        <f t="shared" si="9"/>
        <v>628</v>
      </c>
      <c r="H13">
        <f t="shared" si="3"/>
        <v>655</v>
      </c>
      <c r="I13">
        <f t="shared" si="4"/>
        <v>671</v>
      </c>
      <c r="J13">
        <f t="shared" si="5"/>
        <v>684</v>
      </c>
      <c r="K13">
        <f t="shared" si="6"/>
        <v>686</v>
      </c>
      <c r="L13">
        <f t="shared" si="7"/>
        <v>701</v>
      </c>
    </row>
    <row r="14" spans="1:19">
      <c r="B14" s="2" t="str">
        <f t="shared" si="0"/>
        <v>14. joulukuuta</v>
      </c>
      <c r="C14" s="5">
        <f t="shared" si="8"/>
        <v>44179</v>
      </c>
      <c r="D14" s="2">
        <f t="shared" si="1"/>
        <v>443</v>
      </c>
      <c r="E14" s="2">
        <f t="shared" si="2"/>
        <v>0</v>
      </c>
      <c r="G14">
        <f t="shared" si="9"/>
        <v>785</v>
      </c>
      <c r="H14">
        <f t="shared" si="3"/>
        <v>812</v>
      </c>
      <c r="I14">
        <f t="shared" si="4"/>
        <v>828</v>
      </c>
      <c r="J14">
        <f t="shared" si="5"/>
        <v>841</v>
      </c>
      <c r="K14">
        <f t="shared" si="6"/>
        <v>843</v>
      </c>
      <c r="L14">
        <f t="shared" si="7"/>
        <v>858</v>
      </c>
      <c r="S14" s="1" t="s">
        <v>25</v>
      </c>
    </row>
    <row r="15" spans="1:19">
      <c r="B15" s="2" t="str">
        <f t="shared" si="0"/>
        <v>13. joulukuuta</v>
      </c>
      <c r="C15" s="5">
        <f t="shared" si="8"/>
        <v>44178</v>
      </c>
      <c r="D15" s="2">
        <f t="shared" si="1"/>
        <v>598</v>
      </c>
      <c r="E15" s="2">
        <f t="shared" si="2"/>
        <v>0</v>
      </c>
      <c r="G15">
        <f t="shared" si="9"/>
        <v>942</v>
      </c>
      <c r="H15">
        <f t="shared" si="3"/>
        <v>969</v>
      </c>
      <c r="I15">
        <f t="shared" si="4"/>
        <v>985</v>
      </c>
      <c r="J15">
        <f t="shared" si="5"/>
        <v>998</v>
      </c>
      <c r="K15">
        <f t="shared" si="6"/>
        <v>1000</v>
      </c>
      <c r="L15">
        <f t="shared" si="7"/>
        <v>1015</v>
      </c>
    </row>
    <row r="16" spans="1:19">
      <c r="B16" s="2" t="str">
        <f t="shared" si="0"/>
        <v>12. joulukuuta</v>
      </c>
      <c r="C16" s="5">
        <f t="shared" si="8"/>
        <v>44177</v>
      </c>
      <c r="D16" s="2">
        <f t="shared" si="1"/>
        <v>588</v>
      </c>
      <c r="E16" s="2">
        <f t="shared" si="2"/>
        <v>0</v>
      </c>
      <c r="G16">
        <f t="shared" si="9"/>
        <v>1098</v>
      </c>
      <c r="H16">
        <f t="shared" si="3"/>
        <v>1125</v>
      </c>
      <c r="I16">
        <f t="shared" si="4"/>
        <v>1141</v>
      </c>
      <c r="J16">
        <f t="shared" si="5"/>
        <v>1154</v>
      </c>
      <c r="K16">
        <f t="shared" si="6"/>
        <v>1156</v>
      </c>
      <c r="L16">
        <f t="shared" si="7"/>
        <v>1171</v>
      </c>
      <c r="R16" s="1">
        <v>44184</v>
      </c>
      <c r="S16" s="1">
        <v>271</v>
      </c>
    </row>
    <row r="17" spans="1:19">
      <c r="B17" s="2" t="str">
        <f t="shared" si="0"/>
        <v>11. joulukuuta</v>
      </c>
      <c r="C17" s="5">
        <f t="shared" si="8"/>
        <v>44176</v>
      </c>
      <c r="D17" s="2">
        <f t="shared" si="1"/>
        <v>897</v>
      </c>
      <c r="E17" s="2">
        <f t="shared" si="2"/>
        <v>0</v>
      </c>
      <c r="G17">
        <f t="shared" si="9"/>
        <v>1255</v>
      </c>
      <c r="H17">
        <f t="shared" si="3"/>
        <v>1282</v>
      </c>
      <c r="I17">
        <f t="shared" si="4"/>
        <v>1298</v>
      </c>
      <c r="J17">
        <f t="shared" si="5"/>
        <v>1311</v>
      </c>
      <c r="K17">
        <f t="shared" si="6"/>
        <v>1313</v>
      </c>
      <c r="L17">
        <f t="shared" si="7"/>
        <v>1328</v>
      </c>
    </row>
    <row r="18" spans="1:19">
      <c r="B18" s="2" t="str">
        <f t="shared" si="0"/>
        <v>10. joulukuuta</v>
      </c>
      <c r="C18" s="5">
        <f t="shared" si="8"/>
        <v>44175</v>
      </c>
      <c r="D18" s="2">
        <f t="shared" si="1"/>
        <v>710</v>
      </c>
      <c r="E18" s="2">
        <f t="shared" si="2"/>
        <v>0</v>
      </c>
      <c r="G18">
        <f t="shared" si="9"/>
        <v>1411</v>
      </c>
      <c r="H18">
        <f t="shared" si="3"/>
        <v>1438</v>
      </c>
      <c r="I18">
        <f t="shared" si="4"/>
        <v>1454</v>
      </c>
      <c r="J18">
        <f t="shared" si="5"/>
        <v>1467</v>
      </c>
      <c r="K18">
        <f t="shared" si="6"/>
        <v>1469</v>
      </c>
      <c r="L18">
        <f t="shared" si="7"/>
        <v>1484</v>
      </c>
      <c r="S18" s="1" t="s">
        <v>26</v>
      </c>
    </row>
    <row r="19" spans="1:19">
      <c r="B19" s="2" t="str">
        <f t="shared" si="0"/>
        <v>9. joulukuuta</v>
      </c>
      <c r="C19" s="5">
        <f t="shared" si="8"/>
        <v>44174</v>
      </c>
      <c r="D19" s="2">
        <f t="shared" si="1"/>
        <v>817</v>
      </c>
      <c r="E19" s="2">
        <f t="shared" si="2"/>
        <v>0</v>
      </c>
      <c r="G19">
        <f t="shared" si="9"/>
        <v>1567</v>
      </c>
      <c r="H19">
        <f t="shared" si="3"/>
        <v>1593</v>
      </c>
      <c r="I19">
        <f t="shared" si="4"/>
        <v>1609</v>
      </c>
      <c r="J19">
        <f t="shared" si="5"/>
        <v>1622</v>
      </c>
      <c r="K19">
        <f t="shared" si="6"/>
        <v>1624</v>
      </c>
      <c r="L19">
        <f t="shared" si="7"/>
        <v>1639</v>
      </c>
      <c r="R19" s="1">
        <v>44113</v>
      </c>
      <c r="S19" s="1">
        <v>235</v>
      </c>
    </row>
    <row r="20" spans="1:19">
      <c r="B20" s="2" t="str">
        <f t="shared" si="0"/>
        <v>8. joulukuuta</v>
      </c>
      <c r="C20" s="5">
        <f t="shared" si="8"/>
        <v>44173</v>
      </c>
      <c r="D20" s="2">
        <f t="shared" si="1"/>
        <v>695</v>
      </c>
      <c r="E20" s="2">
        <f t="shared" si="2"/>
        <v>0</v>
      </c>
      <c r="G20">
        <f t="shared" si="9"/>
        <v>1724</v>
      </c>
      <c r="H20">
        <f t="shared" si="3"/>
        <v>1750</v>
      </c>
      <c r="I20">
        <f t="shared" si="4"/>
        <v>1766</v>
      </c>
      <c r="J20">
        <f t="shared" si="5"/>
        <v>1779</v>
      </c>
      <c r="K20">
        <f t="shared" si="6"/>
        <v>1781</v>
      </c>
      <c r="L20">
        <f t="shared" si="7"/>
        <v>1796</v>
      </c>
    </row>
    <row r="21" spans="1:19">
      <c r="B21" s="2" t="str">
        <f t="shared" si="0"/>
        <v>7. joulukuuta</v>
      </c>
      <c r="C21" s="5">
        <f t="shared" si="8"/>
        <v>44172</v>
      </c>
      <c r="D21" s="2">
        <f t="shared" si="1"/>
        <v>531</v>
      </c>
      <c r="E21" s="2">
        <f t="shared" si="2"/>
        <v>0</v>
      </c>
      <c r="G21">
        <f t="shared" si="9"/>
        <v>1881</v>
      </c>
      <c r="H21">
        <f t="shared" si="3"/>
        <v>1907</v>
      </c>
      <c r="I21">
        <f t="shared" si="4"/>
        <v>1924</v>
      </c>
      <c r="J21">
        <f t="shared" si="5"/>
        <v>1937</v>
      </c>
      <c r="K21">
        <f t="shared" si="6"/>
        <v>1939</v>
      </c>
      <c r="L21">
        <f t="shared" si="7"/>
        <v>1954</v>
      </c>
    </row>
    <row r="22" spans="1:19">
      <c r="B22" s="2" t="str">
        <f t="shared" si="0"/>
        <v>6. joulukuuta</v>
      </c>
      <c r="C22" s="5">
        <f t="shared" si="8"/>
        <v>44171</v>
      </c>
      <c r="D22" s="2">
        <f t="shared" si="1"/>
        <v>865</v>
      </c>
      <c r="E22" s="2">
        <f t="shared" si="2"/>
        <v>0</v>
      </c>
      <c r="G22">
        <f t="shared" si="9"/>
        <v>2037</v>
      </c>
      <c r="H22">
        <f t="shared" si="3"/>
        <v>2063</v>
      </c>
      <c r="I22">
        <f t="shared" si="4"/>
        <v>2079</v>
      </c>
      <c r="J22">
        <f t="shared" si="5"/>
        <v>2092</v>
      </c>
      <c r="K22">
        <f t="shared" si="6"/>
        <v>2094</v>
      </c>
      <c r="L22">
        <f t="shared" si="7"/>
        <v>2109</v>
      </c>
      <c r="R22" s="1">
        <v>44114</v>
      </c>
      <c r="S22" s="1">
        <v>269</v>
      </c>
    </row>
    <row r="23" spans="1:19">
      <c r="A23" t="s">
        <v>24</v>
      </c>
      <c r="C23" s="4">
        <v>44177</v>
      </c>
      <c r="D23" s="1">
        <v>588</v>
      </c>
      <c r="E23" s="1">
        <v>0</v>
      </c>
    </row>
    <row r="24" spans="1:19">
      <c r="C24" s="12">
        <v>44176</v>
      </c>
      <c r="D24" s="11">
        <v>897</v>
      </c>
      <c r="E24" s="11">
        <v>0</v>
      </c>
    </row>
    <row r="25" spans="1:19">
      <c r="C25" s="12">
        <v>44175</v>
      </c>
      <c r="D25" s="11">
        <v>710</v>
      </c>
      <c r="E25" s="11">
        <v>0</v>
      </c>
      <c r="R25" s="1">
        <v>44115</v>
      </c>
      <c r="S25" s="1">
        <v>149</v>
      </c>
    </row>
    <row r="26" spans="1:19">
      <c r="C26" s="12">
        <v>44174</v>
      </c>
      <c r="D26" s="11">
        <v>817</v>
      </c>
      <c r="E26" s="11">
        <v>0</v>
      </c>
    </row>
    <row r="27" spans="1:19">
      <c r="C27" s="12">
        <v>44173</v>
      </c>
      <c r="D27" s="11">
        <v>695</v>
      </c>
      <c r="E27" s="11">
        <v>0</v>
      </c>
    </row>
    <row r="28" spans="1:19">
      <c r="C28" s="12">
        <v>44172</v>
      </c>
      <c r="D28" s="11">
        <v>531</v>
      </c>
      <c r="E28" s="11">
        <v>0</v>
      </c>
      <c r="R28" s="1">
        <v>44116</v>
      </c>
      <c r="S28" s="1">
        <v>214</v>
      </c>
    </row>
    <row r="29" spans="1:19">
      <c r="C29" s="12">
        <v>44171</v>
      </c>
      <c r="D29" s="11">
        <v>865</v>
      </c>
      <c r="E29" s="11">
        <v>0</v>
      </c>
    </row>
    <row r="30" spans="1:19">
      <c r="C30" s="12">
        <v>44170</v>
      </c>
      <c r="D30" s="11">
        <v>845</v>
      </c>
      <c r="E30" s="11">
        <v>0</v>
      </c>
    </row>
    <row r="31" spans="1:19">
      <c r="C31" s="12">
        <v>44169</v>
      </c>
      <c r="D31" s="11">
        <v>748</v>
      </c>
      <c r="E31" s="11">
        <v>0</v>
      </c>
      <c r="R31" s="1">
        <v>44117</v>
      </c>
      <c r="S31" s="1">
        <v>287</v>
      </c>
    </row>
    <row r="32" spans="1:19">
      <c r="C32" s="12">
        <v>44168</v>
      </c>
      <c r="D32" s="11">
        <v>714</v>
      </c>
      <c r="E32" s="11">
        <v>0</v>
      </c>
    </row>
    <row r="33" spans="3:19">
      <c r="C33" s="12">
        <v>44167</v>
      </c>
      <c r="D33" s="11">
        <v>995</v>
      </c>
      <c r="E33" s="11">
        <v>0</v>
      </c>
    </row>
    <row r="34" spans="3:19">
      <c r="C34" s="12">
        <v>44166</v>
      </c>
      <c r="D34" s="11">
        <v>722</v>
      </c>
      <c r="E34" s="11">
        <v>0</v>
      </c>
      <c r="R34" s="1">
        <v>44118</v>
      </c>
      <c r="S34" s="1">
        <v>204</v>
      </c>
    </row>
    <row r="35" spans="3:19">
      <c r="C35" s="12">
        <v>44165</v>
      </c>
      <c r="D35" s="11">
        <v>725</v>
      </c>
      <c r="E35" s="11">
        <v>0</v>
      </c>
    </row>
    <row r="36" spans="3:19">
      <c r="C36" s="12">
        <v>44164</v>
      </c>
      <c r="D36" s="11">
        <v>753</v>
      </c>
      <c r="E36" s="11">
        <v>0</v>
      </c>
    </row>
    <row r="37" spans="3:19">
      <c r="C37" s="12">
        <v>44163</v>
      </c>
      <c r="D37" s="11">
        <v>1025</v>
      </c>
      <c r="E37" s="11">
        <v>0</v>
      </c>
      <c r="R37" s="1">
        <v>44119</v>
      </c>
      <c r="S37" s="1">
        <v>241</v>
      </c>
    </row>
    <row r="38" spans="3:19">
      <c r="C38" s="12">
        <v>44162</v>
      </c>
      <c r="D38" s="11">
        <v>838</v>
      </c>
      <c r="E38" s="11">
        <v>0</v>
      </c>
    </row>
    <row r="39" spans="3:19">
      <c r="C39" s="12">
        <v>44161</v>
      </c>
      <c r="D39" s="11">
        <v>923</v>
      </c>
      <c r="E39" s="11">
        <v>1</v>
      </c>
    </row>
    <row r="40" spans="3:19">
      <c r="C40" s="12">
        <v>44160</v>
      </c>
      <c r="D40" s="11">
        <v>1098</v>
      </c>
      <c r="E40" s="11">
        <v>0</v>
      </c>
      <c r="R40" s="1">
        <v>44120</v>
      </c>
      <c r="S40" s="1">
        <v>189</v>
      </c>
    </row>
    <row r="41" spans="3:19">
      <c r="C41" s="12">
        <v>44159</v>
      </c>
      <c r="D41" s="11">
        <v>874</v>
      </c>
      <c r="E41" s="11">
        <v>0</v>
      </c>
    </row>
    <row r="42" spans="3:19">
      <c r="C42" s="12">
        <v>44158</v>
      </c>
      <c r="D42" s="11">
        <v>383</v>
      </c>
      <c r="E42" s="11">
        <v>0</v>
      </c>
    </row>
    <row r="43" spans="3:19">
      <c r="C43" s="12">
        <v>44157</v>
      </c>
      <c r="D43" s="11">
        <v>485</v>
      </c>
      <c r="E43" s="11">
        <v>0</v>
      </c>
      <c r="R43" s="1">
        <v>44121</v>
      </c>
      <c r="S43" s="1">
        <v>160</v>
      </c>
    </row>
    <row r="44" spans="3:19">
      <c r="C44" s="12">
        <v>44156</v>
      </c>
      <c r="D44" s="11">
        <v>626</v>
      </c>
      <c r="E44" s="11">
        <v>0</v>
      </c>
    </row>
    <row r="45" spans="3:19">
      <c r="C45" s="12">
        <v>44155</v>
      </c>
      <c r="D45" s="11">
        <v>518</v>
      </c>
      <c r="E45" s="11">
        <v>0</v>
      </c>
    </row>
    <row r="46" spans="3:19">
      <c r="C46" s="12">
        <v>44154</v>
      </c>
      <c r="D46" s="11">
        <v>537</v>
      </c>
      <c r="E46" s="11">
        <v>0</v>
      </c>
      <c r="R46" s="1">
        <v>44122</v>
      </c>
      <c r="S46" s="1">
        <v>131</v>
      </c>
    </row>
    <row r="47" spans="3:19">
      <c r="C47" s="12">
        <v>44153</v>
      </c>
      <c r="D47" s="11">
        <v>458</v>
      </c>
      <c r="E47" s="11">
        <v>0</v>
      </c>
    </row>
    <row r="48" spans="3:19">
      <c r="C48" s="12">
        <v>44152</v>
      </c>
      <c r="D48" s="11">
        <v>389</v>
      </c>
      <c r="E48" s="11">
        <v>0</v>
      </c>
    </row>
    <row r="49" spans="1:19">
      <c r="C49" s="12">
        <v>44151</v>
      </c>
      <c r="D49" s="11">
        <v>301</v>
      </c>
      <c r="E49" s="11">
        <v>0</v>
      </c>
      <c r="R49" s="1">
        <v>44123</v>
      </c>
      <c r="S49" s="1">
        <v>131</v>
      </c>
    </row>
    <row r="50" spans="1:19">
      <c r="C50" s="12">
        <v>44150</v>
      </c>
      <c r="D50" s="11">
        <v>321</v>
      </c>
      <c r="E50" s="11">
        <v>0</v>
      </c>
    </row>
    <row r="51" spans="1:19">
      <c r="C51" s="12">
        <v>44149</v>
      </c>
      <c r="D51" s="11">
        <v>279</v>
      </c>
      <c r="E51" s="11">
        <v>0</v>
      </c>
    </row>
    <row r="52" spans="1:19">
      <c r="C52" s="12">
        <v>44148</v>
      </c>
      <c r="D52" s="11">
        <v>280</v>
      </c>
      <c r="E52" s="11">
        <v>0</v>
      </c>
      <c r="R52" s="1">
        <v>44124</v>
      </c>
      <c r="S52" s="1">
        <v>294</v>
      </c>
    </row>
    <row r="53" spans="1:19">
      <c r="C53" s="12">
        <v>44147</v>
      </c>
      <c r="D53" s="11">
        <v>255</v>
      </c>
      <c r="E53" s="11">
        <v>1</v>
      </c>
    </row>
    <row r="54" spans="1:19">
      <c r="C54" s="12">
        <v>44146</v>
      </c>
      <c r="D54" s="11">
        <v>248</v>
      </c>
      <c r="E54" s="11">
        <v>0</v>
      </c>
    </row>
    <row r="55" spans="1:19">
      <c r="C55" s="12">
        <v>44145</v>
      </c>
      <c r="D55" s="11">
        <v>202</v>
      </c>
      <c r="E55" s="11">
        <v>0</v>
      </c>
      <c r="R55" s="1">
        <v>44125</v>
      </c>
      <c r="S55" s="1">
        <v>222</v>
      </c>
    </row>
    <row r="56" spans="1:19">
      <c r="C56" s="12">
        <v>44144</v>
      </c>
      <c r="D56" s="11">
        <v>171</v>
      </c>
      <c r="E56" s="11">
        <v>0</v>
      </c>
    </row>
    <row r="57" spans="1:19">
      <c r="C57" s="12">
        <v>44143</v>
      </c>
      <c r="D57" s="11">
        <v>252</v>
      </c>
      <c r="E57" s="11">
        <v>0</v>
      </c>
    </row>
    <row r="58" spans="1:19">
      <c r="C58" s="12">
        <v>44144</v>
      </c>
      <c r="D58" s="11">
        <v>171</v>
      </c>
      <c r="E58" s="11">
        <v>0</v>
      </c>
      <c r="R58" s="1">
        <v>44126</v>
      </c>
      <c r="S58" s="1">
        <v>184</v>
      </c>
    </row>
    <row r="59" spans="1:19">
      <c r="C59" s="12">
        <v>44143</v>
      </c>
      <c r="D59" s="11">
        <v>252</v>
      </c>
      <c r="E59" s="11">
        <v>0</v>
      </c>
    </row>
    <row r="60" spans="1:19">
      <c r="A60" t="s">
        <v>16</v>
      </c>
      <c r="C60" s="12">
        <v>44142</v>
      </c>
      <c r="D60" s="11">
        <v>365</v>
      </c>
      <c r="E60" s="11">
        <v>0</v>
      </c>
    </row>
    <row r="61" spans="1:19">
      <c r="A61" s="6" t="s">
        <v>5</v>
      </c>
      <c r="C61" s="12">
        <v>44141</v>
      </c>
      <c r="D61" s="11">
        <v>378</v>
      </c>
      <c r="E61" s="11">
        <v>0</v>
      </c>
      <c r="R61" s="1">
        <v>44127</v>
      </c>
      <c r="S61" s="1">
        <v>219</v>
      </c>
    </row>
    <row r="62" spans="1:19">
      <c r="C62" s="12">
        <v>44140</v>
      </c>
      <c r="D62" s="11">
        <v>309</v>
      </c>
      <c r="E62" s="11">
        <v>0</v>
      </c>
    </row>
    <row r="63" spans="1:19">
      <c r="C63" s="12">
        <v>44139</v>
      </c>
      <c r="D63" s="11">
        <v>345</v>
      </c>
      <c r="E63" s="11">
        <v>0</v>
      </c>
    </row>
    <row r="64" spans="1:19">
      <c r="C64" s="12">
        <v>44138</v>
      </c>
      <c r="D64" s="11">
        <v>252</v>
      </c>
      <c r="E64" s="11">
        <v>0</v>
      </c>
      <c r="R64" s="1">
        <v>44128</v>
      </c>
      <c r="S64" s="1">
        <v>178</v>
      </c>
    </row>
    <row r="65" spans="1:19">
      <c r="C65" s="12">
        <v>44137</v>
      </c>
      <c r="D65" s="11">
        <v>241</v>
      </c>
      <c r="E65" s="11">
        <v>0</v>
      </c>
    </row>
    <row r="66" spans="1:19">
      <c r="A66" t="s">
        <v>13</v>
      </c>
      <c r="C66" s="12">
        <v>44136</v>
      </c>
      <c r="D66" s="11">
        <v>240</v>
      </c>
      <c r="E66" s="11">
        <v>0</v>
      </c>
    </row>
    <row r="67" spans="1:19">
      <c r="A67" s="6" t="s">
        <v>12</v>
      </c>
      <c r="C67" s="5">
        <v>44135</v>
      </c>
      <c r="D67" s="2">
        <v>372</v>
      </c>
      <c r="E67" s="2">
        <v>0</v>
      </c>
      <c r="R67" s="1">
        <v>44129</v>
      </c>
      <c r="S67" s="1">
        <v>196</v>
      </c>
    </row>
    <row r="68" spans="1:19">
      <c r="C68" s="5">
        <v>44134</v>
      </c>
      <c r="D68" s="2">
        <v>367</v>
      </c>
      <c r="E68" s="2">
        <v>0</v>
      </c>
    </row>
    <row r="69" spans="1:19">
      <c r="C69" s="5">
        <v>44133</v>
      </c>
      <c r="D69" s="2">
        <v>353</v>
      </c>
      <c r="E69" s="2">
        <v>0</v>
      </c>
    </row>
    <row r="70" spans="1:19">
      <c r="A70" t="s">
        <v>20</v>
      </c>
      <c r="C70" s="5">
        <v>44132</v>
      </c>
      <c r="D70" s="2">
        <v>367</v>
      </c>
      <c r="E70" s="2">
        <v>0</v>
      </c>
      <c r="R70" s="1">
        <v>44130</v>
      </c>
      <c r="S70" s="1">
        <v>122</v>
      </c>
    </row>
    <row r="71" spans="1:19">
      <c r="C71" s="5">
        <v>44131</v>
      </c>
      <c r="D71" s="2">
        <v>260</v>
      </c>
      <c r="E71" s="2">
        <v>0</v>
      </c>
    </row>
    <row r="72" spans="1:19">
      <c r="C72" s="5">
        <v>44130</v>
      </c>
      <c r="D72" s="2">
        <v>309</v>
      </c>
      <c r="E72" s="2">
        <v>0</v>
      </c>
    </row>
    <row r="73" spans="1:19">
      <c r="C73" s="5">
        <v>44129</v>
      </c>
      <c r="D73" s="2">
        <v>312</v>
      </c>
      <c r="E73" s="2">
        <v>1</v>
      </c>
      <c r="R73" s="1">
        <v>44132</v>
      </c>
      <c r="S73" s="1">
        <v>408</v>
      </c>
    </row>
    <row r="74" spans="1:19">
      <c r="C74" s="5">
        <v>44128</v>
      </c>
      <c r="D74" s="2">
        <v>329</v>
      </c>
      <c r="E74" s="2">
        <v>0</v>
      </c>
    </row>
    <row r="75" spans="1:19">
      <c r="C75" s="5">
        <v>44127</v>
      </c>
      <c r="D75" s="2">
        <v>486</v>
      </c>
      <c r="E75" s="2">
        <v>0</v>
      </c>
    </row>
    <row r="76" spans="1:19">
      <c r="C76" s="5">
        <v>44126</v>
      </c>
      <c r="D76" s="2">
        <v>372</v>
      </c>
      <c r="E76" s="2">
        <v>0</v>
      </c>
      <c r="R76" s="1">
        <v>44133</v>
      </c>
      <c r="S76" s="1">
        <v>188</v>
      </c>
    </row>
    <row r="77" spans="1:19">
      <c r="C77" s="5">
        <v>44125</v>
      </c>
      <c r="D77" s="2">
        <v>446</v>
      </c>
      <c r="E77" s="2">
        <v>0</v>
      </c>
    </row>
    <row r="78" spans="1:19">
      <c r="C78" s="5">
        <v>44124</v>
      </c>
      <c r="D78" s="2">
        <v>386</v>
      </c>
      <c r="E78" s="2">
        <v>0</v>
      </c>
    </row>
    <row r="79" spans="1:19">
      <c r="C79" s="5">
        <v>44123</v>
      </c>
      <c r="D79" s="2">
        <v>421</v>
      </c>
      <c r="E79" s="2">
        <v>0</v>
      </c>
      <c r="R79" s="1">
        <v>44134</v>
      </c>
      <c r="S79" s="1">
        <v>344</v>
      </c>
    </row>
    <row r="80" spans="1:19">
      <c r="C80" s="5">
        <v>44122</v>
      </c>
      <c r="D80" s="2">
        <v>535</v>
      </c>
      <c r="E80" s="2">
        <v>0</v>
      </c>
    </row>
    <row r="81" spans="3:19">
      <c r="C81" s="5">
        <v>44121</v>
      </c>
      <c r="D81" s="2">
        <v>537</v>
      </c>
      <c r="E81" s="2">
        <v>0</v>
      </c>
    </row>
    <row r="82" spans="3:19">
      <c r="C82" s="5">
        <v>44120</v>
      </c>
      <c r="D82" s="2">
        <v>639</v>
      </c>
      <c r="E82" s="2">
        <v>0</v>
      </c>
      <c r="R82" s="1">
        <v>44135</v>
      </c>
      <c r="S82" s="1">
        <v>203</v>
      </c>
    </row>
    <row r="83" spans="3:19">
      <c r="C83" s="5">
        <v>44119</v>
      </c>
      <c r="D83" s="2">
        <v>429</v>
      </c>
      <c r="E83" s="2">
        <v>0</v>
      </c>
    </row>
    <row r="84" spans="3:19">
      <c r="C84" s="5">
        <v>44118</v>
      </c>
      <c r="D84" s="2">
        <v>559</v>
      </c>
      <c r="E84" s="2">
        <v>0</v>
      </c>
    </row>
    <row r="85" spans="3:19">
      <c r="C85" s="5">
        <v>44117</v>
      </c>
      <c r="D85" s="2">
        <v>649</v>
      </c>
      <c r="E85" s="2">
        <v>0</v>
      </c>
      <c r="R85" s="1">
        <v>44136</v>
      </c>
      <c r="S85" s="1">
        <v>178</v>
      </c>
    </row>
    <row r="86" spans="3:19">
      <c r="C86" s="5">
        <v>44116</v>
      </c>
      <c r="D86" s="2">
        <v>691</v>
      </c>
      <c r="E86" s="2">
        <v>0</v>
      </c>
    </row>
    <row r="87" spans="3:19">
      <c r="C87" s="5">
        <v>44115</v>
      </c>
      <c r="D87" s="2">
        <v>666</v>
      </c>
      <c r="E87" s="2">
        <v>0</v>
      </c>
    </row>
    <row r="88" spans="3:19">
      <c r="C88" s="5">
        <v>44114</v>
      </c>
      <c r="D88" s="2">
        <v>720</v>
      </c>
      <c r="E88" s="2">
        <v>0</v>
      </c>
      <c r="R88" s="1">
        <v>44137</v>
      </c>
      <c r="S88" s="1">
        <v>109</v>
      </c>
    </row>
    <row r="89" spans="3:19">
      <c r="C89" s="5">
        <v>44113</v>
      </c>
      <c r="D89" s="2">
        <v>640</v>
      </c>
      <c r="E89" s="2">
        <v>11</v>
      </c>
    </row>
    <row r="90" spans="3:19">
      <c r="C90" s="5">
        <v>44112</v>
      </c>
      <c r="D90" s="2">
        <v>445</v>
      </c>
      <c r="E90" s="2">
        <v>0</v>
      </c>
    </row>
    <row r="91" spans="3:19">
      <c r="C91" s="5">
        <v>44111</v>
      </c>
      <c r="D91" s="2">
        <v>578</v>
      </c>
      <c r="E91" s="2">
        <v>0</v>
      </c>
      <c r="R91" s="1">
        <v>44138</v>
      </c>
      <c r="S91" s="1">
        <v>237</v>
      </c>
    </row>
    <row r="92" spans="3:19">
      <c r="C92" s="5">
        <v>44110</v>
      </c>
      <c r="D92" s="2">
        <v>655</v>
      </c>
      <c r="E92" s="2">
        <v>0</v>
      </c>
    </row>
    <row r="93" spans="3:19">
      <c r="C93" s="5">
        <v>44109</v>
      </c>
      <c r="D93" s="2">
        <v>453</v>
      </c>
      <c r="E93" s="2">
        <v>0</v>
      </c>
    </row>
    <row r="94" spans="3:19">
      <c r="C94" s="5">
        <v>44108</v>
      </c>
      <c r="D94" s="2">
        <v>294</v>
      </c>
      <c r="E94" s="2">
        <v>0</v>
      </c>
      <c r="R94" s="1">
        <v>44139</v>
      </c>
      <c r="S94" s="1">
        <v>293</v>
      </c>
    </row>
    <row r="95" spans="3:19">
      <c r="C95" s="5">
        <v>44107</v>
      </c>
      <c r="D95" s="2">
        <v>463</v>
      </c>
      <c r="E95" s="2">
        <v>1</v>
      </c>
    </row>
    <row r="96" spans="3:19">
      <c r="C96" s="5">
        <v>44106</v>
      </c>
      <c r="D96" s="2">
        <v>169</v>
      </c>
      <c r="E96" s="2">
        <v>0</v>
      </c>
    </row>
    <row r="97" spans="3:19">
      <c r="C97" s="5">
        <v>44105</v>
      </c>
      <c r="D97" s="2">
        <v>203</v>
      </c>
      <c r="E97" s="2">
        <v>0</v>
      </c>
      <c r="R97" s="1">
        <v>44140</v>
      </c>
      <c r="S97" s="1">
        <v>189</v>
      </c>
    </row>
    <row r="98" spans="3:19">
      <c r="C98" s="5">
        <v>44104</v>
      </c>
      <c r="D98" s="2">
        <v>318</v>
      </c>
      <c r="E98" s="2">
        <v>0</v>
      </c>
    </row>
    <row r="99" spans="3:19">
      <c r="C99" s="5">
        <v>44103</v>
      </c>
      <c r="D99" s="2">
        <v>238</v>
      </c>
      <c r="E99" s="2">
        <v>0</v>
      </c>
    </row>
    <row r="100" spans="3:19">
      <c r="C100" s="5">
        <v>44102</v>
      </c>
      <c r="D100" s="2">
        <v>199</v>
      </c>
      <c r="E100" s="2">
        <v>0</v>
      </c>
      <c r="R100" s="1">
        <v>44141</v>
      </c>
      <c r="S100" s="1">
        <v>266</v>
      </c>
    </row>
    <row r="101" spans="3:19">
      <c r="C101" s="5">
        <v>44101</v>
      </c>
      <c r="D101" s="2">
        <v>141</v>
      </c>
      <c r="E101" s="2">
        <v>0</v>
      </c>
    </row>
    <row r="102" spans="3:19">
      <c r="C102" s="5">
        <v>44100</v>
      </c>
      <c r="D102" s="2">
        <v>242</v>
      </c>
      <c r="E102" s="2">
        <v>0</v>
      </c>
    </row>
    <row r="103" spans="3:19">
      <c r="C103" s="5">
        <v>44099</v>
      </c>
      <c r="D103" s="2">
        <v>217</v>
      </c>
      <c r="E103" s="2">
        <v>1</v>
      </c>
      <c r="R103" s="1">
        <v>44143</v>
      </c>
      <c r="S103" s="1">
        <v>412</v>
      </c>
    </row>
    <row r="104" spans="3:19">
      <c r="C104" s="5">
        <v>44098</v>
      </c>
      <c r="D104" s="2">
        <v>211</v>
      </c>
      <c r="E104" s="2">
        <v>0</v>
      </c>
    </row>
    <row r="105" spans="3:19">
      <c r="C105" s="5">
        <v>44097</v>
      </c>
      <c r="D105" s="2">
        <v>189</v>
      </c>
      <c r="E105" s="2">
        <v>0</v>
      </c>
    </row>
    <row r="106" spans="3:19">
      <c r="C106" s="5">
        <v>44096</v>
      </c>
      <c r="D106" s="2">
        <v>311</v>
      </c>
      <c r="E106" s="2">
        <v>0</v>
      </c>
      <c r="R106" s="1">
        <v>44144</v>
      </c>
      <c r="S106" s="1">
        <v>90</v>
      </c>
    </row>
    <row r="107" spans="3:19">
      <c r="C107" s="5">
        <v>44095</v>
      </c>
      <c r="D107" s="2">
        <v>157</v>
      </c>
      <c r="E107" s="2">
        <v>0</v>
      </c>
    </row>
    <row r="108" spans="3:19">
      <c r="C108" s="5">
        <v>44094</v>
      </c>
      <c r="D108" s="2">
        <v>202</v>
      </c>
      <c r="E108" s="2">
        <v>0</v>
      </c>
    </row>
    <row r="109" spans="3:19">
      <c r="C109" s="5">
        <v>44093</v>
      </c>
      <c r="D109" s="2">
        <v>190</v>
      </c>
      <c r="E109" s="2">
        <v>0</v>
      </c>
      <c r="R109" s="1">
        <v>44145</v>
      </c>
      <c r="S109" s="1">
        <v>220</v>
      </c>
    </row>
    <row r="110" spans="3:19">
      <c r="C110" s="5">
        <v>44092</v>
      </c>
      <c r="D110" s="2">
        <v>82</v>
      </c>
      <c r="E110" s="2">
        <v>0</v>
      </c>
    </row>
    <row r="111" spans="3:19">
      <c r="C111" s="5">
        <v>44091</v>
      </c>
      <c r="D111" s="2">
        <v>137</v>
      </c>
      <c r="E111" s="2">
        <v>0</v>
      </c>
    </row>
    <row r="112" spans="3:19">
      <c r="C112" s="5">
        <v>44090</v>
      </c>
      <c r="D112" s="2">
        <v>125</v>
      </c>
      <c r="E112" s="2">
        <v>0</v>
      </c>
      <c r="R112" s="1">
        <v>44146</v>
      </c>
      <c r="S112" s="1">
        <v>238</v>
      </c>
    </row>
    <row r="113" spans="1:19">
      <c r="C113" s="5">
        <v>44089</v>
      </c>
      <c r="D113" s="2">
        <v>136</v>
      </c>
      <c r="E113" s="2">
        <v>0</v>
      </c>
    </row>
    <row r="114" spans="1:19">
      <c r="C114" s="5">
        <v>44088</v>
      </c>
      <c r="D114" s="2">
        <v>67</v>
      </c>
      <c r="E114" s="2">
        <v>0</v>
      </c>
    </row>
    <row r="115" spans="1:19">
      <c r="C115" s="5">
        <v>44087</v>
      </c>
      <c r="D115" s="2">
        <v>87</v>
      </c>
      <c r="E115" s="2">
        <v>0</v>
      </c>
      <c r="R115" s="1">
        <v>44147</v>
      </c>
      <c r="S115" s="1">
        <v>197</v>
      </c>
    </row>
    <row r="116" spans="1:19">
      <c r="C116" s="5">
        <v>44086</v>
      </c>
      <c r="D116" s="2">
        <v>46</v>
      </c>
      <c r="E116" s="2">
        <v>0</v>
      </c>
    </row>
    <row r="117" spans="1:19">
      <c r="C117" s="5">
        <v>44085</v>
      </c>
      <c r="D117" s="2">
        <v>70</v>
      </c>
      <c r="E117" s="2">
        <v>0</v>
      </c>
    </row>
    <row r="118" spans="1:19">
      <c r="C118" s="5">
        <v>44084</v>
      </c>
      <c r="D118" s="2">
        <v>75</v>
      </c>
      <c r="E118" s="2">
        <v>0</v>
      </c>
      <c r="R118" s="1">
        <v>44148</v>
      </c>
      <c r="S118" s="1">
        <v>316</v>
      </c>
    </row>
    <row r="119" spans="1:19">
      <c r="C119" s="5">
        <v>44083</v>
      </c>
      <c r="D119" s="2">
        <v>101</v>
      </c>
      <c r="E119" s="2">
        <v>0</v>
      </c>
    </row>
    <row r="120" spans="1:19">
      <c r="C120" s="5">
        <v>44082</v>
      </c>
      <c r="D120" s="2">
        <v>56</v>
      </c>
      <c r="E120" s="2">
        <v>0</v>
      </c>
    </row>
    <row r="121" spans="1:19">
      <c r="C121" s="5">
        <v>44081</v>
      </c>
      <c r="D121" s="2">
        <v>46</v>
      </c>
      <c r="E121" s="2">
        <v>0</v>
      </c>
      <c r="R121" s="1">
        <v>44149</v>
      </c>
      <c r="S121" s="1">
        <v>244</v>
      </c>
    </row>
    <row r="122" spans="1:19">
      <c r="C122" s="5">
        <v>44080</v>
      </c>
      <c r="D122" s="2">
        <v>10</v>
      </c>
      <c r="E122" s="2">
        <v>0</v>
      </c>
    </row>
    <row r="123" spans="1:19">
      <c r="A123" t="s">
        <v>15</v>
      </c>
      <c r="C123" s="5">
        <v>44079</v>
      </c>
      <c r="D123" s="2">
        <v>15</v>
      </c>
      <c r="E123" s="2">
        <v>0</v>
      </c>
    </row>
    <row r="124" spans="1:19">
      <c r="A124" s="6" t="s">
        <v>7</v>
      </c>
      <c r="C124" s="5">
        <v>44078</v>
      </c>
      <c r="D124" s="2">
        <v>19</v>
      </c>
      <c r="E124" s="2">
        <v>0</v>
      </c>
      <c r="R124" s="1">
        <v>44150</v>
      </c>
      <c r="S124" s="1">
        <v>213</v>
      </c>
    </row>
    <row r="125" spans="1:19">
      <c r="C125" s="5">
        <v>44077</v>
      </c>
      <c r="D125" s="2">
        <v>6</v>
      </c>
      <c r="E125" s="2">
        <v>0</v>
      </c>
    </row>
    <row r="126" spans="1:19">
      <c r="A126" t="s">
        <v>9</v>
      </c>
      <c r="C126"/>
    </row>
    <row r="127" spans="1:19">
      <c r="A127" s="8" t="str">
        <f ca="1">"Uusien #koronavilkku päiväavaimien lukumäärä "&amp;TEXT(NOW(),"p.kk")&amp;" on n="&amp;C134&amp;" edelliset 7 päivää "&amp;A134&amp;" (muutos "&amp;A135&amp;"), "&amp;A141&amp;" ("&amp;A142&amp;"), "&amp;A148&amp;" ("&amp;A149&amp;"), "&amp;A155&amp;". Kumulatiivisesti N="&amp;G2&amp;" ja /5 arvioituna (*) avauskoodeja jaettu vähintään "&amp;TEXT(H2,"0")&amp;", https://github.com/jussivirkkala/excel/tree/master/all-exposure-checks"</f>
        <v>Uusien #koronavilkku päiväavaimien lukumäärä 19.12 on n=486 edelliset 7 päivää 3645 (muutos -29 %), 5103 (-7 %), 5502 (-2 %), 5626. Kumulatiivisesti N=44641 ja /5 arvioituna (*) avauskoodeja jaettu vähintään 8928, https://github.com/jussivirkkala/excel/tree/master/all-exposure-checks</v>
      </c>
      <c r="C127"/>
      <c r="R127" s="1">
        <v>44151</v>
      </c>
      <c r="S127" s="1">
        <v>104</v>
      </c>
    </row>
    <row r="129" spans="1:19">
      <c r="A129" s="8" t="str">
        <f ca="1">TEXT(NOW(),"p.k.vvvv")&amp;" uusia Koronavilkku päiväavaimia n="&amp;C134&amp;"."</f>
        <v>19.12.2020 uusia Koronavilkku päiväavaimia n=486.</v>
      </c>
      <c r="E129" t="str">
        <f>IF(MAX(AllKeys)=C134," (ennätys) ","")</f>
        <v/>
      </c>
    </row>
    <row r="130" spans="1:19">
      <c r="R130" s="1">
        <v>44152</v>
      </c>
      <c r="S130" s="1">
        <v>228</v>
      </c>
    </row>
    <row r="131" spans="1:19">
      <c r="A131" t="s">
        <v>4</v>
      </c>
    </row>
    <row r="132" spans="1:19">
      <c r="I132" t="s">
        <v>21</v>
      </c>
    </row>
    <row r="133" spans="1:19">
      <c r="B133" s="16">
        <f>MAX(time)+1</f>
        <v>44185</v>
      </c>
      <c r="C133" t="s">
        <v>28</v>
      </c>
      <c r="D133" t="s">
        <v>2</v>
      </c>
      <c r="F133" t="s">
        <v>19</v>
      </c>
      <c r="I133" t="s">
        <v>17</v>
      </c>
      <c r="J133" t="s">
        <v>18</v>
      </c>
      <c r="K133" t="s">
        <v>27</v>
      </c>
      <c r="R133" s="1">
        <v>44153</v>
      </c>
      <c r="S133" s="1">
        <v>288</v>
      </c>
    </row>
    <row r="134" spans="1:19">
      <c r="A134">
        <f>SUM(C134:C140)</f>
        <v>3645</v>
      </c>
      <c r="B134" s="16">
        <f>IF(AND(B133&gt;44077,B133&lt;&gt;""),B133-1,B133)</f>
        <v>44184</v>
      </c>
      <c r="C134">
        <f t="shared" ref="C134:C167" si="10">VLOOKUP(B134,data,2,FALSE)</f>
        <v>486</v>
      </c>
      <c r="D134">
        <f t="shared" ref="D134:D146" si="11">VLOOKUP(B134,data,3,FALSE)</f>
        <v>0</v>
      </c>
      <c r="E134">
        <f>IF(C134&lt;C135,C134,-1)</f>
        <v>-1</v>
      </c>
      <c r="F134">
        <f>COUNTIF(E134:E249,E134)</f>
        <v>116</v>
      </c>
      <c r="G134" s="3">
        <f t="shared" ref="G134:G197" si="12">IF(G135&gt;44077,G135-1,44077)</f>
        <v>44077</v>
      </c>
      <c r="H134">
        <f t="shared" ref="H134:H197" si="13">VLOOKUP(G134,data,2,FALSE)</f>
        <v>6</v>
      </c>
      <c r="K134">
        <f t="shared" ref="K134:K165" si="14">IF(ISNA(VLOOKUP(B134,R:S,2,)),"",VLOOKUP(B134,R:S,2,))</f>
        <v>271</v>
      </c>
    </row>
    <row r="135" spans="1:19">
      <c r="A135" s="9" t="str">
        <f>TEXT(A134/A141-1,"0 %")</f>
        <v>-29 %</v>
      </c>
      <c r="B135" s="16">
        <f t="shared" ref="B135:B198" si="15">IF(AND(B134&gt;44077,B134&lt;&gt;""),B134-1,B134)</f>
        <v>44183</v>
      </c>
      <c r="C135">
        <f t="shared" si="10"/>
        <v>403</v>
      </c>
      <c r="D135">
        <f t="shared" si="11"/>
        <v>0</v>
      </c>
      <c r="E135">
        <f>IF(C135&gt;=E134,E134,0)</f>
        <v>-1</v>
      </c>
      <c r="G135" s="3">
        <f t="shared" si="12"/>
        <v>44077</v>
      </c>
      <c r="H135">
        <f t="shared" si="13"/>
        <v>6</v>
      </c>
      <c r="I135" t="str">
        <f t="shared" ref="I135:I197" si="16">IF(AND(H135&gt;H134,H135&gt;H136),H135,IF(AND(H136="",H135/H134&gt;1.1),H135,""))</f>
        <v/>
      </c>
      <c r="J135" t="str">
        <f t="shared" ref="J135:J197" si="17">IF(AND(H135&lt;H134,H135&lt;H136),H135,IF(AND(H136="",H135/H134&lt;0.9),H135,""))</f>
        <v/>
      </c>
      <c r="K135">
        <f t="shared" si="14"/>
        <v>354</v>
      </c>
    </row>
    <row r="136" spans="1:19">
      <c r="B136" s="16">
        <f t="shared" si="15"/>
        <v>44182</v>
      </c>
      <c r="C136">
        <f t="shared" si="10"/>
        <v>571</v>
      </c>
      <c r="D136">
        <f t="shared" si="11"/>
        <v>0</v>
      </c>
      <c r="E136">
        <f t="shared" ref="E136:E180" si="18">IF(C136&gt;E135,E135,0)</f>
        <v>-1</v>
      </c>
      <c r="G136" s="3">
        <f t="shared" si="12"/>
        <v>44077</v>
      </c>
      <c r="H136">
        <f t="shared" si="13"/>
        <v>6</v>
      </c>
      <c r="I136" t="str">
        <f t="shared" si="16"/>
        <v/>
      </c>
      <c r="J136" t="str">
        <f t="shared" si="17"/>
        <v/>
      </c>
      <c r="K136">
        <f t="shared" si="14"/>
        <v>358</v>
      </c>
      <c r="R136" s="1">
        <v>44154</v>
      </c>
      <c r="S136" s="1">
        <v>351</v>
      </c>
    </row>
    <row r="137" spans="1:19">
      <c r="B137" s="16">
        <f t="shared" si="15"/>
        <v>44181</v>
      </c>
      <c r="C137">
        <f t="shared" si="10"/>
        <v>640</v>
      </c>
      <c r="D137">
        <f t="shared" si="11"/>
        <v>1</v>
      </c>
      <c r="E137">
        <f t="shared" si="18"/>
        <v>-1</v>
      </c>
      <c r="G137" s="3">
        <f t="shared" si="12"/>
        <v>44077</v>
      </c>
      <c r="H137">
        <f t="shared" si="13"/>
        <v>6</v>
      </c>
      <c r="I137" t="str">
        <f t="shared" si="16"/>
        <v/>
      </c>
      <c r="J137" t="str">
        <f t="shared" si="17"/>
        <v/>
      </c>
      <c r="K137">
        <f t="shared" si="14"/>
        <v>411</v>
      </c>
    </row>
    <row r="138" spans="1:19">
      <c r="B138" s="16">
        <f t="shared" si="15"/>
        <v>44180</v>
      </c>
      <c r="C138">
        <f t="shared" si="10"/>
        <v>504</v>
      </c>
      <c r="D138">
        <f t="shared" si="11"/>
        <v>0</v>
      </c>
      <c r="E138">
        <f t="shared" si="18"/>
        <v>-1</v>
      </c>
      <c r="G138" s="3">
        <f t="shared" si="12"/>
        <v>44077</v>
      </c>
      <c r="H138">
        <f t="shared" si="13"/>
        <v>6</v>
      </c>
      <c r="I138" t="str">
        <f t="shared" si="16"/>
        <v/>
      </c>
      <c r="J138" t="str">
        <f t="shared" si="17"/>
        <v/>
      </c>
      <c r="K138">
        <f t="shared" si="14"/>
        <v>349</v>
      </c>
    </row>
    <row r="139" spans="1:19">
      <c r="B139" s="16">
        <f t="shared" si="15"/>
        <v>44179</v>
      </c>
      <c r="C139">
        <f t="shared" si="10"/>
        <v>443</v>
      </c>
      <c r="D139">
        <f t="shared" si="11"/>
        <v>0</v>
      </c>
      <c r="E139">
        <f t="shared" si="18"/>
        <v>-1</v>
      </c>
      <c r="G139" s="3">
        <f t="shared" si="12"/>
        <v>44077</v>
      </c>
      <c r="H139">
        <f t="shared" si="13"/>
        <v>6</v>
      </c>
      <c r="I139" t="str">
        <f t="shared" si="16"/>
        <v/>
      </c>
      <c r="J139" t="str">
        <f t="shared" si="17"/>
        <v/>
      </c>
      <c r="K139">
        <f t="shared" si="14"/>
        <v>300</v>
      </c>
      <c r="R139" s="1">
        <v>44155</v>
      </c>
      <c r="S139" s="1">
        <v>461</v>
      </c>
    </row>
    <row r="140" spans="1:19">
      <c r="B140" s="16">
        <f t="shared" si="15"/>
        <v>44178</v>
      </c>
      <c r="C140">
        <f t="shared" si="10"/>
        <v>598</v>
      </c>
      <c r="D140">
        <f t="shared" si="11"/>
        <v>0</v>
      </c>
      <c r="E140">
        <f>IF(C140&gt;E139,E139,-1)</f>
        <v>-1</v>
      </c>
      <c r="G140" s="3">
        <f t="shared" si="12"/>
        <v>44077</v>
      </c>
      <c r="H140">
        <f t="shared" si="13"/>
        <v>6</v>
      </c>
      <c r="I140" t="str">
        <f t="shared" si="16"/>
        <v/>
      </c>
      <c r="J140" t="str">
        <f t="shared" si="17"/>
        <v/>
      </c>
      <c r="K140">
        <f t="shared" si="14"/>
        <v>360</v>
      </c>
    </row>
    <row r="141" spans="1:19">
      <c r="A141">
        <f>SUM(C141:C147)</f>
        <v>5103</v>
      </c>
      <c r="B141" s="16">
        <f t="shared" si="15"/>
        <v>44177</v>
      </c>
      <c r="C141">
        <f t="shared" si="10"/>
        <v>588</v>
      </c>
      <c r="D141">
        <f t="shared" si="11"/>
        <v>0</v>
      </c>
      <c r="E141">
        <f t="shared" si="18"/>
        <v>-1</v>
      </c>
      <c r="G141" s="3">
        <f t="shared" si="12"/>
        <v>44077</v>
      </c>
      <c r="H141">
        <f t="shared" si="13"/>
        <v>6</v>
      </c>
      <c r="I141" t="str">
        <f t="shared" si="16"/>
        <v/>
      </c>
      <c r="J141" t="str">
        <f t="shared" si="17"/>
        <v/>
      </c>
      <c r="K141">
        <f t="shared" si="14"/>
        <v>377</v>
      </c>
    </row>
    <row r="142" spans="1:19">
      <c r="A142" s="9" t="str">
        <f>TEXT(A141/A148-1,"0 %")</f>
        <v>-7 %</v>
      </c>
      <c r="B142" s="16">
        <f t="shared" si="15"/>
        <v>44176</v>
      </c>
      <c r="C142">
        <f t="shared" si="10"/>
        <v>897</v>
      </c>
      <c r="D142">
        <f t="shared" si="11"/>
        <v>0</v>
      </c>
      <c r="E142">
        <f t="shared" si="18"/>
        <v>-1</v>
      </c>
      <c r="G142" s="3">
        <f t="shared" si="12"/>
        <v>44077</v>
      </c>
      <c r="H142">
        <f t="shared" si="13"/>
        <v>6</v>
      </c>
      <c r="I142" t="str">
        <f t="shared" si="16"/>
        <v/>
      </c>
      <c r="J142" t="str">
        <f t="shared" si="17"/>
        <v/>
      </c>
      <c r="K142">
        <f t="shared" si="14"/>
        <v>501</v>
      </c>
      <c r="R142" s="1">
        <v>44156</v>
      </c>
      <c r="S142" s="1">
        <v>469</v>
      </c>
    </row>
    <row r="143" spans="1:19">
      <c r="B143" s="16">
        <f t="shared" si="15"/>
        <v>44175</v>
      </c>
      <c r="C143">
        <f t="shared" si="10"/>
        <v>710</v>
      </c>
      <c r="D143">
        <f t="shared" si="11"/>
        <v>0</v>
      </c>
      <c r="E143">
        <f t="shared" si="18"/>
        <v>-1</v>
      </c>
      <c r="G143" s="3">
        <f t="shared" si="12"/>
        <v>44078</v>
      </c>
      <c r="H143">
        <f t="shared" si="13"/>
        <v>19</v>
      </c>
      <c r="I143">
        <f t="shared" si="16"/>
        <v>19</v>
      </c>
      <c r="J143" t="str">
        <f t="shared" si="17"/>
        <v/>
      </c>
      <c r="K143">
        <f t="shared" si="14"/>
        <v>840</v>
      </c>
    </row>
    <row r="144" spans="1:19">
      <c r="B144" s="16">
        <f t="shared" si="15"/>
        <v>44174</v>
      </c>
      <c r="C144">
        <f t="shared" si="10"/>
        <v>817</v>
      </c>
      <c r="D144">
        <f t="shared" si="11"/>
        <v>0</v>
      </c>
      <c r="E144">
        <f t="shared" si="18"/>
        <v>-1</v>
      </c>
      <c r="G144" s="3">
        <f t="shared" si="12"/>
        <v>44079</v>
      </c>
      <c r="H144">
        <f t="shared" si="13"/>
        <v>15</v>
      </c>
      <c r="I144" t="str">
        <f t="shared" si="16"/>
        <v/>
      </c>
      <c r="J144" t="str">
        <f t="shared" si="17"/>
        <v/>
      </c>
      <c r="K144">
        <f t="shared" si="14"/>
        <v>490</v>
      </c>
    </row>
    <row r="145" spans="1:19">
      <c r="B145" s="16">
        <f t="shared" si="15"/>
        <v>44173</v>
      </c>
      <c r="C145">
        <f t="shared" si="10"/>
        <v>695</v>
      </c>
      <c r="D145">
        <f t="shared" si="11"/>
        <v>0</v>
      </c>
      <c r="E145">
        <f t="shared" si="18"/>
        <v>-1</v>
      </c>
      <c r="G145" s="3">
        <f t="shared" si="12"/>
        <v>44080</v>
      </c>
      <c r="H145">
        <f t="shared" si="13"/>
        <v>10</v>
      </c>
      <c r="I145" t="str">
        <f t="shared" si="16"/>
        <v/>
      </c>
      <c r="J145">
        <f t="shared" si="17"/>
        <v>10</v>
      </c>
      <c r="K145">
        <f t="shared" si="14"/>
        <v>361</v>
      </c>
      <c r="R145" s="1">
        <v>44157</v>
      </c>
      <c r="S145" s="1">
        <v>423</v>
      </c>
    </row>
    <row r="146" spans="1:19">
      <c r="B146" s="16">
        <f t="shared" si="15"/>
        <v>44172</v>
      </c>
      <c r="C146">
        <f t="shared" si="10"/>
        <v>531</v>
      </c>
      <c r="D146">
        <f t="shared" si="11"/>
        <v>0</v>
      </c>
      <c r="E146">
        <f t="shared" si="18"/>
        <v>-1</v>
      </c>
      <c r="G146" s="3">
        <f t="shared" si="12"/>
        <v>44081</v>
      </c>
      <c r="H146">
        <f t="shared" si="13"/>
        <v>46</v>
      </c>
      <c r="I146" t="str">
        <f t="shared" si="16"/>
        <v/>
      </c>
      <c r="J146" t="str">
        <f t="shared" si="17"/>
        <v/>
      </c>
      <c r="K146">
        <f t="shared" si="14"/>
        <v>250</v>
      </c>
    </row>
    <row r="147" spans="1:19">
      <c r="B147" s="16">
        <f t="shared" si="15"/>
        <v>44171</v>
      </c>
      <c r="C147">
        <f t="shared" si="10"/>
        <v>865</v>
      </c>
      <c r="D147">
        <f>VLOOKUP(B147,data,3,FALSE)</f>
        <v>0</v>
      </c>
      <c r="E147">
        <f t="shared" si="18"/>
        <v>-1</v>
      </c>
      <c r="G147" s="3">
        <f t="shared" si="12"/>
        <v>44082</v>
      </c>
      <c r="H147">
        <f t="shared" si="13"/>
        <v>56</v>
      </c>
      <c r="I147" t="str">
        <f t="shared" si="16"/>
        <v/>
      </c>
      <c r="J147" t="str">
        <f t="shared" si="17"/>
        <v/>
      </c>
      <c r="K147">
        <f t="shared" si="14"/>
        <v>413</v>
      </c>
    </row>
    <row r="148" spans="1:19">
      <c r="A148">
        <f>SUM(C148:C154)</f>
        <v>5502</v>
      </c>
      <c r="B148" s="16">
        <f t="shared" si="15"/>
        <v>44170</v>
      </c>
      <c r="C148">
        <f t="shared" si="10"/>
        <v>845</v>
      </c>
      <c r="D148">
        <f t="shared" ref="D148:D154" si="19">VLOOKUP(B148,data,3,FALSE)</f>
        <v>0</v>
      </c>
      <c r="E148">
        <f t="shared" si="18"/>
        <v>-1</v>
      </c>
      <c r="G148" s="3">
        <f t="shared" si="12"/>
        <v>44083</v>
      </c>
      <c r="H148">
        <f t="shared" si="13"/>
        <v>101</v>
      </c>
      <c r="I148">
        <f t="shared" si="16"/>
        <v>101</v>
      </c>
      <c r="J148" t="str">
        <f t="shared" si="17"/>
        <v/>
      </c>
      <c r="K148">
        <f t="shared" si="14"/>
        <v>460</v>
      </c>
      <c r="R148" s="1">
        <v>44158</v>
      </c>
      <c r="S148" s="1">
        <v>297</v>
      </c>
    </row>
    <row r="149" spans="1:19">
      <c r="A149" s="9" t="str">
        <f>TEXT(A148/A155-1,"0 %")</f>
        <v>-2 %</v>
      </c>
      <c r="B149" s="16">
        <f t="shared" si="15"/>
        <v>44169</v>
      </c>
      <c r="C149">
        <f t="shared" si="10"/>
        <v>748</v>
      </c>
      <c r="D149">
        <f t="shared" si="19"/>
        <v>0</v>
      </c>
      <c r="E149">
        <f t="shared" si="18"/>
        <v>-1</v>
      </c>
      <c r="G149" s="3">
        <f t="shared" si="12"/>
        <v>44084</v>
      </c>
      <c r="H149">
        <f t="shared" si="13"/>
        <v>75</v>
      </c>
      <c r="I149" t="str">
        <f t="shared" si="16"/>
        <v/>
      </c>
      <c r="J149" t="str">
        <f t="shared" si="17"/>
        <v/>
      </c>
      <c r="K149">
        <f t="shared" si="14"/>
        <v>336</v>
      </c>
    </row>
    <row r="150" spans="1:19">
      <c r="B150" s="16">
        <f t="shared" si="15"/>
        <v>44168</v>
      </c>
      <c r="C150">
        <f t="shared" si="10"/>
        <v>714</v>
      </c>
      <c r="D150">
        <f t="shared" si="19"/>
        <v>0</v>
      </c>
      <c r="E150">
        <f t="shared" si="18"/>
        <v>-1</v>
      </c>
      <c r="G150" s="3">
        <f t="shared" si="12"/>
        <v>44085</v>
      </c>
      <c r="H150">
        <f t="shared" si="13"/>
        <v>70</v>
      </c>
      <c r="I150" t="str">
        <f t="shared" si="16"/>
        <v/>
      </c>
      <c r="J150" t="str">
        <f t="shared" si="17"/>
        <v/>
      </c>
      <c r="K150">
        <f t="shared" si="14"/>
        <v>540</v>
      </c>
    </row>
    <row r="151" spans="1:19">
      <c r="B151" s="16">
        <f t="shared" si="15"/>
        <v>44167</v>
      </c>
      <c r="C151">
        <f t="shared" si="10"/>
        <v>995</v>
      </c>
      <c r="D151">
        <f t="shared" si="19"/>
        <v>0</v>
      </c>
      <c r="E151">
        <f t="shared" si="18"/>
        <v>-1</v>
      </c>
      <c r="G151" s="3">
        <f t="shared" si="12"/>
        <v>44086</v>
      </c>
      <c r="H151">
        <f t="shared" si="13"/>
        <v>46</v>
      </c>
      <c r="I151" t="str">
        <f t="shared" si="16"/>
        <v/>
      </c>
      <c r="J151">
        <f t="shared" si="17"/>
        <v>46</v>
      </c>
      <c r="K151">
        <f t="shared" si="14"/>
        <v>420</v>
      </c>
      <c r="R151" s="1">
        <v>44159</v>
      </c>
      <c r="S151" s="1">
        <v>353</v>
      </c>
    </row>
    <row r="152" spans="1:19">
      <c r="B152" s="16">
        <f t="shared" si="15"/>
        <v>44166</v>
      </c>
      <c r="C152">
        <f t="shared" si="10"/>
        <v>722</v>
      </c>
      <c r="D152">
        <f t="shared" si="19"/>
        <v>0</v>
      </c>
      <c r="E152">
        <f t="shared" si="18"/>
        <v>-1</v>
      </c>
      <c r="G152" s="3">
        <f t="shared" si="12"/>
        <v>44087</v>
      </c>
      <c r="H152">
        <f t="shared" si="13"/>
        <v>87</v>
      </c>
      <c r="I152">
        <f t="shared" si="16"/>
        <v>87</v>
      </c>
      <c r="J152" t="str">
        <f t="shared" si="17"/>
        <v/>
      </c>
      <c r="K152">
        <f t="shared" si="14"/>
        <v>550</v>
      </c>
    </row>
    <row r="153" spans="1:19">
      <c r="B153" s="16">
        <f t="shared" si="15"/>
        <v>44165</v>
      </c>
      <c r="C153">
        <f t="shared" si="10"/>
        <v>725</v>
      </c>
      <c r="D153">
        <f t="shared" si="19"/>
        <v>0</v>
      </c>
      <c r="E153">
        <f t="shared" si="18"/>
        <v>-1</v>
      </c>
      <c r="G153" s="3">
        <f t="shared" si="12"/>
        <v>44088</v>
      </c>
      <c r="H153">
        <f t="shared" si="13"/>
        <v>67</v>
      </c>
      <c r="I153" t="str">
        <f t="shared" si="16"/>
        <v/>
      </c>
      <c r="J153">
        <f t="shared" si="17"/>
        <v>67</v>
      </c>
      <c r="K153">
        <f t="shared" si="14"/>
        <v>283</v>
      </c>
    </row>
    <row r="154" spans="1:19">
      <c r="B154" s="16">
        <f t="shared" si="15"/>
        <v>44164</v>
      </c>
      <c r="C154">
        <f t="shared" si="10"/>
        <v>753</v>
      </c>
      <c r="D154">
        <f t="shared" si="19"/>
        <v>0</v>
      </c>
      <c r="E154">
        <f t="shared" si="18"/>
        <v>-1</v>
      </c>
      <c r="G154" s="3">
        <f t="shared" si="12"/>
        <v>44089</v>
      </c>
      <c r="H154">
        <f t="shared" si="13"/>
        <v>136</v>
      </c>
      <c r="I154">
        <f t="shared" si="16"/>
        <v>136</v>
      </c>
      <c r="J154" t="str">
        <f t="shared" si="17"/>
        <v/>
      </c>
      <c r="K154">
        <f t="shared" si="14"/>
        <v>322</v>
      </c>
      <c r="R154" s="1">
        <v>44160</v>
      </c>
      <c r="S154" s="1">
        <v>363</v>
      </c>
    </row>
    <row r="155" spans="1:19">
      <c r="A155">
        <f>SUM(C155:C161)</f>
        <v>5626</v>
      </c>
      <c r="B155" s="16">
        <f t="shared" si="15"/>
        <v>44163</v>
      </c>
      <c r="C155">
        <f t="shared" si="10"/>
        <v>1025</v>
      </c>
      <c r="D155">
        <f t="shared" ref="D155:D167" si="20">VLOOKUP(B155,data,3,FALSE)</f>
        <v>0</v>
      </c>
      <c r="E155">
        <f t="shared" si="18"/>
        <v>-1</v>
      </c>
      <c r="G155" s="3">
        <f t="shared" si="12"/>
        <v>44090</v>
      </c>
      <c r="H155">
        <f t="shared" si="13"/>
        <v>125</v>
      </c>
      <c r="I155" t="str">
        <f t="shared" si="16"/>
        <v/>
      </c>
      <c r="J155">
        <f t="shared" si="17"/>
        <v>125</v>
      </c>
      <c r="K155">
        <f t="shared" si="14"/>
        <v>541</v>
      </c>
    </row>
    <row r="156" spans="1:19">
      <c r="A156" s="9" t="str">
        <f>TEXT(A155/A162-1,"0 %")</f>
        <v>79 %</v>
      </c>
      <c r="B156" s="16">
        <f t="shared" si="15"/>
        <v>44162</v>
      </c>
      <c r="C156">
        <f t="shared" si="10"/>
        <v>838</v>
      </c>
      <c r="D156">
        <f t="shared" si="20"/>
        <v>0</v>
      </c>
      <c r="E156">
        <f t="shared" si="18"/>
        <v>-1</v>
      </c>
      <c r="G156" s="3">
        <f t="shared" si="12"/>
        <v>44091</v>
      </c>
      <c r="H156">
        <f t="shared" si="13"/>
        <v>137</v>
      </c>
      <c r="I156">
        <f t="shared" si="16"/>
        <v>137</v>
      </c>
      <c r="J156" t="str">
        <f t="shared" si="17"/>
        <v/>
      </c>
      <c r="K156">
        <f t="shared" si="14"/>
        <v>618</v>
      </c>
    </row>
    <row r="157" spans="1:19">
      <c r="B157" s="16">
        <f t="shared" si="15"/>
        <v>44161</v>
      </c>
      <c r="C157">
        <f t="shared" si="10"/>
        <v>923</v>
      </c>
      <c r="D157">
        <f t="shared" si="20"/>
        <v>1</v>
      </c>
      <c r="E157">
        <f t="shared" si="18"/>
        <v>-1</v>
      </c>
      <c r="G157" s="3">
        <f t="shared" si="12"/>
        <v>44092</v>
      </c>
      <c r="H157">
        <f t="shared" si="13"/>
        <v>82</v>
      </c>
      <c r="I157" t="str">
        <f t="shared" si="16"/>
        <v/>
      </c>
      <c r="J157">
        <f t="shared" si="17"/>
        <v>82</v>
      </c>
      <c r="K157">
        <f t="shared" si="14"/>
        <v>496</v>
      </c>
      <c r="R157" s="1">
        <v>44161</v>
      </c>
      <c r="S157" s="1">
        <v>496</v>
      </c>
    </row>
    <row r="158" spans="1:19">
      <c r="B158" s="16">
        <f t="shared" si="15"/>
        <v>44160</v>
      </c>
      <c r="C158">
        <f t="shared" si="10"/>
        <v>1098</v>
      </c>
      <c r="D158">
        <f t="shared" si="20"/>
        <v>0</v>
      </c>
      <c r="E158">
        <f t="shared" si="18"/>
        <v>-1</v>
      </c>
      <c r="G158" s="3">
        <f t="shared" si="12"/>
        <v>44093</v>
      </c>
      <c r="H158">
        <f t="shared" si="13"/>
        <v>190</v>
      </c>
      <c r="I158" t="str">
        <f t="shared" si="16"/>
        <v/>
      </c>
      <c r="J158" t="str">
        <f t="shared" si="17"/>
        <v/>
      </c>
      <c r="K158">
        <f t="shared" si="14"/>
        <v>363</v>
      </c>
    </row>
    <row r="159" spans="1:19">
      <c r="B159" s="16">
        <f t="shared" si="15"/>
        <v>44159</v>
      </c>
      <c r="C159">
        <f t="shared" si="10"/>
        <v>874</v>
      </c>
      <c r="D159">
        <f t="shared" si="20"/>
        <v>0</v>
      </c>
      <c r="E159">
        <f t="shared" si="18"/>
        <v>-1</v>
      </c>
      <c r="G159" s="3">
        <f t="shared" si="12"/>
        <v>44094</v>
      </c>
      <c r="H159">
        <f t="shared" si="13"/>
        <v>202</v>
      </c>
      <c r="I159">
        <f t="shared" si="16"/>
        <v>202</v>
      </c>
      <c r="J159" t="str">
        <f t="shared" si="17"/>
        <v/>
      </c>
      <c r="K159">
        <f t="shared" si="14"/>
        <v>353</v>
      </c>
    </row>
    <row r="160" spans="1:19">
      <c r="A160" s="7"/>
      <c r="B160" s="16">
        <f t="shared" si="15"/>
        <v>44158</v>
      </c>
      <c r="C160">
        <f t="shared" si="10"/>
        <v>383</v>
      </c>
      <c r="D160">
        <f t="shared" si="20"/>
        <v>0</v>
      </c>
      <c r="E160">
        <f t="shared" si="18"/>
        <v>-1</v>
      </c>
      <c r="G160" s="3">
        <f t="shared" si="12"/>
        <v>44095</v>
      </c>
      <c r="H160">
        <f t="shared" si="13"/>
        <v>157</v>
      </c>
      <c r="I160" t="str">
        <f t="shared" si="16"/>
        <v/>
      </c>
      <c r="J160">
        <f t="shared" si="17"/>
        <v>157</v>
      </c>
      <c r="K160">
        <f t="shared" si="14"/>
        <v>297</v>
      </c>
      <c r="R160" s="1">
        <v>44162</v>
      </c>
      <c r="S160" s="1">
        <v>618</v>
      </c>
    </row>
    <row r="161" spans="1:19">
      <c r="A161" s="3"/>
      <c r="B161" s="16">
        <f t="shared" si="15"/>
        <v>44157</v>
      </c>
      <c r="C161">
        <f t="shared" si="10"/>
        <v>485</v>
      </c>
      <c r="D161">
        <f t="shared" si="20"/>
        <v>0</v>
      </c>
      <c r="E161">
        <f t="shared" si="18"/>
        <v>-1</v>
      </c>
      <c r="G161" s="3">
        <f t="shared" si="12"/>
        <v>44096</v>
      </c>
      <c r="H161">
        <f t="shared" si="13"/>
        <v>311</v>
      </c>
      <c r="I161">
        <f t="shared" si="16"/>
        <v>311</v>
      </c>
      <c r="J161" t="str">
        <f t="shared" si="17"/>
        <v/>
      </c>
      <c r="K161">
        <f t="shared" si="14"/>
        <v>423</v>
      </c>
    </row>
    <row r="162" spans="1:19">
      <c r="A162">
        <f>SUM(C162:C168)</f>
        <v>3150</v>
      </c>
      <c r="B162" s="16">
        <f t="shared" si="15"/>
        <v>44156</v>
      </c>
      <c r="C162">
        <f t="shared" si="10"/>
        <v>626</v>
      </c>
      <c r="D162">
        <f t="shared" si="20"/>
        <v>0</v>
      </c>
      <c r="E162">
        <f t="shared" si="18"/>
        <v>-1</v>
      </c>
      <c r="G162" s="3">
        <f t="shared" si="12"/>
        <v>44097</v>
      </c>
      <c r="H162">
        <f t="shared" si="13"/>
        <v>189</v>
      </c>
      <c r="I162" t="str">
        <f t="shared" si="16"/>
        <v/>
      </c>
      <c r="J162">
        <f t="shared" si="17"/>
        <v>189</v>
      </c>
      <c r="K162">
        <f t="shared" si="14"/>
        <v>469</v>
      </c>
    </row>
    <row r="163" spans="1:19">
      <c r="A163" s="9" t="str">
        <f>TEXT(A162/A169-1,"0 %")</f>
        <v>87 %</v>
      </c>
      <c r="B163" s="16">
        <f t="shared" si="15"/>
        <v>44155</v>
      </c>
      <c r="C163">
        <f t="shared" si="10"/>
        <v>518</v>
      </c>
      <c r="D163">
        <f t="shared" si="20"/>
        <v>0</v>
      </c>
      <c r="E163">
        <f t="shared" si="18"/>
        <v>-1</v>
      </c>
      <c r="G163" s="3">
        <f t="shared" si="12"/>
        <v>44098</v>
      </c>
      <c r="H163">
        <f t="shared" si="13"/>
        <v>211</v>
      </c>
      <c r="I163" t="str">
        <f t="shared" si="16"/>
        <v/>
      </c>
      <c r="J163" t="str">
        <f t="shared" si="17"/>
        <v/>
      </c>
      <c r="K163">
        <f t="shared" si="14"/>
        <v>461</v>
      </c>
      <c r="R163" s="1">
        <v>44163</v>
      </c>
      <c r="S163" s="1">
        <v>541</v>
      </c>
    </row>
    <row r="164" spans="1:19">
      <c r="B164" s="16">
        <f t="shared" si="15"/>
        <v>44154</v>
      </c>
      <c r="C164">
        <f t="shared" si="10"/>
        <v>537</v>
      </c>
      <c r="D164">
        <f t="shared" si="20"/>
        <v>0</v>
      </c>
      <c r="E164">
        <f t="shared" si="18"/>
        <v>-1</v>
      </c>
      <c r="G164" s="3">
        <f t="shared" si="12"/>
        <v>44099</v>
      </c>
      <c r="H164">
        <f t="shared" si="13"/>
        <v>217</v>
      </c>
      <c r="I164" t="str">
        <f t="shared" si="16"/>
        <v/>
      </c>
      <c r="J164" t="str">
        <f t="shared" si="17"/>
        <v/>
      </c>
      <c r="K164">
        <f t="shared" si="14"/>
        <v>351</v>
      </c>
    </row>
    <row r="165" spans="1:19">
      <c r="B165" s="16">
        <f t="shared" si="15"/>
        <v>44153</v>
      </c>
      <c r="C165">
        <f t="shared" si="10"/>
        <v>458</v>
      </c>
      <c r="D165">
        <f t="shared" si="20"/>
        <v>0</v>
      </c>
      <c r="E165">
        <f t="shared" si="18"/>
        <v>-1</v>
      </c>
      <c r="G165" s="3">
        <f t="shared" si="12"/>
        <v>44100</v>
      </c>
      <c r="H165">
        <f t="shared" si="13"/>
        <v>242</v>
      </c>
      <c r="I165">
        <f t="shared" si="16"/>
        <v>242</v>
      </c>
      <c r="J165" t="str">
        <f t="shared" si="17"/>
        <v/>
      </c>
      <c r="K165">
        <f t="shared" si="14"/>
        <v>288</v>
      </c>
    </row>
    <row r="166" spans="1:19">
      <c r="B166" s="16">
        <f t="shared" si="15"/>
        <v>44152</v>
      </c>
      <c r="C166">
        <f t="shared" si="10"/>
        <v>389</v>
      </c>
      <c r="D166">
        <f t="shared" si="20"/>
        <v>0</v>
      </c>
      <c r="E166">
        <f t="shared" si="18"/>
        <v>-1</v>
      </c>
      <c r="G166" s="3">
        <f t="shared" si="12"/>
        <v>44101</v>
      </c>
      <c r="H166">
        <f t="shared" si="13"/>
        <v>141</v>
      </c>
      <c r="I166" t="str">
        <f t="shared" si="16"/>
        <v/>
      </c>
      <c r="J166">
        <f t="shared" si="17"/>
        <v>141</v>
      </c>
      <c r="K166">
        <f t="shared" ref="K166:K197" si="21">IF(ISNA(VLOOKUP(B166,R:S,2,)),"",VLOOKUP(B166,R:S,2,))</f>
        <v>228</v>
      </c>
      <c r="R166" s="1">
        <v>44164</v>
      </c>
      <c r="S166" s="1">
        <v>322</v>
      </c>
    </row>
    <row r="167" spans="1:19">
      <c r="B167" s="16">
        <f t="shared" si="15"/>
        <v>44151</v>
      </c>
      <c r="C167">
        <f t="shared" si="10"/>
        <v>301</v>
      </c>
      <c r="D167">
        <f t="shared" si="20"/>
        <v>0</v>
      </c>
      <c r="E167">
        <f t="shared" si="18"/>
        <v>-1</v>
      </c>
      <c r="G167" s="3">
        <f t="shared" si="12"/>
        <v>44102</v>
      </c>
      <c r="H167">
        <f t="shared" si="13"/>
        <v>199</v>
      </c>
      <c r="I167" t="str">
        <f t="shared" si="16"/>
        <v/>
      </c>
      <c r="J167" t="str">
        <f t="shared" si="17"/>
        <v/>
      </c>
      <c r="K167">
        <f t="shared" si="21"/>
        <v>104</v>
      </c>
    </row>
    <row r="168" spans="1:19">
      <c r="B168" s="16">
        <f t="shared" si="15"/>
        <v>44150</v>
      </c>
      <c r="C168">
        <f t="shared" ref="C168" si="22">VLOOKUP(B168,data,2,FALSE)</f>
        <v>321</v>
      </c>
      <c r="D168">
        <f t="shared" ref="D168" si="23">VLOOKUP(B168,data,3,FALSE)</f>
        <v>0</v>
      </c>
      <c r="E168">
        <f t="shared" si="18"/>
        <v>-1</v>
      </c>
      <c r="G168" s="3">
        <f t="shared" si="12"/>
        <v>44103</v>
      </c>
      <c r="H168">
        <f t="shared" si="13"/>
        <v>238</v>
      </c>
      <c r="I168" t="str">
        <f t="shared" si="16"/>
        <v/>
      </c>
      <c r="J168" t="str">
        <f t="shared" si="17"/>
        <v/>
      </c>
      <c r="K168">
        <f t="shared" si="21"/>
        <v>213</v>
      </c>
    </row>
    <row r="169" spans="1:19">
      <c r="A169">
        <f>SUM(C169:C175)</f>
        <v>1687</v>
      </c>
      <c r="B169" s="16">
        <f t="shared" si="15"/>
        <v>44149</v>
      </c>
      <c r="C169">
        <f t="shared" ref="C169:C171" si="24">VLOOKUP(B169,data,2,FALSE)</f>
        <v>279</v>
      </c>
      <c r="D169">
        <f t="shared" ref="D169:D171" si="25">VLOOKUP(B169,data,3,FALSE)</f>
        <v>0</v>
      </c>
      <c r="E169">
        <f t="shared" si="18"/>
        <v>-1</v>
      </c>
      <c r="G169" s="3">
        <f t="shared" si="12"/>
        <v>44104</v>
      </c>
      <c r="H169">
        <f t="shared" si="13"/>
        <v>318</v>
      </c>
      <c r="I169">
        <f t="shared" si="16"/>
        <v>318</v>
      </c>
      <c r="J169" t="str">
        <f t="shared" si="17"/>
        <v/>
      </c>
      <c r="K169">
        <f t="shared" si="21"/>
        <v>244</v>
      </c>
      <c r="R169" s="1">
        <v>44165</v>
      </c>
      <c r="S169" s="1">
        <v>283</v>
      </c>
    </row>
    <row r="170" spans="1:19">
      <c r="A170" s="9" t="str">
        <f>TEXT(A169/A176-1,"0 %")</f>
        <v>-21 %</v>
      </c>
      <c r="B170" s="16">
        <f t="shared" si="15"/>
        <v>44148</v>
      </c>
      <c r="C170">
        <f t="shared" si="24"/>
        <v>280</v>
      </c>
      <c r="D170">
        <f t="shared" si="25"/>
        <v>0</v>
      </c>
      <c r="E170">
        <f t="shared" si="18"/>
        <v>-1</v>
      </c>
      <c r="G170" s="3">
        <f t="shared" si="12"/>
        <v>44105</v>
      </c>
      <c r="H170">
        <f t="shared" si="13"/>
        <v>203</v>
      </c>
      <c r="I170" t="str">
        <f t="shared" si="16"/>
        <v/>
      </c>
      <c r="J170" t="str">
        <f t="shared" si="17"/>
        <v/>
      </c>
      <c r="K170">
        <f t="shared" si="21"/>
        <v>316</v>
      </c>
    </row>
    <row r="171" spans="1:19">
      <c r="B171" s="16">
        <f t="shared" si="15"/>
        <v>44147</v>
      </c>
      <c r="C171">
        <f t="shared" si="24"/>
        <v>255</v>
      </c>
      <c r="D171">
        <f t="shared" si="25"/>
        <v>1</v>
      </c>
      <c r="E171">
        <f t="shared" si="18"/>
        <v>-1</v>
      </c>
      <c r="G171" s="3">
        <f t="shared" si="12"/>
        <v>44106</v>
      </c>
      <c r="H171">
        <f t="shared" si="13"/>
        <v>169</v>
      </c>
      <c r="I171" t="str">
        <f t="shared" si="16"/>
        <v/>
      </c>
      <c r="J171">
        <f t="shared" si="17"/>
        <v>169</v>
      </c>
      <c r="K171">
        <f t="shared" si="21"/>
        <v>197</v>
      </c>
    </row>
    <row r="172" spans="1:19">
      <c r="B172" s="16">
        <f t="shared" si="15"/>
        <v>44146</v>
      </c>
      <c r="C172">
        <f t="shared" ref="C172:C176" si="26">VLOOKUP(B172,data,2,FALSE)</f>
        <v>248</v>
      </c>
      <c r="D172">
        <f t="shared" ref="D172:D180" si="27">VLOOKUP(B172,data,3,FALSE)</f>
        <v>0</v>
      </c>
      <c r="E172">
        <f t="shared" si="18"/>
        <v>-1</v>
      </c>
      <c r="G172" s="3">
        <f t="shared" si="12"/>
        <v>44107</v>
      </c>
      <c r="H172">
        <f t="shared" si="13"/>
        <v>463</v>
      </c>
      <c r="I172">
        <f t="shared" si="16"/>
        <v>463</v>
      </c>
      <c r="J172" t="str">
        <f t="shared" si="17"/>
        <v/>
      </c>
      <c r="K172">
        <f t="shared" si="21"/>
        <v>238</v>
      </c>
      <c r="R172" s="1">
        <v>44166</v>
      </c>
      <c r="S172" s="1">
        <v>550</v>
      </c>
    </row>
    <row r="173" spans="1:19">
      <c r="B173" s="16">
        <f t="shared" si="15"/>
        <v>44145</v>
      </c>
      <c r="C173">
        <f t="shared" si="26"/>
        <v>202</v>
      </c>
      <c r="D173">
        <f t="shared" si="27"/>
        <v>0</v>
      </c>
      <c r="E173">
        <f t="shared" si="18"/>
        <v>-1</v>
      </c>
      <c r="G173" s="3">
        <f t="shared" si="12"/>
        <v>44108</v>
      </c>
      <c r="H173">
        <f t="shared" si="13"/>
        <v>294</v>
      </c>
      <c r="I173" t="str">
        <f t="shared" si="16"/>
        <v/>
      </c>
      <c r="J173">
        <f t="shared" si="17"/>
        <v>294</v>
      </c>
      <c r="K173">
        <f t="shared" si="21"/>
        <v>220</v>
      </c>
    </row>
    <row r="174" spans="1:19">
      <c r="B174" s="16">
        <f t="shared" si="15"/>
        <v>44144</v>
      </c>
      <c r="C174">
        <f t="shared" si="26"/>
        <v>171</v>
      </c>
      <c r="D174">
        <f t="shared" si="27"/>
        <v>0</v>
      </c>
      <c r="E174">
        <f t="shared" si="18"/>
        <v>-1</v>
      </c>
      <c r="G174" s="3">
        <f t="shared" si="12"/>
        <v>44109</v>
      </c>
      <c r="H174">
        <f t="shared" si="13"/>
        <v>453</v>
      </c>
      <c r="I174" t="str">
        <f t="shared" si="16"/>
        <v/>
      </c>
      <c r="J174" t="str">
        <f t="shared" si="17"/>
        <v/>
      </c>
      <c r="K174">
        <f t="shared" si="21"/>
        <v>90</v>
      </c>
    </row>
    <row r="175" spans="1:19">
      <c r="B175" s="16">
        <f t="shared" si="15"/>
        <v>44143</v>
      </c>
      <c r="C175">
        <f t="shared" si="26"/>
        <v>252</v>
      </c>
      <c r="D175">
        <f t="shared" si="27"/>
        <v>0</v>
      </c>
      <c r="E175">
        <f t="shared" si="18"/>
        <v>-1</v>
      </c>
      <c r="G175" s="3">
        <f t="shared" si="12"/>
        <v>44110</v>
      </c>
      <c r="H175">
        <f t="shared" si="13"/>
        <v>655</v>
      </c>
      <c r="I175">
        <f t="shared" si="16"/>
        <v>655</v>
      </c>
      <c r="J175" t="str">
        <f t="shared" si="17"/>
        <v/>
      </c>
      <c r="K175">
        <f t="shared" si="21"/>
        <v>412</v>
      </c>
      <c r="R175" s="1">
        <v>44167</v>
      </c>
      <c r="S175" s="1">
        <v>420</v>
      </c>
    </row>
    <row r="176" spans="1:19">
      <c r="A176">
        <f>SUM(C176:C182)</f>
        <v>2130</v>
      </c>
      <c r="B176" s="16">
        <f t="shared" si="15"/>
        <v>44142</v>
      </c>
      <c r="C176">
        <f t="shared" si="26"/>
        <v>365</v>
      </c>
      <c r="D176">
        <f t="shared" si="27"/>
        <v>0</v>
      </c>
      <c r="E176">
        <f t="shared" si="18"/>
        <v>-1</v>
      </c>
      <c r="G176" s="3">
        <f t="shared" si="12"/>
        <v>44111</v>
      </c>
      <c r="H176">
        <f t="shared" si="13"/>
        <v>578</v>
      </c>
      <c r="I176" t="str">
        <f t="shared" si="16"/>
        <v/>
      </c>
      <c r="J176" t="str">
        <f t="shared" si="17"/>
        <v/>
      </c>
      <c r="K176" t="str">
        <f t="shared" si="21"/>
        <v/>
      </c>
    </row>
    <row r="177" spans="1:19">
      <c r="A177" s="9" t="str">
        <f>TEXT(A176/A183-1,"0 %")</f>
        <v>-9 %</v>
      </c>
      <c r="B177" s="16">
        <f t="shared" si="15"/>
        <v>44141</v>
      </c>
      <c r="C177">
        <f t="shared" ref="C177:C180" si="28">IF(B177&lt;&gt;B176,VLOOKUP(B177,data,2,FALSE),"")</f>
        <v>378</v>
      </c>
      <c r="D177">
        <f t="shared" si="27"/>
        <v>0</v>
      </c>
      <c r="E177">
        <f t="shared" si="18"/>
        <v>-1</v>
      </c>
      <c r="G177" s="3">
        <f t="shared" si="12"/>
        <v>44112</v>
      </c>
      <c r="H177">
        <f t="shared" si="13"/>
        <v>445</v>
      </c>
      <c r="I177" t="str">
        <f t="shared" si="16"/>
        <v/>
      </c>
      <c r="J177">
        <f t="shared" si="17"/>
        <v>445</v>
      </c>
      <c r="K177">
        <f t="shared" si="21"/>
        <v>266</v>
      </c>
    </row>
    <row r="178" spans="1:19">
      <c r="B178" s="16">
        <f t="shared" si="15"/>
        <v>44140</v>
      </c>
      <c r="C178">
        <f t="shared" si="28"/>
        <v>309</v>
      </c>
      <c r="D178">
        <f t="shared" si="27"/>
        <v>0</v>
      </c>
      <c r="E178">
        <f t="shared" si="18"/>
        <v>-1</v>
      </c>
      <c r="G178" s="3">
        <f t="shared" si="12"/>
        <v>44113</v>
      </c>
      <c r="H178">
        <f t="shared" si="13"/>
        <v>640</v>
      </c>
      <c r="I178" t="str">
        <f t="shared" si="16"/>
        <v/>
      </c>
      <c r="J178" t="str">
        <f t="shared" si="17"/>
        <v/>
      </c>
      <c r="K178">
        <f t="shared" si="21"/>
        <v>189</v>
      </c>
      <c r="R178" s="1">
        <v>44168</v>
      </c>
      <c r="S178" s="1">
        <v>540</v>
      </c>
    </row>
    <row r="179" spans="1:19">
      <c r="B179" s="16">
        <f t="shared" si="15"/>
        <v>44139</v>
      </c>
      <c r="C179">
        <f t="shared" si="28"/>
        <v>345</v>
      </c>
      <c r="D179">
        <f t="shared" si="27"/>
        <v>0</v>
      </c>
      <c r="E179">
        <f t="shared" si="18"/>
        <v>-1</v>
      </c>
      <c r="G179" s="3">
        <f t="shared" si="12"/>
        <v>44114</v>
      </c>
      <c r="H179">
        <f t="shared" si="13"/>
        <v>720</v>
      </c>
      <c r="I179">
        <f t="shared" si="16"/>
        <v>720</v>
      </c>
      <c r="J179" t="str">
        <f t="shared" si="17"/>
        <v/>
      </c>
      <c r="K179">
        <f t="shared" si="21"/>
        <v>293</v>
      </c>
    </row>
    <row r="180" spans="1:19">
      <c r="B180" s="16">
        <f t="shared" si="15"/>
        <v>44138</v>
      </c>
      <c r="C180">
        <f t="shared" si="28"/>
        <v>252</v>
      </c>
      <c r="D180">
        <f t="shared" si="27"/>
        <v>0</v>
      </c>
      <c r="E180">
        <f t="shared" si="18"/>
        <v>-1</v>
      </c>
      <c r="G180" s="3">
        <f t="shared" si="12"/>
        <v>44115</v>
      </c>
      <c r="H180">
        <f t="shared" si="13"/>
        <v>666</v>
      </c>
      <c r="I180" t="str">
        <f t="shared" si="16"/>
        <v/>
      </c>
      <c r="J180">
        <f t="shared" si="17"/>
        <v>666</v>
      </c>
      <c r="K180">
        <f t="shared" si="21"/>
        <v>237</v>
      </c>
    </row>
    <row r="181" spans="1:19">
      <c r="B181" s="16">
        <f t="shared" si="15"/>
        <v>44137</v>
      </c>
      <c r="C181">
        <f t="shared" ref="C181:C189" si="29">IF(B181&lt;&gt;B180,VLOOKUP(B181,data,2,FALSE),"")</f>
        <v>241</v>
      </c>
      <c r="D181">
        <f t="shared" ref="D181:D189" si="30">VLOOKUP(B181,data,3,FALSE)</f>
        <v>0</v>
      </c>
      <c r="E181">
        <f t="shared" ref="E181:E189" si="31">IF(C181&gt;E180,E180,0)</f>
        <v>-1</v>
      </c>
      <c r="G181" s="3">
        <f t="shared" si="12"/>
        <v>44116</v>
      </c>
      <c r="H181">
        <f t="shared" si="13"/>
        <v>691</v>
      </c>
      <c r="I181">
        <f t="shared" si="16"/>
        <v>691</v>
      </c>
      <c r="J181" t="str">
        <f t="shared" si="17"/>
        <v/>
      </c>
      <c r="K181">
        <f t="shared" si="21"/>
        <v>109</v>
      </c>
      <c r="R181" s="1">
        <v>44169</v>
      </c>
      <c r="S181" s="1">
        <v>336</v>
      </c>
    </row>
    <row r="182" spans="1:19">
      <c r="B182" s="16">
        <f t="shared" si="15"/>
        <v>44136</v>
      </c>
      <c r="C182">
        <f t="shared" si="29"/>
        <v>240</v>
      </c>
      <c r="D182">
        <f t="shared" si="30"/>
        <v>0</v>
      </c>
      <c r="E182">
        <f t="shared" si="31"/>
        <v>-1</v>
      </c>
      <c r="G182" s="3">
        <f t="shared" si="12"/>
        <v>44117</v>
      </c>
      <c r="H182">
        <f t="shared" si="13"/>
        <v>649</v>
      </c>
      <c r="I182" t="str">
        <f t="shared" si="16"/>
        <v/>
      </c>
      <c r="J182" t="str">
        <f t="shared" si="17"/>
        <v/>
      </c>
      <c r="K182">
        <f t="shared" si="21"/>
        <v>178</v>
      </c>
    </row>
    <row r="183" spans="1:19">
      <c r="A183">
        <f>SUM(C183:C189)</f>
        <v>2340</v>
      </c>
      <c r="B183" s="16">
        <f t="shared" si="15"/>
        <v>44135</v>
      </c>
      <c r="C183">
        <f t="shared" si="29"/>
        <v>372</v>
      </c>
      <c r="D183">
        <f t="shared" si="30"/>
        <v>0</v>
      </c>
      <c r="E183">
        <f t="shared" si="31"/>
        <v>-1</v>
      </c>
      <c r="G183" s="3">
        <f t="shared" si="12"/>
        <v>44118</v>
      </c>
      <c r="H183">
        <f t="shared" si="13"/>
        <v>559</v>
      </c>
      <c r="I183" t="str">
        <f t="shared" si="16"/>
        <v/>
      </c>
      <c r="J183" t="str">
        <f t="shared" si="17"/>
        <v/>
      </c>
      <c r="K183">
        <f t="shared" si="21"/>
        <v>203</v>
      </c>
    </row>
    <row r="184" spans="1:19">
      <c r="A184" s="9" t="str">
        <f>TEXT(A183/A190-1,"0 %")</f>
        <v>-21 %</v>
      </c>
      <c r="B184" s="16">
        <f t="shared" si="15"/>
        <v>44134</v>
      </c>
      <c r="C184">
        <f t="shared" si="29"/>
        <v>367</v>
      </c>
      <c r="D184">
        <f t="shared" si="30"/>
        <v>0</v>
      </c>
      <c r="E184">
        <f t="shared" si="31"/>
        <v>-1</v>
      </c>
      <c r="G184" s="3">
        <f t="shared" si="12"/>
        <v>44119</v>
      </c>
      <c r="H184">
        <f t="shared" si="13"/>
        <v>429</v>
      </c>
      <c r="I184" t="str">
        <f t="shared" si="16"/>
        <v/>
      </c>
      <c r="J184">
        <f t="shared" si="17"/>
        <v>429</v>
      </c>
      <c r="K184">
        <f t="shared" si="21"/>
        <v>344</v>
      </c>
      <c r="R184" s="1">
        <v>44170</v>
      </c>
      <c r="S184" s="1">
        <v>460</v>
      </c>
    </row>
    <row r="185" spans="1:19">
      <c r="B185" s="16">
        <f t="shared" si="15"/>
        <v>44133</v>
      </c>
      <c r="C185">
        <f t="shared" si="29"/>
        <v>353</v>
      </c>
      <c r="D185">
        <f t="shared" si="30"/>
        <v>0</v>
      </c>
      <c r="E185">
        <f t="shared" si="31"/>
        <v>-1</v>
      </c>
      <c r="G185" s="3">
        <f t="shared" si="12"/>
        <v>44120</v>
      </c>
      <c r="H185">
        <f t="shared" si="13"/>
        <v>639</v>
      </c>
      <c r="I185">
        <f t="shared" si="16"/>
        <v>639</v>
      </c>
      <c r="J185" t="str">
        <f t="shared" si="17"/>
        <v/>
      </c>
      <c r="K185">
        <f t="shared" si="21"/>
        <v>188</v>
      </c>
    </row>
    <row r="186" spans="1:19">
      <c r="B186" s="16">
        <f t="shared" si="15"/>
        <v>44132</v>
      </c>
      <c r="C186">
        <f t="shared" si="29"/>
        <v>367</v>
      </c>
      <c r="D186">
        <f t="shared" si="30"/>
        <v>0</v>
      </c>
      <c r="E186">
        <f t="shared" si="31"/>
        <v>-1</v>
      </c>
      <c r="G186" s="3">
        <f t="shared" si="12"/>
        <v>44121</v>
      </c>
      <c r="H186">
        <f t="shared" si="13"/>
        <v>537</v>
      </c>
      <c r="I186" t="str">
        <f t="shared" si="16"/>
        <v/>
      </c>
      <c r="J186" t="str">
        <f t="shared" si="17"/>
        <v/>
      </c>
      <c r="K186">
        <f t="shared" si="21"/>
        <v>408</v>
      </c>
    </row>
    <row r="187" spans="1:19">
      <c r="B187" s="16">
        <f t="shared" si="15"/>
        <v>44131</v>
      </c>
      <c r="C187">
        <f t="shared" si="29"/>
        <v>260</v>
      </c>
      <c r="D187">
        <f t="shared" si="30"/>
        <v>0</v>
      </c>
      <c r="E187">
        <f t="shared" si="31"/>
        <v>-1</v>
      </c>
      <c r="G187" s="3">
        <f t="shared" si="12"/>
        <v>44122</v>
      </c>
      <c r="H187">
        <f t="shared" si="13"/>
        <v>535</v>
      </c>
      <c r="I187" t="str">
        <f t="shared" si="16"/>
        <v/>
      </c>
      <c r="J187" t="str">
        <f t="shared" si="17"/>
        <v/>
      </c>
      <c r="K187" t="str">
        <f t="shared" si="21"/>
        <v/>
      </c>
      <c r="R187" s="1">
        <v>44171</v>
      </c>
      <c r="S187" s="1">
        <v>413</v>
      </c>
    </row>
    <row r="188" spans="1:19">
      <c r="B188" s="16">
        <f t="shared" si="15"/>
        <v>44130</v>
      </c>
      <c r="C188">
        <f t="shared" si="29"/>
        <v>309</v>
      </c>
      <c r="D188">
        <f t="shared" si="30"/>
        <v>0</v>
      </c>
      <c r="E188">
        <f t="shared" si="31"/>
        <v>-1</v>
      </c>
      <c r="G188" s="3">
        <f t="shared" si="12"/>
        <v>44123</v>
      </c>
      <c r="H188">
        <f t="shared" si="13"/>
        <v>421</v>
      </c>
      <c r="I188" t="str">
        <f t="shared" si="16"/>
        <v/>
      </c>
      <c r="J188" t="str">
        <f t="shared" si="17"/>
        <v/>
      </c>
      <c r="K188">
        <f t="shared" si="21"/>
        <v>122</v>
      </c>
    </row>
    <row r="189" spans="1:19">
      <c r="B189" s="16">
        <f t="shared" si="15"/>
        <v>44129</v>
      </c>
      <c r="C189">
        <f t="shared" si="29"/>
        <v>312</v>
      </c>
      <c r="D189">
        <f t="shared" si="30"/>
        <v>1</v>
      </c>
      <c r="E189">
        <f t="shared" si="31"/>
        <v>-1</v>
      </c>
      <c r="G189" s="3">
        <f t="shared" si="12"/>
        <v>44124</v>
      </c>
      <c r="H189">
        <f t="shared" si="13"/>
        <v>386</v>
      </c>
      <c r="I189" t="str">
        <f t="shared" si="16"/>
        <v/>
      </c>
      <c r="J189">
        <f t="shared" si="17"/>
        <v>386</v>
      </c>
      <c r="K189">
        <f t="shared" si="21"/>
        <v>196</v>
      </c>
    </row>
    <row r="190" spans="1:19">
      <c r="A190">
        <f>SUM(C190:C196)</f>
        <v>2975</v>
      </c>
      <c r="B190" s="16">
        <f t="shared" si="15"/>
        <v>44128</v>
      </c>
      <c r="C190">
        <f t="shared" ref="C190" si="32">IF(B190&lt;&gt;B189,VLOOKUP(B190,data,2,FALSE),"")</f>
        <v>329</v>
      </c>
      <c r="D190">
        <f t="shared" ref="D190" si="33">VLOOKUP(B190,data,3,FALSE)</f>
        <v>0</v>
      </c>
      <c r="E190">
        <f t="shared" ref="E190" si="34">IF(C190&gt;E189,E189,0)</f>
        <v>-1</v>
      </c>
      <c r="G190" s="3">
        <f t="shared" si="12"/>
        <v>44125</v>
      </c>
      <c r="H190">
        <f t="shared" si="13"/>
        <v>446</v>
      </c>
      <c r="I190">
        <f t="shared" si="16"/>
        <v>446</v>
      </c>
      <c r="J190" t="str">
        <f t="shared" si="17"/>
        <v/>
      </c>
      <c r="K190">
        <f t="shared" si="21"/>
        <v>178</v>
      </c>
      <c r="R190" s="1">
        <v>44172</v>
      </c>
      <c r="S190" s="1">
        <v>250</v>
      </c>
    </row>
    <row r="191" spans="1:19">
      <c r="A191" s="9" t="str">
        <f>TEXT(A190/A197-1,"0 %")</f>
        <v>-29 %</v>
      </c>
      <c r="B191" s="16">
        <f t="shared" si="15"/>
        <v>44127</v>
      </c>
      <c r="C191">
        <f t="shared" ref="C191:C196" si="35">IF(B191&lt;&gt;B190,VLOOKUP(B191,data,2,FALSE),"")</f>
        <v>486</v>
      </c>
      <c r="D191">
        <f t="shared" ref="D191:D196" si="36">VLOOKUP(B191,data,3,FALSE)</f>
        <v>0</v>
      </c>
      <c r="E191">
        <f t="shared" ref="E191:E196" si="37">IF(C191&gt;E190,E190,0)</f>
        <v>-1</v>
      </c>
      <c r="G191" s="3">
        <f t="shared" si="12"/>
        <v>44126</v>
      </c>
      <c r="H191">
        <f t="shared" si="13"/>
        <v>372</v>
      </c>
      <c r="I191" t="str">
        <f t="shared" si="16"/>
        <v/>
      </c>
      <c r="J191">
        <f t="shared" si="17"/>
        <v>372</v>
      </c>
      <c r="K191">
        <f t="shared" si="21"/>
        <v>219</v>
      </c>
    </row>
    <row r="192" spans="1:19">
      <c r="B192" s="16">
        <f t="shared" si="15"/>
        <v>44126</v>
      </c>
      <c r="C192">
        <f t="shared" si="35"/>
        <v>372</v>
      </c>
      <c r="D192">
        <f t="shared" si="36"/>
        <v>0</v>
      </c>
      <c r="E192">
        <f t="shared" si="37"/>
        <v>-1</v>
      </c>
      <c r="G192" s="3">
        <f t="shared" si="12"/>
        <v>44127</v>
      </c>
      <c r="H192">
        <f t="shared" si="13"/>
        <v>486</v>
      </c>
      <c r="I192">
        <f t="shared" si="16"/>
        <v>486</v>
      </c>
      <c r="J192" t="str">
        <f t="shared" si="17"/>
        <v/>
      </c>
      <c r="K192">
        <f t="shared" si="21"/>
        <v>184</v>
      </c>
    </row>
    <row r="193" spans="1:19">
      <c r="B193" s="16">
        <f t="shared" si="15"/>
        <v>44125</v>
      </c>
      <c r="C193">
        <f t="shared" si="35"/>
        <v>446</v>
      </c>
      <c r="D193">
        <f t="shared" si="36"/>
        <v>0</v>
      </c>
      <c r="E193">
        <f t="shared" si="37"/>
        <v>-1</v>
      </c>
      <c r="G193" s="3">
        <f t="shared" si="12"/>
        <v>44128</v>
      </c>
      <c r="H193">
        <f t="shared" si="13"/>
        <v>329</v>
      </c>
      <c r="I193" t="str">
        <f t="shared" si="16"/>
        <v/>
      </c>
      <c r="J193" t="str">
        <f t="shared" si="17"/>
        <v/>
      </c>
      <c r="K193">
        <f t="shared" si="21"/>
        <v>222</v>
      </c>
      <c r="R193" s="1">
        <v>44173</v>
      </c>
      <c r="S193" s="1">
        <v>361</v>
      </c>
    </row>
    <row r="194" spans="1:19">
      <c r="B194" s="16">
        <f t="shared" si="15"/>
        <v>44124</v>
      </c>
      <c r="C194">
        <f t="shared" si="35"/>
        <v>386</v>
      </c>
      <c r="D194">
        <f t="shared" si="36"/>
        <v>0</v>
      </c>
      <c r="E194">
        <f t="shared" si="37"/>
        <v>-1</v>
      </c>
      <c r="G194" s="3">
        <f t="shared" si="12"/>
        <v>44129</v>
      </c>
      <c r="H194">
        <f t="shared" si="13"/>
        <v>312</v>
      </c>
      <c r="I194" t="str">
        <f t="shared" si="16"/>
        <v/>
      </c>
      <c r="J194" t="str">
        <f t="shared" si="17"/>
        <v/>
      </c>
      <c r="K194">
        <f t="shared" si="21"/>
        <v>294</v>
      </c>
    </row>
    <row r="195" spans="1:19">
      <c r="B195" s="16">
        <f t="shared" si="15"/>
        <v>44123</v>
      </c>
      <c r="C195">
        <f t="shared" si="35"/>
        <v>421</v>
      </c>
      <c r="D195">
        <f t="shared" si="36"/>
        <v>0</v>
      </c>
      <c r="E195">
        <f t="shared" si="37"/>
        <v>-1</v>
      </c>
      <c r="G195" s="3">
        <f t="shared" si="12"/>
        <v>44130</v>
      </c>
      <c r="H195">
        <f t="shared" si="13"/>
        <v>309</v>
      </c>
      <c r="I195" t="str">
        <f t="shared" si="16"/>
        <v/>
      </c>
      <c r="J195" t="str">
        <f t="shared" si="17"/>
        <v/>
      </c>
      <c r="K195">
        <f t="shared" si="21"/>
        <v>131</v>
      </c>
    </row>
    <row r="196" spans="1:19">
      <c r="B196" s="16">
        <f t="shared" si="15"/>
        <v>44122</v>
      </c>
      <c r="C196">
        <f t="shared" si="35"/>
        <v>535</v>
      </c>
      <c r="D196">
        <f t="shared" si="36"/>
        <v>0</v>
      </c>
      <c r="E196">
        <f t="shared" si="37"/>
        <v>-1</v>
      </c>
      <c r="G196" s="3">
        <f t="shared" si="12"/>
        <v>44131</v>
      </c>
      <c r="H196">
        <f t="shared" si="13"/>
        <v>260</v>
      </c>
      <c r="I196" t="str">
        <f t="shared" si="16"/>
        <v/>
      </c>
      <c r="J196">
        <f t="shared" si="17"/>
        <v>260</v>
      </c>
      <c r="K196">
        <f t="shared" si="21"/>
        <v>131</v>
      </c>
      <c r="R196" s="1">
        <v>44174</v>
      </c>
      <c r="S196" s="1">
        <v>490</v>
      </c>
    </row>
    <row r="197" spans="1:19">
      <c r="A197">
        <f>SUM(C197:C203)</f>
        <v>4170</v>
      </c>
      <c r="B197" s="16">
        <f t="shared" si="15"/>
        <v>44121</v>
      </c>
      <c r="C197">
        <f t="shared" ref="C197:C213" si="38">IF(B197&lt;&gt;B196,VLOOKUP(B197,data,2,FALSE),"")</f>
        <v>537</v>
      </c>
      <c r="D197">
        <f t="shared" ref="D197:D213" si="39">VLOOKUP(B197,data,3,FALSE)</f>
        <v>0</v>
      </c>
      <c r="E197">
        <f t="shared" ref="E197:E213" si="40">IF(C197&gt;E196,E196,0)</f>
        <v>-1</v>
      </c>
      <c r="G197" s="3">
        <f t="shared" si="12"/>
        <v>44132</v>
      </c>
      <c r="H197">
        <f t="shared" si="13"/>
        <v>367</v>
      </c>
      <c r="I197">
        <f t="shared" si="16"/>
        <v>367</v>
      </c>
      <c r="J197" t="str">
        <f t="shared" si="17"/>
        <v/>
      </c>
      <c r="K197">
        <f t="shared" si="21"/>
        <v>160</v>
      </c>
    </row>
    <row r="198" spans="1:19">
      <c r="A198" s="9" t="str">
        <f>TEXT(A197/A204-1,"0 %")</f>
        <v>10 %</v>
      </c>
      <c r="B198" s="16">
        <f t="shared" si="15"/>
        <v>44120</v>
      </c>
      <c r="C198">
        <f t="shared" si="38"/>
        <v>639</v>
      </c>
      <c r="D198">
        <f t="shared" si="39"/>
        <v>0</v>
      </c>
      <c r="E198">
        <f t="shared" si="40"/>
        <v>-1</v>
      </c>
      <c r="G198" s="3">
        <f t="shared" ref="G198:G247" si="41">IF(G199&gt;44077,G199-1,44077)</f>
        <v>44133</v>
      </c>
      <c r="H198">
        <f t="shared" ref="H198:H247" si="42">VLOOKUP(G198,data,2,FALSE)</f>
        <v>353</v>
      </c>
      <c r="I198" t="str">
        <f t="shared" ref="I198:I247" si="43">IF(AND(H198&gt;H197,H198&gt;H199),H198,IF(AND(H199="",H198/H197&gt;1.1),H198,""))</f>
        <v/>
      </c>
      <c r="J198">
        <f t="shared" ref="J198:J247" si="44">IF(AND(H198&lt;H197,H198&lt;H199),H198,IF(AND(H199="",H198/H197&lt;0.9),H198,""))</f>
        <v>353</v>
      </c>
      <c r="K198">
        <f t="shared" ref="K198:K233" si="45">IF(ISNA(VLOOKUP(B198,R:S,2,)),"",VLOOKUP(B198,R:S,2,))</f>
        <v>189</v>
      </c>
    </row>
    <row r="199" spans="1:19">
      <c r="B199" s="16">
        <f t="shared" ref="B199:B249" si="46">IF(AND(B198&gt;44077,B198&lt;&gt;""),B198-1,B198)</f>
        <v>44119</v>
      </c>
      <c r="C199">
        <f t="shared" si="38"/>
        <v>429</v>
      </c>
      <c r="D199">
        <f t="shared" si="39"/>
        <v>0</v>
      </c>
      <c r="E199">
        <f t="shared" si="40"/>
        <v>-1</v>
      </c>
      <c r="G199" s="3">
        <f t="shared" si="41"/>
        <v>44134</v>
      </c>
      <c r="H199">
        <f t="shared" si="42"/>
        <v>367</v>
      </c>
      <c r="I199" t="str">
        <f t="shared" si="43"/>
        <v/>
      </c>
      <c r="J199" t="str">
        <f t="shared" si="44"/>
        <v/>
      </c>
      <c r="K199">
        <f t="shared" si="45"/>
        <v>241</v>
      </c>
      <c r="R199" s="1">
        <v>44175</v>
      </c>
      <c r="S199" s="1">
        <v>840</v>
      </c>
    </row>
    <row r="200" spans="1:19">
      <c r="B200" s="16">
        <f t="shared" si="46"/>
        <v>44118</v>
      </c>
      <c r="C200">
        <f t="shared" si="38"/>
        <v>559</v>
      </c>
      <c r="D200">
        <f t="shared" si="39"/>
        <v>0</v>
      </c>
      <c r="E200">
        <f t="shared" si="40"/>
        <v>-1</v>
      </c>
      <c r="G200" s="3">
        <f t="shared" si="41"/>
        <v>44135</v>
      </c>
      <c r="H200">
        <f t="shared" si="42"/>
        <v>372</v>
      </c>
      <c r="I200">
        <f t="shared" si="43"/>
        <v>372</v>
      </c>
      <c r="J200" t="str">
        <f t="shared" si="44"/>
        <v/>
      </c>
      <c r="K200">
        <f t="shared" si="45"/>
        <v>204</v>
      </c>
    </row>
    <row r="201" spans="1:19">
      <c r="B201" s="16">
        <f t="shared" si="46"/>
        <v>44117</v>
      </c>
      <c r="C201">
        <f t="shared" si="38"/>
        <v>649</v>
      </c>
      <c r="D201">
        <f t="shared" si="39"/>
        <v>0</v>
      </c>
      <c r="E201">
        <f t="shared" si="40"/>
        <v>-1</v>
      </c>
      <c r="G201" s="3">
        <f t="shared" si="41"/>
        <v>44136</v>
      </c>
      <c r="H201">
        <f t="shared" si="42"/>
        <v>240</v>
      </c>
      <c r="I201" t="str">
        <f t="shared" si="43"/>
        <v/>
      </c>
      <c r="J201">
        <f t="shared" si="44"/>
        <v>240</v>
      </c>
      <c r="K201">
        <f t="shared" si="45"/>
        <v>287</v>
      </c>
    </row>
    <row r="202" spans="1:19">
      <c r="B202" s="16">
        <f t="shared" si="46"/>
        <v>44116</v>
      </c>
      <c r="C202">
        <f t="shared" si="38"/>
        <v>691</v>
      </c>
      <c r="D202">
        <f t="shared" si="39"/>
        <v>0</v>
      </c>
      <c r="E202">
        <f t="shared" si="40"/>
        <v>-1</v>
      </c>
      <c r="G202" s="3">
        <f t="shared" si="41"/>
        <v>44137</v>
      </c>
      <c r="H202">
        <f t="shared" si="42"/>
        <v>241</v>
      </c>
      <c r="I202" t="str">
        <f t="shared" si="43"/>
        <v/>
      </c>
      <c r="J202" t="str">
        <f t="shared" si="44"/>
        <v/>
      </c>
      <c r="K202">
        <f t="shared" si="45"/>
        <v>214</v>
      </c>
      <c r="R202" s="1">
        <v>44176</v>
      </c>
      <c r="S202" s="1">
        <v>501</v>
      </c>
    </row>
    <row r="203" spans="1:19">
      <c r="B203" s="16">
        <f t="shared" si="46"/>
        <v>44115</v>
      </c>
      <c r="C203">
        <f t="shared" si="38"/>
        <v>666</v>
      </c>
      <c r="D203">
        <f t="shared" si="39"/>
        <v>0</v>
      </c>
      <c r="E203">
        <f t="shared" si="40"/>
        <v>-1</v>
      </c>
      <c r="G203" s="3">
        <f t="shared" si="41"/>
        <v>44138</v>
      </c>
      <c r="H203">
        <f t="shared" si="42"/>
        <v>252</v>
      </c>
      <c r="I203" t="str">
        <f t="shared" si="43"/>
        <v/>
      </c>
      <c r="J203" t="str">
        <f t="shared" si="44"/>
        <v/>
      </c>
      <c r="K203">
        <f t="shared" si="45"/>
        <v>149</v>
      </c>
    </row>
    <row r="204" spans="1:19">
      <c r="A204">
        <f>SUM(C204:C210)</f>
        <v>3785</v>
      </c>
      <c r="B204" s="16">
        <f t="shared" si="46"/>
        <v>44114</v>
      </c>
      <c r="C204">
        <f t="shared" si="38"/>
        <v>720</v>
      </c>
      <c r="D204">
        <f t="shared" si="39"/>
        <v>0</v>
      </c>
      <c r="E204">
        <f t="shared" si="40"/>
        <v>-1</v>
      </c>
      <c r="G204" s="3">
        <f t="shared" si="41"/>
        <v>44139</v>
      </c>
      <c r="H204">
        <f t="shared" si="42"/>
        <v>345</v>
      </c>
      <c r="I204">
        <f t="shared" si="43"/>
        <v>345</v>
      </c>
      <c r="J204" t="str">
        <f t="shared" si="44"/>
        <v/>
      </c>
      <c r="K204">
        <f t="shared" si="45"/>
        <v>269</v>
      </c>
    </row>
    <row r="205" spans="1:19">
      <c r="A205" s="9"/>
      <c r="B205" s="16">
        <f t="shared" si="46"/>
        <v>44113</v>
      </c>
      <c r="C205">
        <f t="shared" si="38"/>
        <v>640</v>
      </c>
      <c r="D205">
        <f t="shared" si="39"/>
        <v>11</v>
      </c>
      <c r="E205">
        <f t="shared" si="40"/>
        <v>-1</v>
      </c>
      <c r="G205" s="3">
        <f t="shared" si="41"/>
        <v>44140</v>
      </c>
      <c r="H205">
        <f t="shared" si="42"/>
        <v>309</v>
      </c>
      <c r="I205" t="str">
        <f t="shared" si="43"/>
        <v/>
      </c>
      <c r="J205">
        <f t="shared" si="44"/>
        <v>309</v>
      </c>
      <c r="K205">
        <f t="shared" si="45"/>
        <v>235</v>
      </c>
      <c r="R205" s="1">
        <v>44177</v>
      </c>
      <c r="S205" s="1">
        <v>377</v>
      </c>
    </row>
    <row r="206" spans="1:19">
      <c r="B206" s="16">
        <f t="shared" si="46"/>
        <v>44112</v>
      </c>
      <c r="C206">
        <f t="shared" si="38"/>
        <v>445</v>
      </c>
      <c r="D206">
        <f t="shared" si="39"/>
        <v>0</v>
      </c>
      <c r="E206">
        <f t="shared" si="40"/>
        <v>-1</v>
      </c>
      <c r="G206" s="3">
        <f t="shared" si="41"/>
        <v>44141</v>
      </c>
      <c r="H206">
        <f t="shared" si="42"/>
        <v>378</v>
      </c>
      <c r="I206">
        <f t="shared" si="43"/>
        <v>378</v>
      </c>
      <c r="J206" t="str">
        <f t="shared" si="44"/>
        <v/>
      </c>
      <c r="K206" t="str">
        <f t="shared" si="45"/>
        <v/>
      </c>
    </row>
    <row r="207" spans="1:19">
      <c r="B207" s="16">
        <f t="shared" si="46"/>
        <v>44111</v>
      </c>
      <c r="C207">
        <f t="shared" si="38"/>
        <v>578</v>
      </c>
      <c r="D207">
        <f t="shared" si="39"/>
        <v>0</v>
      </c>
      <c r="E207">
        <f t="shared" si="40"/>
        <v>-1</v>
      </c>
      <c r="G207" s="3">
        <f t="shared" si="41"/>
        <v>44142</v>
      </c>
      <c r="H207">
        <f t="shared" si="42"/>
        <v>365</v>
      </c>
      <c r="I207" t="str">
        <f t="shared" si="43"/>
        <v/>
      </c>
      <c r="J207" t="str">
        <f t="shared" si="44"/>
        <v/>
      </c>
      <c r="K207" t="str">
        <f t="shared" si="45"/>
        <v/>
      </c>
    </row>
    <row r="208" spans="1:19">
      <c r="B208" s="16">
        <f t="shared" si="46"/>
        <v>44110</v>
      </c>
      <c r="C208">
        <f t="shared" si="38"/>
        <v>655</v>
      </c>
      <c r="D208">
        <f t="shared" si="39"/>
        <v>0</v>
      </c>
      <c r="E208">
        <f t="shared" si="40"/>
        <v>-1</v>
      </c>
      <c r="G208" s="3">
        <f t="shared" si="41"/>
        <v>44143</v>
      </c>
      <c r="H208">
        <f t="shared" si="42"/>
        <v>252</v>
      </c>
      <c r="I208" t="str">
        <f t="shared" si="43"/>
        <v/>
      </c>
      <c r="J208" t="str">
        <f t="shared" si="44"/>
        <v/>
      </c>
      <c r="K208" t="str">
        <f t="shared" si="45"/>
        <v/>
      </c>
      <c r="R208" s="1">
        <v>44178</v>
      </c>
      <c r="S208" s="1">
        <v>360</v>
      </c>
    </row>
    <row r="209" spans="1:19">
      <c r="B209" s="16">
        <f t="shared" si="46"/>
        <v>44109</v>
      </c>
      <c r="C209">
        <f t="shared" si="38"/>
        <v>453</v>
      </c>
      <c r="D209">
        <f t="shared" si="39"/>
        <v>0</v>
      </c>
      <c r="E209">
        <f t="shared" si="40"/>
        <v>-1</v>
      </c>
      <c r="G209" s="3">
        <f t="shared" si="41"/>
        <v>44144</v>
      </c>
      <c r="H209">
        <f t="shared" si="42"/>
        <v>171</v>
      </c>
      <c r="I209" t="str">
        <f t="shared" si="43"/>
        <v/>
      </c>
      <c r="J209">
        <f t="shared" si="44"/>
        <v>171</v>
      </c>
      <c r="K209" t="str">
        <f t="shared" si="45"/>
        <v/>
      </c>
    </row>
    <row r="210" spans="1:19">
      <c r="B210" s="16">
        <f t="shared" si="46"/>
        <v>44108</v>
      </c>
      <c r="C210">
        <f t="shared" si="38"/>
        <v>294</v>
      </c>
      <c r="D210">
        <f t="shared" si="39"/>
        <v>0</v>
      </c>
      <c r="E210">
        <f t="shared" si="40"/>
        <v>-1</v>
      </c>
      <c r="G210" s="3">
        <f t="shared" si="41"/>
        <v>44145</v>
      </c>
      <c r="H210">
        <f t="shared" si="42"/>
        <v>202</v>
      </c>
      <c r="I210" t="str">
        <f t="shared" si="43"/>
        <v/>
      </c>
      <c r="J210" t="str">
        <f t="shared" si="44"/>
        <v/>
      </c>
      <c r="K210" t="str">
        <f t="shared" si="45"/>
        <v/>
      </c>
    </row>
    <row r="211" spans="1:19">
      <c r="B211" s="16">
        <f t="shared" si="46"/>
        <v>44107</v>
      </c>
      <c r="C211">
        <f t="shared" si="38"/>
        <v>463</v>
      </c>
      <c r="D211">
        <f t="shared" si="39"/>
        <v>1</v>
      </c>
      <c r="E211">
        <f t="shared" si="40"/>
        <v>-1</v>
      </c>
      <c r="G211" s="3">
        <f t="shared" si="41"/>
        <v>44146</v>
      </c>
      <c r="H211">
        <f t="shared" si="42"/>
        <v>248</v>
      </c>
      <c r="I211" t="str">
        <f t="shared" si="43"/>
        <v/>
      </c>
      <c r="J211" t="str">
        <f t="shared" si="44"/>
        <v/>
      </c>
      <c r="K211" t="str">
        <f t="shared" si="45"/>
        <v/>
      </c>
      <c r="R211" s="1">
        <v>44179</v>
      </c>
      <c r="S211" s="1">
        <v>300</v>
      </c>
    </row>
    <row r="212" spans="1:19">
      <c r="B212" s="16">
        <f t="shared" si="46"/>
        <v>44106</v>
      </c>
      <c r="C212">
        <f t="shared" si="38"/>
        <v>169</v>
      </c>
      <c r="D212">
        <f t="shared" si="39"/>
        <v>0</v>
      </c>
      <c r="E212">
        <f t="shared" si="40"/>
        <v>-1</v>
      </c>
      <c r="G212" s="3">
        <f t="shared" si="41"/>
        <v>44147</v>
      </c>
      <c r="H212">
        <f t="shared" si="42"/>
        <v>255</v>
      </c>
      <c r="I212" t="str">
        <f t="shared" si="43"/>
        <v/>
      </c>
      <c r="J212" t="str">
        <f t="shared" si="44"/>
        <v/>
      </c>
      <c r="K212" t="str">
        <f t="shared" si="45"/>
        <v/>
      </c>
    </row>
    <row r="213" spans="1:19">
      <c r="B213" s="16">
        <f t="shared" si="46"/>
        <v>44105</v>
      </c>
      <c r="C213">
        <f t="shared" si="38"/>
        <v>203</v>
      </c>
      <c r="D213">
        <f t="shared" si="39"/>
        <v>0</v>
      </c>
      <c r="E213">
        <f t="shared" si="40"/>
        <v>-1</v>
      </c>
      <c r="G213" s="3">
        <f t="shared" si="41"/>
        <v>44148</v>
      </c>
      <c r="H213">
        <f t="shared" si="42"/>
        <v>280</v>
      </c>
      <c r="I213">
        <f t="shared" si="43"/>
        <v>280</v>
      </c>
      <c r="J213" t="str">
        <f t="shared" si="44"/>
        <v/>
      </c>
      <c r="K213" t="str">
        <f t="shared" si="45"/>
        <v/>
      </c>
    </row>
    <row r="214" spans="1:19">
      <c r="B214" s="16">
        <f t="shared" si="46"/>
        <v>44104</v>
      </c>
      <c r="C214">
        <f t="shared" ref="C214" si="47">IF(B214&lt;&gt;B213,VLOOKUP(B214,data,2,FALSE),"")</f>
        <v>318</v>
      </c>
      <c r="D214">
        <f t="shared" ref="D214" si="48">VLOOKUP(B214,data,3,FALSE)</f>
        <v>0</v>
      </c>
      <c r="E214">
        <f t="shared" ref="E214" si="49">IF(C214&gt;E213,E213,0)</f>
        <v>-1</v>
      </c>
      <c r="G214" s="3">
        <f t="shared" si="41"/>
        <v>44149</v>
      </c>
      <c r="H214">
        <f t="shared" si="42"/>
        <v>279</v>
      </c>
      <c r="I214" t="str">
        <f t="shared" si="43"/>
        <v/>
      </c>
      <c r="J214">
        <f t="shared" si="44"/>
        <v>279</v>
      </c>
      <c r="K214" t="str">
        <f t="shared" si="45"/>
        <v/>
      </c>
      <c r="R214" s="1">
        <v>44180</v>
      </c>
      <c r="S214" s="1">
        <v>349</v>
      </c>
    </row>
    <row r="215" spans="1:19">
      <c r="B215" s="16">
        <f t="shared" si="46"/>
        <v>44103</v>
      </c>
      <c r="C215">
        <f t="shared" ref="C215:C221" si="50">IF(B215&lt;&gt;B214,VLOOKUP(B215,data,2,FALSE),"")</f>
        <v>238</v>
      </c>
      <c r="D215">
        <f t="shared" ref="D215:D221" si="51">VLOOKUP(B215,data,3,FALSE)</f>
        <v>0</v>
      </c>
      <c r="E215">
        <f t="shared" ref="E215:E221" si="52">IF(C215&gt;E214,E214,0)</f>
        <v>-1</v>
      </c>
      <c r="G215" s="3">
        <f t="shared" si="41"/>
        <v>44150</v>
      </c>
      <c r="H215">
        <f t="shared" si="42"/>
        <v>321</v>
      </c>
      <c r="I215">
        <f t="shared" si="43"/>
        <v>321</v>
      </c>
      <c r="J215" t="str">
        <f t="shared" si="44"/>
        <v/>
      </c>
      <c r="K215" t="str">
        <f t="shared" si="45"/>
        <v/>
      </c>
    </row>
    <row r="216" spans="1:19">
      <c r="B216" s="16">
        <f t="shared" si="46"/>
        <v>44102</v>
      </c>
      <c r="C216">
        <f t="shared" si="50"/>
        <v>199</v>
      </c>
      <c r="D216">
        <f t="shared" si="51"/>
        <v>0</v>
      </c>
      <c r="E216">
        <f t="shared" si="52"/>
        <v>-1</v>
      </c>
      <c r="G216" s="3">
        <f t="shared" si="41"/>
        <v>44151</v>
      </c>
      <c r="H216">
        <f t="shared" si="42"/>
        <v>301</v>
      </c>
      <c r="I216" t="str">
        <f t="shared" si="43"/>
        <v/>
      </c>
      <c r="J216">
        <f t="shared" si="44"/>
        <v>301</v>
      </c>
      <c r="K216" t="str">
        <f t="shared" si="45"/>
        <v/>
      </c>
    </row>
    <row r="217" spans="1:19">
      <c r="B217" s="16">
        <f t="shared" si="46"/>
        <v>44101</v>
      </c>
      <c r="C217">
        <f t="shared" si="50"/>
        <v>141</v>
      </c>
      <c r="D217">
        <f t="shared" si="51"/>
        <v>0</v>
      </c>
      <c r="E217">
        <f t="shared" si="52"/>
        <v>-1</v>
      </c>
      <c r="G217" s="3">
        <f t="shared" si="41"/>
        <v>44152</v>
      </c>
      <c r="H217">
        <f t="shared" si="42"/>
        <v>389</v>
      </c>
      <c r="I217" t="str">
        <f t="shared" si="43"/>
        <v/>
      </c>
      <c r="J217" t="str">
        <f t="shared" si="44"/>
        <v/>
      </c>
      <c r="K217" t="str">
        <f t="shared" si="45"/>
        <v/>
      </c>
      <c r="R217" s="1">
        <v>44181</v>
      </c>
      <c r="S217" s="1">
        <v>411</v>
      </c>
    </row>
    <row r="218" spans="1:19">
      <c r="B218" s="16">
        <f t="shared" si="46"/>
        <v>44100</v>
      </c>
      <c r="C218">
        <f t="shared" si="50"/>
        <v>242</v>
      </c>
      <c r="D218">
        <f t="shared" si="51"/>
        <v>0</v>
      </c>
      <c r="E218">
        <f t="shared" si="52"/>
        <v>-1</v>
      </c>
      <c r="G218" s="3">
        <f t="shared" si="41"/>
        <v>44153</v>
      </c>
      <c r="H218">
        <f t="shared" si="42"/>
        <v>458</v>
      </c>
      <c r="I218" t="str">
        <f t="shared" si="43"/>
        <v/>
      </c>
      <c r="J218" t="str">
        <f t="shared" si="44"/>
        <v/>
      </c>
      <c r="K218" t="str">
        <f t="shared" si="45"/>
        <v/>
      </c>
    </row>
    <row r="219" spans="1:19">
      <c r="B219" s="16">
        <f t="shared" si="46"/>
        <v>44099</v>
      </c>
      <c r="C219">
        <f t="shared" si="50"/>
        <v>217</v>
      </c>
      <c r="D219">
        <f t="shared" si="51"/>
        <v>1</v>
      </c>
      <c r="E219">
        <f t="shared" si="52"/>
        <v>-1</v>
      </c>
      <c r="G219" s="3">
        <f t="shared" si="41"/>
        <v>44154</v>
      </c>
      <c r="H219">
        <f t="shared" si="42"/>
        <v>537</v>
      </c>
      <c r="I219">
        <f t="shared" si="43"/>
        <v>537</v>
      </c>
      <c r="J219" t="str">
        <f t="shared" si="44"/>
        <v/>
      </c>
      <c r="K219" t="str">
        <f t="shared" si="45"/>
        <v/>
      </c>
    </row>
    <row r="220" spans="1:19">
      <c r="B220" s="16">
        <f t="shared" si="46"/>
        <v>44098</v>
      </c>
      <c r="C220">
        <f t="shared" si="50"/>
        <v>211</v>
      </c>
      <c r="D220">
        <f t="shared" si="51"/>
        <v>0</v>
      </c>
      <c r="E220">
        <f t="shared" si="52"/>
        <v>-1</v>
      </c>
      <c r="G220" s="3">
        <f t="shared" si="41"/>
        <v>44155</v>
      </c>
      <c r="H220">
        <f t="shared" si="42"/>
        <v>518</v>
      </c>
      <c r="I220" t="str">
        <f t="shared" si="43"/>
        <v/>
      </c>
      <c r="J220">
        <f t="shared" si="44"/>
        <v>518</v>
      </c>
      <c r="K220" t="str">
        <f t="shared" si="45"/>
        <v/>
      </c>
      <c r="R220" s="1">
        <v>44182</v>
      </c>
      <c r="S220" s="1">
        <v>358</v>
      </c>
    </row>
    <row r="221" spans="1:19">
      <c r="B221" s="16">
        <f t="shared" si="46"/>
        <v>44097</v>
      </c>
      <c r="C221">
        <f t="shared" si="50"/>
        <v>189</v>
      </c>
      <c r="D221">
        <f t="shared" si="51"/>
        <v>0</v>
      </c>
      <c r="E221">
        <f t="shared" si="52"/>
        <v>-1</v>
      </c>
      <c r="G221" s="3">
        <f t="shared" si="41"/>
        <v>44156</v>
      </c>
      <c r="H221">
        <f t="shared" si="42"/>
        <v>626</v>
      </c>
      <c r="I221">
        <f t="shared" si="43"/>
        <v>626</v>
      </c>
      <c r="J221" t="str">
        <f t="shared" si="44"/>
        <v/>
      </c>
      <c r="K221" t="str">
        <f t="shared" si="45"/>
        <v/>
      </c>
    </row>
    <row r="222" spans="1:19">
      <c r="B222" s="16">
        <f t="shared" si="46"/>
        <v>44096</v>
      </c>
      <c r="C222">
        <f t="shared" ref="C222:C227" si="53">IF(B222&lt;&gt;B221,VLOOKUP(B222,data,2,FALSE),"")</f>
        <v>311</v>
      </c>
      <c r="D222">
        <f t="shared" ref="D222:D227" si="54">VLOOKUP(B222,data,3,FALSE)</f>
        <v>0</v>
      </c>
      <c r="E222">
        <f t="shared" ref="E222:E227" si="55">IF(C222&gt;E221,E221,0)</f>
        <v>-1</v>
      </c>
      <c r="G222" s="3">
        <f t="shared" si="41"/>
        <v>44157</v>
      </c>
      <c r="H222">
        <f t="shared" si="42"/>
        <v>485</v>
      </c>
      <c r="I222" t="str">
        <f t="shared" si="43"/>
        <v/>
      </c>
      <c r="J222" t="str">
        <f t="shared" si="44"/>
        <v/>
      </c>
      <c r="K222" t="str">
        <f t="shared" si="45"/>
        <v/>
      </c>
    </row>
    <row r="223" spans="1:19">
      <c r="A223" s="13"/>
      <c r="B223" s="16">
        <f t="shared" si="46"/>
        <v>44095</v>
      </c>
      <c r="C223">
        <f t="shared" si="53"/>
        <v>157</v>
      </c>
      <c r="D223">
        <f t="shared" si="54"/>
        <v>0</v>
      </c>
      <c r="E223">
        <f t="shared" si="55"/>
        <v>-1</v>
      </c>
      <c r="G223" s="3">
        <f t="shared" si="41"/>
        <v>44158</v>
      </c>
      <c r="H223">
        <f t="shared" si="42"/>
        <v>383</v>
      </c>
      <c r="I223" t="str">
        <f t="shared" si="43"/>
        <v/>
      </c>
      <c r="J223">
        <f t="shared" si="44"/>
        <v>383</v>
      </c>
      <c r="K223" t="str">
        <f t="shared" si="45"/>
        <v/>
      </c>
      <c r="R223" s="1">
        <v>44183</v>
      </c>
      <c r="S223" s="1">
        <v>354</v>
      </c>
    </row>
    <row r="224" spans="1:19">
      <c r="B224" s="16">
        <f t="shared" si="46"/>
        <v>44094</v>
      </c>
      <c r="C224">
        <f t="shared" si="53"/>
        <v>202</v>
      </c>
      <c r="D224">
        <f t="shared" si="54"/>
        <v>0</v>
      </c>
      <c r="E224">
        <f t="shared" si="55"/>
        <v>-1</v>
      </c>
      <c r="G224" s="3">
        <f t="shared" si="41"/>
        <v>44159</v>
      </c>
      <c r="H224">
        <f t="shared" si="42"/>
        <v>874</v>
      </c>
      <c r="I224" t="str">
        <f t="shared" si="43"/>
        <v/>
      </c>
      <c r="J224" t="str">
        <f t="shared" si="44"/>
        <v/>
      </c>
      <c r="K224" t="str">
        <f t="shared" si="45"/>
        <v/>
      </c>
    </row>
    <row r="225" spans="2:19">
      <c r="B225" s="16">
        <f t="shared" si="46"/>
        <v>44093</v>
      </c>
      <c r="C225">
        <f t="shared" si="53"/>
        <v>190</v>
      </c>
      <c r="D225">
        <f t="shared" si="54"/>
        <v>0</v>
      </c>
      <c r="E225">
        <f t="shared" si="55"/>
        <v>-1</v>
      </c>
      <c r="G225" s="3">
        <f t="shared" si="41"/>
        <v>44160</v>
      </c>
      <c r="H225">
        <f t="shared" si="42"/>
        <v>1098</v>
      </c>
      <c r="I225">
        <f t="shared" si="43"/>
        <v>1098</v>
      </c>
      <c r="J225" t="str">
        <f t="shared" si="44"/>
        <v/>
      </c>
      <c r="K225" t="str">
        <f t="shared" si="45"/>
        <v/>
      </c>
    </row>
    <row r="226" spans="2:19">
      <c r="B226" s="16">
        <f t="shared" si="46"/>
        <v>44092</v>
      </c>
      <c r="C226">
        <f t="shared" si="53"/>
        <v>82</v>
      </c>
      <c r="D226">
        <f t="shared" si="54"/>
        <v>0</v>
      </c>
      <c r="E226">
        <f t="shared" si="55"/>
        <v>-1</v>
      </c>
      <c r="G226" s="3">
        <f t="shared" si="41"/>
        <v>44161</v>
      </c>
      <c r="H226">
        <f t="shared" si="42"/>
        <v>923</v>
      </c>
      <c r="I226" t="str">
        <f t="shared" si="43"/>
        <v/>
      </c>
      <c r="J226" t="str">
        <f t="shared" si="44"/>
        <v/>
      </c>
      <c r="K226" t="str">
        <f t="shared" si="45"/>
        <v/>
      </c>
      <c r="R226" s="1">
        <v>44184</v>
      </c>
      <c r="S226" s="1">
        <v>-32582</v>
      </c>
    </row>
    <row r="227" spans="2:19">
      <c r="B227" s="16">
        <f t="shared" si="46"/>
        <v>44091</v>
      </c>
      <c r="C227">
        <f t="shared" si="53"/>
        <v>137</v>
      </c>
      <c r="D227">
        <f t="shared" si="54"/>
        <v>0</v>
      </c>
      <c r="E227">
        <f t="shared" si="55"/>
        <v>-1</v>
      </c>
      <c r="G227" s="3">
        <f t="shared" si="41"/>
        <v>44162</v>
      </c>
      <c r="H227">
        <f t="shared" si="42"/>
        <v>838</v>
      </c>
      <c r="I227" t="str">
        <f t="shared" si="43"/>
        <v/>
      </c>
      <c r="J227">
        <f t="shared" si="44"/>
        <v>838</v>
      </c>
      <c r="K227" t="str">
        <f t="shared" si="45"/>
        <v/>
      </c>
    </row>
    <row r="228" spans="2:19">
      <c r="B228" s="16">
        <f t="shared" si="46"/>
        <v>44090</v>
      </c>
      <c r="C228">
        <f t="shared" ref="C228:C233" si="56">IF(B228&lt;&gt;B227,VLOOKUP(B228,data,2,FALSE),"")</f>
        <v>125</v>
      </c>
      <c r="D228">
        <f t="shared" ref="D228:D233" si="57">VLOOKUP(B228,data,3,FALSE)</f>
        <v>0</v>
      </c>
      <c r="E228">
        <f t="shared" ref="E228:E233" si="58">IF(C228&gt;E227,E227,0)</f>
        <v>-1</v>
      </c>
      <c r="G228" s="3">
        <f t="shared" si="41"/>
        <v>44163</v>
      </c>
      <c r="H228">
        <f t="shared" si="42"/>
        <v>1025</v>
      </c>
      <c r="I228">
        <f t="shared" si="43"/>
        <v>1025</v>
      </c>
      <c r="J228" t="str">
        <f t="shared" si="44"/>
        <v/>
      </c>
      <c r="K228" t="str">
        <f t="shared" si="45"/>
        <v/>
      </c>
    </row>
    <row r="229" spans="2:19">
      <c r="B229" s="16">
        <f t="shared" si="46"/>
        <v>44089</v>
      </c>
      <c r="C229">
        <f t="shared" si="56"/>
        <v>136</v>
      </c>
      <c r="D229">
        <f t="shared" si="57"/>
        <v>0</v>
      </c>
      <c r="E229">
        <f t="shared" si="58"/>
        <v>-1</v>
      </c>
      <c r="G229" s="3">
        <f t="shared" si="41"/>
        <v>44164</v>
      </c>
      <c r="H229">
        <f t="shared" si="42"/>
        <v>753</v>
      </c>
      <c r="I229" t="str">
        <f t="shared" si="43"/>
        <v/>
      </c>
      <c r="J229" t="str">
        <f t="shared" si="44"/>
        <v/>
      </c>
      <c r="K229" t="str">
        <f t="shared" si="45"/>
        <v/>
      </c>
      <c r="R229" s="1">
        <v>0</v>
      </c>
      <c r="S229" s="1">
        <v>0</v>
      </c>
    </row>
    <row r="230" spans="2:19">
      <c r="B230" s="16">
        <f t="shared" si="46"/>
        <v>44088</v>
      </c>
      <c r="C230">
        <f t="shared" si="56"/>
        <v>67</v>
      </c>
      <c r="D230">
        <f t="shared" si="57"/>
        <v>0</v>
      </c>
      <c r="E230">
        <f t="shared" si="58"/>
        <v>-1</v>
      </c>
      <c r="G230" s="3">
        <f t="shared" si="41"/>
        <v>44165</v>
      </c>
      <c r="H230">
        <f t="shared" si="42"/>
        <v>725</v>
      </c>
      <c r="I230" t="str">
        <f t="shared" si="43"/>
        <v/>
      </c>
      <c r="J230" t="str">
        <f t="shared" si="44"/>
        <v/>
      </c>
      <c r="K230" t="str">
        <f t="shared" si="45"/>
        <v/>
      </c>
    </row>
    <row r="231" spans="2:19">
      <c r="B231" s="16">
        <f t="shared" si="46"/>
        <v>44087</v>
      </c>
      <c r="C231">
        <f t="shared" si="56"/>
        <v>87</v>
      </c>
      <c r="D231">
        <f t="shared" si="57"/>
        <v>0</v>
      </c>
      <c r="E231">
        <f t="shared" si="58"/>
        <v>-1</v>
      </c>
      <c r="G231" s="3">
        <f t="shared" si="41"/>
        <v>44166</v>
      </c>
      <c r="H231">
        <f t="shared" si="42"/>
        <v>722</v>
      </c>
      <c r="I231" t="str">
        <f t="shared" si="43"/>
        <v/>
      </c>
      <c r="J231">
        <f t="shared" si="44"/>
        <v>722</v>
      </c>
      <c r="K231" t="str">
        <f t="shared" si="45"/>
        <v/>
      </c>
    </row>
    <row r="232" spans="2:19">
      <c r="B232" s="16">
        <f t="shared" si="46"/>
        <v>44086</v>
      </c>
      <c r="C232">
        <f t="shared" si="56"/>
        <v>46</v>
      </c>
      <c r="D232">
        <f t="shared" si="57"/>
        <v>0</v>
      </c>
      <c r="E232">
        <f t="shared" si="58"/>
        <v>-1</v>
      </c>
      <c r="G232" s="3">
        <f t="shared" si="41"/>
        <v>44167</v>
      </c>
      <c r="H232">
        <f t="shared" si="42"/>
        <v>995</v>
      </c>
      <c r="I232">
        <f t="shared" si="43"/>
        <v>995</v>
      </c>
      <c r="J232" t="str">
        <f t="shared" si="44"/>
        <v/>
      </c>
      <c r="K232" t="str">
        <f t="shared" si="45"/>
        <v/>
      </c>
      <c r="R232" s="1">
        <v>0</v>
      </c>
      <c r="S232" s="1">
        <v>0</v>
      </c>
    </row>
    <row r="233" spans="2:19">
      <c r="B233" s="16">
        <f t="shared" si="46"/>
        <v>44085</v>
      </c>
      <c r="C233">
        <f t="shared" si="56"/>
        <v>70</v>
      </c>
      <c r="D233">
        <f t="shared" si="57"/>
        <v>0</v>
      </c>
      <c r="E233">
        <f t="shared" si="58"/>
        <v>-1</v>
      </c>
      <c r="G233" s="3">
        <f t="shared" si="41"/>
        <v>44168</v>
      </c>
      <c r="H233">
        <f t="shared" si="42"/>
        <v>714</v>
      </c>
      <c r="I233" t="str">
        <f t="shared" si="43"/>
        <v/>
      </c>
      <c r="J233">
        <f t="shared" si="44"/>
        <v>714</v>
      </c>
      <c r="K233" t="str">
        <f t="shared" si="45"/>
        <v/>
      </c>
    </row>
    <row r="234" spans="2:19">
      <c r="B234" s="16">
        <f t="shared" si="46"/>
        <v>44084</v>
      </c>
      <c r="C234">
        <f t="shared" ref="C234" si="59">IF(B234&lt;&gt;B233,VLOOKUP(B234,data,2,FALSE),"")</f>
        <v>75</v>
      </c>
      <c r="D234">
        <f t="shared" ref="D234" si="60">VLOOKUP(B234,data,3,FALSE)</f>
        <v>0</v>
      </c>
      <c r="E234">
        <f t="shared" ref="E234" si="61">IF(C234&gt;E233,E233,0)</f>
        <v>-1</v>
      </c>
      <c r="G234" s="3">
        <f t="shared" si="41"/>
        <v>44169</v>
      </c>
      <c r="H234">
        <f t="shared" si="42"/>
        <v>748</v>
      </c>
      <c r="I234" t="str">
        <f t="shared" si="43"/>
        <v/>
      </c>
      <c r="J234" t="str">
        <f t="shared" si="44"/>
        <v/>
      </c>
    </row>
    <row r="235" spans="2:19">
      <c r="B235" s="16">
        <f t="shared" si="46"/>
        <v>44083</v>
      </c>
      <c r="C235">
        <f t="shared" ref="C235:C249" si="62">IF(B235&lt;&gt;B234,VLOOKUP(B235,data,2,FALSE),"")</f>
        <v>101</v>
      </c>
      <c r="D235">
        <f t="shared" ref="D235:D249" si="63">VLOOKUP(B235,data,3,FALSE)</f>
        <v>0</v>
      </c>
      <c r="E235">
        <f t="shared" ref="E235:E249" si="64">IF(C235&gt;E234,E234,0)</f>
        <v>-1</v>
      </c>
      <c r="G235" s="3">
        <f t="shared" si="41"/>
        <v>44170</v>
      </c>
      <c r="H235">
        <f t="shared" si="42"/>
        <v>845</v>
      </c>
      <c r="I235" t="str">
        <f t="shared" si="43"/>
        <v/>
      </c>
      <c r="J235" t="str">
        <f t="shared" si="44"/>
        <v/>
      </c>
      <c r="R235" s="1">
        <v>0</v>
      </c>
      <c r="S235" s="1">
        <v>0</v>
      </c>
    </row>
    <row r="236" spans="2:19">
      <c r="B236" s="16">
        <f t="shared" si="46"/>
        <v>44082</v>
      </c>
      <c r="C236">
        <f t="shared" si="62"/>
        <v>56</v>
      </c>
      <c r="D236">
        <f t="shared" si="63"/>
        <v>0</v>
      </c>
      <c r="E236">
        <f t="shared" si="64"/>
        <v>-1</v>
      </c>
      <c r="G236" s="3">
        <f t="shared" si="41"/>
        <v>44171</v>
      </c>
      <c r="H236">
        <f t="shared" si="42"/>
        <v>865</v>
      </c>
      <c r="I236">
        <f t="shared" si="43"/>
        <v>865</v>
      </c>
      <c r="J236" t="str">
        <f t="shared" si="44"/>
        <v/>
      </c>
    </row>
    <row r="237" spans="2:19">
      <c r="B237" s="16">
        <f t="shared" si="46"/>
        <v>44081</v>
      </c>
      <c r="C237">
        <f t="shared" si="62"/>
        <v>46</v>
      </c>
      <c r="D237">
        <f t="shared" si="63"/>
        <v>0</v>
      </c>
      <c r="E237">
        <f t="shared" si="64"/>
        <v>-1</v>
      </c>
      <c r="G237" s="3">
        <f t="shared" si="41"/>
        <v>44172</v>
      </c>
      <c r="H237">
        <f t="shared" si="42"/>
        <v>531</v>
      </c>
      <c r="I237" t="str">
        <f t="shared" si="43"/>
        <v/>
      </c>
      <c r="J237">
        <f t="shared" si="44"/>
        <v>531</v>
      </c>
    </row>
    <row r="238" spans="2:19">
      <c r="B238" s="16">
        <f t="shared" si="46"/>
        <v>44080</v>
      </c>
      <c r="C238">
        <f t="shared" si="62"/>
        <v>10</v>
      </c>
      <c r="D238">
        <f t="shared" si="63"/>
        <v>0</v>
      </c>
      <c r="E238">
        <f t="shared" si="64"/>
        <v>-1</v>
      </c>
      <c r="G238" s="3">
        <f t="shared" si="41"/>
        <v>44173</v>
      </c>
      <c r="H238">
        <f t="shared" si="42"/>
        <v>695</v>
      </c>
      <c r="I238" t="str">
        <f t="shared" si="43"/>
        <v/>
      </c>
      <c r="J238" t="str">
        <f t="shared" si="44"/>
        <v/>
      </c>
      <c r="R238" s="1">
        <v>0</v>
      </c>
      <c r="S238" s="1">
        <v>0</v>
      </c>
    </row>
    <row r="239" spans="2:19">
      <c r="B239" s="16">
        <f t="shared" si="46"/>
        <v>44079</v>
      </c>
      <c r="C239">
        <f t="shared" si="62"/>
        <v>15</v>
      </c>
      <c r="D239">
        <f t="shared" si="63"/>
        <v>0</v>
      </c>
      <c r="E239">
        <f t="shared" si="64"/>
        <v>-1</v>
      </c>
      <c r="G239" s="3">
        <f t="shared" si="41"/>
        <v>44174</v>
      </c>
      <c r="H239">
        <f t="shared" si="42"/>
        <v>817</v>
      </c>
      <c r="I239">
        <f t="shared" si="43"/>
        <v>817</v>
      </c>
      <c r="J239" t="str">
        <f t="shared" si="44"/>
        <v/>
      </c>
    </row>
    <row r="240" spans="2:19">
      <c r="B240" s="16">
        <f t="shared" si="46"/>
        <v>44078</v>
      </c>
      <c r="C240">
        <f t="shared" si="62"/>
        <v>19</v>
      </c>
      <c r="D240">
        <f t="shared" si="63"/>
        <v>0</v>
      </c>
      <c r="E240">
        <f t="shared" si="64"/>
        <v>-1</v>
      </c>
      <c r="G240" s="3">
        <f t="shared" si="41"/>
        <v>44175</v>
      </c>
      <c r="H240">
        <f t="shared" si="42"/>
        <v>710</v>
      </c>
      <c r="I240" t="str">
        <f t="shared" si="43"/>
        <v/>
      </c>
      <c r="J240">
        <f t="shared" si="44"/>
        <v>710</v>
      </c>
    </row>
    <row r="241" spans="2:19">
      <c r="B241" s="16">
        <f t="shared" si="46"/>
        <v>44077</v>
      </c>
      <c r="C241">
        <f t="shared" si="62"/>
        <v>6</v>
      </c>
      <c r="D241">
        <f t="shared" si="63"/>
        <v>0</v>
      </c>
      <c r="E241">
        <f t="shared" si="64"/>
        <v>-1</v>
      </c>
      <c r="G241" s="3">
        <f t="shared" si="41"/>
        <v>44176</v>
      </c>
      <c r="H241">
        <f t="shared" si="42"/>
        <v>897</v>
      </c>
      <c r="I241">
        <f t="shared" si="43"/>
        <v>897</v>
      </c>
      <c r="J241" t="str">
        <f t="shared" si="44"/>
        <v/>
      </c>
    </row>
    <row r="242" spans="2:19">
      <c r="B242" s="16">
        <f t="shared" si="46"/>
        <v>44077</v>
      </c>
      <c r="C242" t="str">
        <f t="shared" si="62"/>
        <v/>
      </c>
      <c r="D242">
        <f t="shared" si="63"/>
        <v>0</v>
      </c>
      <c r="E242">
        <f t="shared" si="64"/>
        <v>-1</v>
      </c>
      <c r="G242" s="3">
        <f t="shared" si="41"/>
        <v>44177</v>
      </c>
      <c r="H242">
        <f t="shared" si="42"/>
        <v>588</v>
      </c>
      <c r="I242" t="str">
        <f t="shared" si="43"/>
        <v/>
      </c>
      <c r="J242">
        <f t="shared" si="44"/>
        <v>588</v>
      </c>
    </row>
    <row r="243" spans="2:19">
      <c r="B243" s="16">
        <f t="shared" si="46"/>
        <v>44077</v>
      </c>
      <c r="C243" t="str">
        <f t="shared" si="62"/>
        <v/>
      </c>
      <c r="D243">
        <f t="shared" si="63"/>
        <v>0</v>
      </c>
      <c r="E243">
        <f t="shared" si="64"/>
        <v>-1</v>
      </c>
      <c r="G243" s="3">
        <f t="shared" si="41"/>
        <v>44178</v>
      </c>
      <c r="H243">
        <f t="shared" si="42"/>
        <v>598</v>
      </c>
      <c r="I243">
        <f t="shared" si="43"/>
        <v>598</v>
      </c>
      <c r="J243" t="str">
        <f t="shared" si="44"/>
        <v/>
      </c>
    </row>
    <row r="244" spans="2:19">
      <c r="B244" s="16">
        <f t="shared" si="46"/>
        <v>44077</v>
      </c>
      <c r="C244" t="str">
        <f t="shared" si="62"/>
        <v/>
      </c>
      <c r="D244">
        <f t="shared" si="63"/>
        <v>0</v>
      </c>
      <c r="E244">
        <f t="shared" si="64"/>
        <v>-1</v>
      </c>
      <c r="G244" s="3">
        <f t="shared" si="41"/>
        <v>44179</v>
      </c>
      <c r="H244">
        <f t="shared" si="42"/>
        <v>443</v>
      </c>
      <c r="I244" t="str">
        <f t="shared" si="43"/>
        <v/>
      </c>
      <c r="J244">
        <f t="shared" si="44"/>
        <v>443</v>
      </c>
    </row>
    <row r="245" spans="2:19">
      <c r="B245" s="16">
        <f t="shared" si="46"/>
        <v>44077</v>
      </c>
      <c r="C245" t="str">
        <f t="shared" si="62"/>
        <v/>
      </c>
      <c r="D245">
        <f t="shared" si="63"/>
        <v>0</v>
      </c>
      <c r="E245">
        <f t="shared" si="64"/>
        <v>-1</v>
      </c>
      <c r="G245" s="3">
        <f t="shared" si="41"/>
        <v>44180</v>
      </c>
      <c r="H245">
        <f t="shared" si="42"/>
        <v>504</v>
      </c>
      <c r="I245" t="str">
        <f t="shared" si="43"/>
        <v/>
      </c>
      <c r="J245" t="str">
        <f t="shared" si="44"/>
        <v/>
      </c>
    </row>
    <row r="246" spans="2:19">
      <c r="B246" s="16">
        <f t="shared" si="46"/>
        <v>44077</v>
      </c>
      <c r="C246" t="str">
        <f t="shared" si="62"/>
        <v/>
      </c>
      <c r="D246">
        <f t="shared" si="63"/>
        <v>0</v>
      </c>
      <c r="E246">
        <f t="shared" si="64"/>
        <v>-1</v>
      </c>
      <c r="G246" s="3">
        <f t="shared" si="41"/>
        <v>44181</v>
      </c>
      <c r="H246">
        <f t="shared" si="42"/>
        <v>640</v>
      </c>
      <c r="I246">
        <f t="shared" si="43"/>
        <v>640</v>
      </c>
      <c r="J246" t="str">
        <f t="shared" si="44"/>
        <v/>
      </c>
    </row>
    <row r="247" spans="2:19">
      <c r="B247" s="16">
        <f t="shared" si="46"/>
        <v>44077</v>
      </c>
      <c r="C247" t="str">
        <f t="shared" si="62"/>
        <v/>
      </c>
      <c r="D247">
        <f t="shared" si="63"/>
        <v>0</v>
      </c>
      <c r="E247">
        <f t="shared" si="64"/>
        <v>-1</v>
      </c>
      <c r="G247" s="3">
        <f t="shared" si="41"/>
        <v>44182</v>
      </c>
      <c r="H247">
        <f t="shared" si="42"/>
        <v>571</v>
      </c>
      <c r="I247" t="str">
        <f t="shared" si="43"/>
        <v/>
      </c>
      <c r="J247" t="str">
        <f t="shared" si="44"/>
        <v/>
      </c>
    </row>
    <row r="248" spans="2:19">
      <c r="B248" s="16">
        <f t="shared" si="46"/>
        <v>44077</v>
      </c>
      <c r="C248" t="str">
        <f t="shared" si="62"/>
        <v/>
      </c>
      <c r="D248">
        <f t="shared" si="63"/>
        <v>0</v>
      </c>
      <c r="E248">
        <f t="shared" si="64"/>
        <v>-1</v>
      </c>
      <c r="G248" s="3">
        <f t="shared" ref="G248" si="65">IF(G249&gt;44077,G249-1,44077)</f>
        <v>44183</v>
      </c>
      <c r="H248">
        <f t="shared" ref="H248" si="66">VLOOKUP(G248,data,2,FALSE)</f>
        <v>403</v>
      </c>
      <c r="I248" t="str">
        <f t="shared" ref="I248" si="67">IF(AND(H248&gt;H247,H248&gt;H249),H248,IF(AND(H249="",H248/H247&gt;1.1),H248,""))</f>
        <v/>
      </c>
      <c r="J248">
        <f t="shared" ref="J248:J249" si="68">IF(AND(H248&lt;H247,H248&lt;H249),H248,IF(AND(H249="",H248/H247&lt;0.9),H248,""))</f>
        <v>403</v>
      </c>
      <c r="K248" t="str">
        <f>IF(ISNA(VLOOKUP(B248,R:S,2,)),"",VLOOKUP(B248,R:S,2,))</f>
        <v/>
      </c>
    </row>
    <row r="249" spans="2:19" s="14" customFormat="1">
      <c r="B249" s="16">
        <f t="shared" si="46"/>
        <v>44077</v>
      </c>
      <c r="C249" t="str">
        <f t="shared" si="62"/>
        <v/>
      </c>
      <c r="D249">
        <f t="shared" si="63"/>
        <v>0</v>
      </c>
      <c r="E249">
        <f t="shared" si="64"/>
        <v>-1</v>
      </c>
      <c r="G249" s="15">
        <f>B134</f>
        <v>44184</v>
      </c>
      <c r="H249" s="14">
        <f t="shared" ref="H249" si="69">VLOOKUP(G249,data,2,FALSE)</f>
        <v>486</v>
      </c>
      <c r="I249" s="14">
        <f>IF(AND(H249&gt;H248,H249&gt;H250),H249,IF(AND(H250="",H249/H248&gt;1.1),H249,""))</f>
        <v>486</v>
      </c>
      <c r="J249" t="str">
        <f t="shared" si="68"/>
        <v/>
      </c>
      <c r="K249" t="str">
        <f>IF(ISNA(VLOOKUP(B249,R:S,2,)),"",VLOOKUP(B249,R:S,2,))</f>
        <v/>
      </c>
      <c r="R249" s="1"/>
      <c r="S249" s="1"/>
    </row>
    <row r="250" spans="2:19">
      <c r="B250" s="3"/>
      <c r="C250"/>
    </row>
    <row r="251" spans="2:19">
      <c r="B251" s="3" t="s">
        <v>22</v>
      </c>
      <c r="C251"/>
      <c r="G251" t="s">
        <v>23</v>
      </c>
    </row>
  </sheetData>
  <sortState xmlns:xlrd2="http://schemas.microsoft.com/office/spreadsheetml/2017/richdata2" ref="C108:D120">
    <sortCondition descending="1" ref="C108:C120"/>
  </sortState>
  <hyperlinks>
    <hyperlink ref="A61" r:id="rId1" location="Koronavilkkua" display="https://thl.fi/fi/web/hyvinvoinnin-ja-terveyden-edistamisen-johtaminen/ajankohtaista/koronan-vaikutukset-yhteiskuntaan-ja-palveluihin - Koronavilkkua" xr:uid="{F06E6CD0-5429-431D-B74B-547C41718C4B}"/>
    <hyperlink ref="A124" r:id="rId2" xr:uid="{517C9E3A-E5DB-4E26-91C6-74B95F09EC29}"/>
    <hyperlink ref="A67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2020-12-19T10:17:25Z</dcterms:modified>
</cp:coreProperties>
</file>