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9A0A61F4-5B8F-4C4C-A126-F182AE7E86A9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AllKeys">Android!$C$120:$C$221</definedName>
    <definedName name="data">Android!$C$9:$E$111</definedName>
    <definedName name="Json">Android!$A$4</definedName>
    <definedName name="time">Android!$C$9:$C$111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119" i="1" s="1"/>
  <c r="B120" i="1" s="1"/>
  <c r="J21" i="1"/>
  <c r="K21" i="1" s="1"/>
  <c r="K120" i="1" l="1"/>
  <c r="B121" i="1"/>
  <c r="K121" i="1" s="1"/>
  <c r="G221" i="1"/>
  <c r="G220" i="1" s="1"/>
  <c r="D21" i="1"/>
  <c r="D9" i="1"/>
  <c r="I22" i="1"/>
  <c r="L21" i="1"/>
  <c r="E20" i="1" s="1"/>
  <c r="D20" i="1"/>
  <c r="G219" i="1" l="1"/>
  <c r="H220" i="1"/>
  <c r="H221" i="1"/>
  <c r="B122" i="1"/>
  <c r="K122" i="1" s="1"/>
  <c r="C121" i="1"/>
  <c r="E21" i="1"/>
  <c r="E9" i="1"/>
  <c r="J22" i="1"/>
  <c r="K22" i="1" s="1"/>
  <c r="D11" i="1"/>
  <c r="I221" i="1" l="1"/>
  <c r="G218" i="1"/>
  <c r="H219" i="1"/>
  <c r="J221" i="1"/>
  <c r="B123" i="1"/>
  <c r="K123" i="1" s="1"/>
  <c r="D121" i="1"/>
  <c r="C122" i="1"/>
  <c r="L22" i="1"/>
  <c r="E11" i="1" s="1"/>
  <c r="D122" i="1" s="1"/>
  <c r="D22" i="1"/>
  <c r="G217" i="1" l="1"/>
  <c r="H218" i="1"/>
  <c r="J220" i="1"/>
  <c r="I220" i="1"/>
  <c r="B124" i="1"/>
  <c r="K124" i="1" s="1"/>
  <c r="C120" i="1"/>
  <c r="C123" i="1"/>
  <c r="D123" i="1"/>
  <c r="E22" i="1"/>
  <c r="E2" i="1" s="1"/>
  <c r="G216" i="1" l="1"/>
  <c r="H217" i="1"/>
  <c r="I218" i="1" s="1"/>
  <c r="I219" i="1"/>
  <c r="E120" i="1"/>
  <c r="E121" i="1" s="1"/>
  <c r="E122" i="1" s="1"/>
  <c r="E123" i="1" s="1"/>
  <c r="A115" i="1"/>
  <c r="J219" i="1"/>
  <c r="B125" i="1"/>
  <c r="K125" i="1" s="1"/>
  <c r="D120" i="1"/>
  <c r="D124" i="1"/>
  <c r="C124" i="1"/>
  <c r="G215" i="1" l="1"/>
  <c r="H216" i="1"/>
  <c r="I217" i="1" s="1"/>
  <c r="J218" i="1"/>
  <c r="B126" i="1"/>
  <c r="K126" i="1" s="1"/>
  <c r="E124" i="1"/>
  <c r="D125" i="1"/>
  <c r="C125" i="1"/>
  <c r="J217" i="1" l="1"/>
  <c r="G214" i="1"/>
  <c r="H215" i="1"/>
  <c r="B127" i="1"/>
  <c r="K127" i="1" s="1"/>
  <c r="E125" i="1"/>
  <c r="D126" i="1"/>
  <c r="C126" i="1"/>
  <c r="I216" i="1" l="1"/>
  <c r="G213" i="1"/>
  <c r="H214" i="1"/>
  <c r="J216" i="1"/>
  <c r="B128" i="1"/>
  <c r="K128" i="1" s="1"/>
  <c r="A120" i="1"/>
  <c r="E126" i="1"/>
  <c r="C127" i="1"/>
  <c r="D127" i="1"/>
  <c r="G212" i="1" l="1"/>
  <c r="H213" i="1"/>
  <c r="I214" i="1" s="1"/>
  <c r="J215" i="1"/>
  <c r="I215" i="1"/>
  <c r="B129" i="1"/>
  <c r="K129" i="1" s="1"/>
  <c r="E127" i="1"/>
  <c r="D128" i="1"/>
  <c r="C128" i="1"/>
  <c r="J214" i="1" l="1"/>
  <c r="G211" i="1"/>
  <c r="H212" i="1"/>
  <c r="I213" i="1" s="1"/>
  <c r="B130" i="1"/>
  <c r="K130" i="1" s="1"/>
  <c r="E128" i="1"/>
  <c r="D129" i="1"/>
  <c r="C129" i="1"/>
  <c r="G210" i="1" l="1"/>
  <c r="H211" i="1"/>
  <c r="J212" i="1" s="1"/>
  <c r="J213" i="1"/>
  <c r="B131" i="1"/>
  <c r="K131" i="1" s="1"/>
  <c r="E129" i="1"/>
  <c r="D130" i="1"/>
  <c r="C130" i="1"/>
  <c r="I212" i="1" l="1"/>
  <c r="G209" i="1"/>
  <c r="H210" i="1"/>
  <c r="B132" i="1"/>
  <c r="K132" i="1" s="1"/>
  <c r="E130" i="1"/>
  <c r="C131" i="1"/>
  <c r="D131" i="1"/>
  <c r="J211" i="1" l="1"/>
  <c r="G208" i="1"/>
  <c r="H209" i="1"/>
  <c r="I210" i="1" s="1"/>
  <c r="I211" i="1"/>
  <c r="B133" i="1"/>
  <c r="K133" i="1" s="1"/>
  <c r="E131" i="1"/>
  <c r="C132" i="1"/>
  <c r="D132" i="1"/>
  <c r="J210" i="1" l="1"/>
  <c r="G207" i="1"/>
  <c r="H208" i="1"/>
  <c r="I209" i="1" s="1"/>
  <c r="B134" i="1"/>
  <c r="K134" i="1" s="1"/>
  <c r="C133" i="1"/>
  <c r="A127" i="1" s="1"/>
  <c r="A121" i="1" s="1"/>
  <c r="D133" i="1"/>
  <c r="E132" i="1"/>
  <c r="J209" i="1" l="1"/>
  <c r="G206" i="1"/>
  <c r="H207" i="1"/>
  <c r="I208" i="1" s="1"/>
  <c r="E133" i="1"/>
  <c r="B135" i="1"/>
  <c r="K135" i="1" s="1"/>
  <c r="C134" i="1"/>
  <c r="D134" i="1"/>
  <c r="J208" i="1" l="1"/>
  <c r="G205" i="1"/>
  <c r="H206" i="1"/>
  <c r="E134" i="1"/>
  <c r="B136" i="1"/>
  <c r="K136" i="1" s="1"/>
  <c r="D135" i="1"/>
  <c r="C135" i="1"/>
  <c r="G204" i="1" l="1"/>
  <c r="H205" i="1"/>
  <c r="I206" i="1" s="1"/>
  <c r="J207" i="1"/>
  <c r="I207" i="1"/>
  <c r="B137" i="1"/>
  <c r="K137" i="1" s="1"/>
  <c r="C136" i="1"/>
  <c r="D136" i="1"/>
  <c r="E135" i="1"/>
  <c r="J206" i="1" l="1"/>
  <c r="E136" i="1"/>
  <c r="G203" i="1"/>
  <c r="H204" i="1"/>
  <c r="I205" i="1" s="1"/>
  <c r="B138" i="1"/>
  <c r="K138" i="1" s="1"/>
  <c r="D137" i="1"/>
  <c r="C137" i="1"/>
  <c r="J205" i="1" l="1"/>
  <c r="G202" i="1"/>
  <c r="H203" i="1"/>
  <c r="E137" i="1"/>
  <c r="B139" i="1"/>
  <c r="K139" i="1" s="1"/>
  <c r="C138" i="1"/>
  <c r="D138" i="1"/>
  <c r="J204" i="1" l="1"/>
  <c r="G201" i="1"/>
  <c r="H202" i="1"/>
  <c r="J203" i="1" s="1"/>
  <c r="I204" i="1"/>
  <c r="B140" i="1"/>
  <c r="K140" i="1" s="1"/>
  <c r="C139" i="1"/>
  <c r="D139" i="1"/>
  <c r="E138" i="1"/>
  <c r="G200" i="1" l="1"/>
  <c r="H201" i="1"/>
  <c r="I202" i="1" s="1"/>
  <c r="I203" i="1"/>
  <c r="E139" i="1"/>
  <c r="B141" i="1"/>
  <c r="K141" i="1" s="1"/>
  <c r="D140" i="1"/>
  <c r="C140" i="1"/>
  <c r="A134" i="1" s="1"/>
  <c r="A128" i="1" s="1"/>
  <c r="J202" i="1" l="1"/>
  <c r="G199" i="1"/>
  <c r="H200" i="1"/>
  <c r="I201" i="1" s="1"/>
  <c r="E140" i="1"/>
  <c r="B142" i="1"/>
  <c r="K142" i="1" s="1"/>
  <c r="D141" i="1"/>
  <c r="C141" i="1"/>
  <c r="J201" i="1" l="1"/>
  <c r="G198" i="1"/>
  <c r="H199" i="1"/>
  <c r="I200" i="1" s="1"/>
  <c r="B143" i="1"/>
  <c r="K143" i="1" s="1"/>
  <c r="C142" i="1"/>
  <c r="D142" i="1"/>
  <c r="E141" i="1"/>
  <c r="H198" i="1" l="1"/>
  <c r="I199" i="1" s="1"/>
  <c r="G197" i="1"/>
  <c r="J200" i="1"/>
  <c r="E142" i="1"/>
  <c r="B144" i="1"/>
  <c r="K144" i="1" s="1"/>
  <c r="D143" i="1"/>
  <c r="C143" i="1"/>
  <c r="G196" i="1" l="1"/>
  <c r="H197" i="1"/>
  <c r="I198" i="1" s="1"/>
  <c r="J199" i="1"/>
  <c r="E143" i="1"/>
  <c r="B145" i="1"/>
  <c r="K145" i="1" s="1"/>
  <c r="D144" i="1"/>
  <c r="C144" i="1"/>
  <c r="J198" i="1" l="1"/>
  <c r="G195" i="1"/>
  <c r="H196" i="1"/>
  <c r="I197" i="1" s="1"/>
  <c r="E144" i="1"/>
  <c r="B146" i="1"/>
  <c r="K146" i="1" s="1"/>
  <c r="D145" i="1"/>
  <c r="C145" i="1"/>
  <c r="G194" i="1" l="1"/>
  <c r="H195" i="1"/>
  <c r="I196" i="1" s="1"/>
  <c r="J197" i="1"/>
  <c r="E145" i="1"/>
  <c r="B147" i="1"/>
  <c r="K147" i="1" s="1"/>
  <c r="D146" i="1"/>
  <c r="C146" i="1"/>
  <c r="J196" i="1" l="1"/>
  <c r="G193" i="1"/>
  <c r="H194" i="1"/>
  <c r="J195" i="1" s="1"/>
  <c r="E146" i="1"/>
  <c r="B148" i="1"/>
  <c r="K148" i="1" s="1"/>
  <c r="D147" i="1"/>
  <c r="C147" i="1"/>
  <c r="A141" i="1" s="1"/>
  <c r="A135" i="1" s="1"/>
  <c r="G192" i="1" l="1"/>
  <c r="H193" i="1"/>
  <c r="I195" i="1"/>
  <c r="B149" i="1"/>
  <c r="K149" i="1" s="1"/>
  <c r="D148" i="1"/>
  <c r="C148" i="1"/>
  <c r="E147" i="1"/>
  <c r="I194" i="1" l="1"/>
  <c r="J194" i="1"/>
  <c r="G191" i="1"/>
  <c r="H192" i="1"/>
  <c r="J193" i="1" s="1"/>
  <c r="E148" i="1"/>
  <c r="B150" i="1"/>
  <c r="K150" i="1" s="1"/>
  <c r="D149" i="1"/>
  <c r="C149" i="1"/>
  <c r="I193" i="1" l="1"/>
  <c r="G190" i="1"/>
  <c r="H191" i="1"/>
  <c r="I192" i="1" s="1"/>
  <c r="E149" i="1"/>
  <c r="B151" i="1"/>
  <c r="K151" i="1" s="1"/>
  <c r="C150" i="1"/>
  <c r="D150" i="1"/>
  <c r="G189" i="1" l="1"/>
  <c r="H190" i="1"/>
  <c r="J191" i="1" s="1"/>
  <c r="J192" i="1"/>
  <c r="B152" i="1"/>
  <c r="K152" i="1" s="1"/>
  <c r="C151" i="1"/>
  <c r="D151" i="1"/>
  <c r="E150" i="1"/>
  <c r="I191" i="1" l="1"/>
  <c r="E151" i="1"/>
  <c r="G188" i="1"/>
  <c r="H189" i="1"/>
  <c r="I190" i="1" s="1"/>
  <c r="B153" i="1"/>
  <c r="K153" i="1" s="1"/>
  <c r="C152" i="1"/>
  <c r="E152" i="1" s="1"/>
  <c r="D152" i="1"/>
  <c r="H188" i="1" l="1"/>
  <c r="J189" i="1" s="1"/>
  <c r="G187" i="1"/>
  <c r="J190" i="1"/>
  <c r="B154" i="1"/>
  <c r="K154" i="1" s="1"/>
  <c r="C153" i="1"/>
  <c r="E153" i="1" s="1"/>
  <c r="D153" i="1"/>
  <c r="G186" i="1" l="1"/>
  <c r="H187" i="1"/>
  <c r="J188" i="1" s="1"/>
  <c r="I189" i="1"/>
  <c r="B155" i="1"/>
  <c r="K155" i="1" s="1"/>
  <c r="D154" i="1"/>
  <c r="C154" i="1"/>
  <c r="I188" i="1" l="1"/>
  <c r="H186" i="1"/>
  <c r="G185" i="1"/>
  <c r="E154" i="1"/>
  <c r="A148" i="1"/>
  <c r="B156" i="1"/>
  <c r="K156" i="1" s="1"/>
  <c r="D155" i="1"/>
  <c r="C155" i="1"/>
  <c r="I187" i="1" l="1"/>
  <c r="G184" i="1"/>
  <c r="H185" i="1"/>
  <c r="I186" i="1" s="1"/>
  <c r="J187" i="1"/>
  <c r="B157" i="1"/>
  <c r="K157" i="1" s="1"/>
  <c r="D156" i="1"/>
  <c r="C156" i="1"/>
  <c r="A142" i="1"/>
  <c r="E155" i="1"/>
  <c r="H184" i="1" l="1"/>
  <c r="J185" i="1" s="1"/>
  <c r="G183" i="1"/>
  <c r="J186" i="1"/>
  <c r="E156" i="1"/>
  <c r="B158" i="1"/>
  <c r="K158" i="1" s="1"/>
  <c r="C157" i="1"/>
  <c r="E157" i="1" s="1"/>
  <c r="D157" i="1"/>
  <c r="I185" i="1" l="1"/>
  <c r="H183" i="1"/>
  <c r="I184" i="1" s="1"/>
  <c r="G182" i="1"/>
  <c r="B159" i="1"/>
  <c r="K159" i="1" s="1"/>
  <c r="C158" i="1"/>
  <c r="E158" i="1" s="1"/>
  <c r="D158" i="1"/>
  <c r="J184" i="1" l="1"/>
  <c r="H182" i="1"/>
  <c r="J183" i="1" s="1"/>
  <c r="G181" i="1"/>
  <c r="B160" i="1"/>
  <c r="K160" i="1" s="1"/>
  <c r="D159" i="1"/>
  <c r="C159" i="1"/>
  <c r="E159" i="1" s="1"/>
  <c r="H181" i="1" l="1"/>
  <c r="G180" i="1"/>
  <c r="I183" i="1"/>
  <c r="J182" i="1"/>
  <c r="B161" i="1"/>
  <c r="K161" i="1" s="1"/>
  <c r="C160" i="1"/>
  <c r="E160" i="1" s="1"/>
  <c r="D160" i="1"/>
  <c r="H180" i="1" l="1"/>
  <c r="G179" i="1"/>
  <c r="I182" i="1"/>
  <c r="J181" i="1"/>
  <c r="B162" i="1"/>
  <c r="K162" i="1" s="1"/>
  <c r="D161" i="1"/>
  <c r="C161" i="1"/>
  <c r="G178" i="1" l="1"/>
  <c r="H179" i="1"/>
  <c r="J180" i="1" s="1"/>
  <c r="I181" i="1"/>
  <c r="A155" i="1"/>
  <c r="E161" i="1"/>
  <c r="B163" i="1"/>
  <c r="K163" i="1" s="1"/>
  <c r="C162" i="1"/>
  <c r="D162" i="1"/>
  <c r="G177" i="1" l="1"/>
  <c r="H178" i="1"/>
  <c r="I179" i="1" s="1"/>
  <c r="I180" i="1"/>
  <c r="E162" i="1"/>
  <c r="B164" i="1"/>
  <c r="K164" i="1" s="1"/>
  <c r="C163" i="1"/>
  <c r="D163" i="1"/>
  <c r="A149" i="1"/>
  <c r="J179" i="1" l="1"/>
  <c r="G176" i="1"/>
  <c r="H177" i="1"/>
  <c r="B165" i="1"/>
  <c r="K165" i="1" s="1"/>
  <c r="C164" i="1"/>
  <c r="D164" i="1"/>
  <c r="E163" i="1"/>
  <c r="J178" i="1" l="1"/>
  <c r="G175" i="1"/>
  <c r="H176" i="1"/>
  <c r="I177" i="1" s="1"/>
  <c r="I178" i="1"/>
  <c r="E164" i="1"/>
  <c r="B166" i="1"/>
  <c r="K166" i="1" s="1"/>
  <c r="C165" i="1"/>
  <c r="E165" i="1" s="1"/>
  <c r="D165" i="1"/>
  <c r="G174" i="1" l="1"/>
  <c r="H175" i="1"/>
  <c r="I176" i="1" s="1"/>
  <c r="J177" i="1"/>
  <c r="B167" i="1"/>
  <c r="K167" i="1" s="1"/>
  <c r="C166" i="1"/>
  <c r="D166" i="1"/>
  <c r="J176" i="1" l="1"/>
  <c r="H174" i="1"/>
  <c r="G173" i="1"/>
  <c r="B168" i="1"/>
  <c r="K168" i="1" s="1"/>
  <c r="D167" i="1"/>
  <c r="C167" i="1"/>
  <c r="E166" i="1"/>
  <c r="H173" i="1" l="1"/>
  <c r="J174" i="1" s="1"/>
  <c r="G172" i="1"/>
  <c r="J175" i="1"/>
  <c r="I175" i="1"/>
  <c r="E167" i="1"/>
  <c r="B169" i="1"/>
  <c r="K169" i="1" s="1"/>
  <c r="D168" i="1"/>
  <c r="C168" i="1"/>
  <c r="I174" i="1" l="1"/>
  <c r="G171" i="1"/>
  <c r="H172" i="1"/>
  <c r="I173" i="1" s="1"/>
  <c r="B170" i="1"/>
  <c r="K170" i="1" s="1"/>
  <c r="D169" i="1"/>
  <c r="C169" i="1"/>
  <c r="E168" i="1"/>
  <c r="A162" i="1"/>
  <c r="E169" i="1" l="1"/>
  <c r="J173" i="1"/>
  <c r="G170" i="1"/>
  <c r="H171" i="1"/>
  <c r="J172" i="1" s="1"/>
  <c r="A156" i="1"/>
  <c r="B171" i="1"/>
  <c r="K171" i="1" s="1"/>
  <c r="D170" i="1"/>
  <c r="C170" i="1"/>
  <c r="E170" i="1" s="1"/>
  <c r="H170" i="1" l="1"/>
  <c r="J171" i="1" s="1"/>
  <c r="G169" i="1"/>
  <c r="I172" i="1"/>
  <c r="B172" i="1"/>
  <c r="K172" i="1" s="1"/>
  <c r="D171" i="1"/>
  <c r="C171" i="1"/>
  <c r="E171" i="1" s="1"/>
  <c r="G168" i="1" l="1"/>
  <c r="H169" i="1"/>
  <c r="J170" i="1" s="1"/>
  <c r="I171" i="1"/>
  <c r="B173" i="1"/>
  <c r="K173" i="1" s="1"/>
  <c r="D172" i="1"/>
  <c r="C172" i="1"/>
  <c r="E172" i="1" s="1"/>
  <c r="I170" i="1" l="1"/>
  <c r="G167" i="1"/>
  <c r="H168" i="1"/>
  <c r="B174" i="1"/>
  <c r="K174" i="1" s="1"/>
  <c r="C173" i="1"/>
  <c r="E173" i="1" s="1"/>
  <c r="D173" i="1"/>
  <c r="I169" i="1" l="1"/>
  <c r="G166" i="1"/>
  <c r="H167" i="1"/>
  <c r="J169" i="1"/>
  <c r="B175" i="1"/>
  <c r="K175" i="1" s="1"/>
  <c r="C174" i="1"/>
  <c r="E174" i="1" s="1"/>
  <c r="D174" i="1"/>
  <c r="J168" i="1" l="1"/>
  <c r="H166" i="1"/>
  <c r="J167" i="1" s="1"/>
  <c r="G165" i="1"/>
  <c r="I168" i="1"/>
  <c r="B176" i="1"/>
  <c r="K176" i="1" s="1"/>
  <c r="D175" i="1"/>
  <c r="C175" i="1"/>
  <c r="I167" i="1" l="1"/>
  <c r="G164" i="1"/>
  <c r="H165" i="1"/>
  <c r="I166" i="1" s="1"/>
  <c r="A169" i="1"/>
  <c r="E175" i="1"/>
  <c r="B177" i="1"/>
  <c r="K177" i="1" s="1"/>
  <c r="C176" i="1"/>
  <c r="D176" i="1"/>
  <c r="H164" i="1" l="1"/>
  <c r="I165" i="1" s="1"/>
  <c r="G163" i="1"/>
  <c r="J166" i="1"/>
  <c r="B178" i="1"/>
  <c r="K178" i="1" s="1"/>
  <c r="C177" i="1"/>
  <c r="D177" i="1"/>
  <c r="E176" i="1"/>
  <c r="A163" i="1"/>
  <c r="J165" i="1" l="1"/>
  <c r="G162" i="1"/>
  <c r="H163" i="1"/>
  <c r="J164" i="1" s="1"/>
  <c r="E177" i="1"/>
  <c r="B179" i="1"/>
  <c r="K179" i="1" s="1"/>
  <c r="D178" i="1"/>
  <c r="C178" i="1"/>
  <c r="E178" i="1" l="1"/>
  <c r="H162" i="1"/>
  <c r="J163" i="1" s="1"/>
  <c r="G161" i="1"/>
  <c r="I164" i="1"/>
  <c r="B180" i="1"/>
  <c r="K180" i="1" s="1"/>
  <c r="C179" i="1"/>
  <c r="E179" i="1" s="1"/>
  <c r="D179" i="1"/>
  <c r="H161" i="1" l="1"/>
  <c r="J162" i="1" s="1"/>
  <c r="G160" i="1"/>
  <c r="I163" i="1"/>
  <c r="B181" i="1"/>
  <c r="K181" i="1" s="1"/>
  <c r="D180" i="1"/>
  <c r="C180" i="1"/>
  <c r="E180" i="1" s="1"/>
  <c r="G159" i="1" l="1"/>
  <c r="H160" i="1"/>
  <c r="I161" i="1" s="1"/>
  <c r="I162" i="1"/>
  <c r="B182" i="1"/>
  <c r="K182" i="1" s="1"/>
  <c r="C181" i="1"/>
  <c r="E181" i="1" s="1"/>
  <c r="D181" i="1"/>
  <c r="J161" i="1" l="1"/>
  <c r="G158" i="1"/>
  <c r="H159" i="1"/>
  <c r="B183" i="1"/>
  <c r="K183" i="1" s="1"/>
  <c r="C182" i="1"/>
  <c r="D182" i="1"/>
  <c r="J160" i="1" l="1"/>
  <c r="G157" i="1"/>
  <c r="H158" i="1"/>
  <c r="J159" i="1" s="1"/>
  <c r="I160" i="1"/>
  <c r="B184" i="1"/>
  <c r="K184" i="1" s="1"/>
  <c r="C183" i="1"/>
  <c r="D183" i="1"/>
  <c r="A176" i="1"/>
  <c r="E182" i="1"/>
  <c r="H157" i="1" l="1"/>
  <c r="I158" i="1" s="1"/>
  <c r="G156" i="1"/>
  <c r="I159" i="1"/>
  <c r="E183" i="1"/>
  <c r="A170" i="1"/>
  <c r="B185" i="1"/>
  <c r="K185" i="1" s="1"/>
  <c r="C184" i="1"/>
  <c r="E184" i="1" s="1"/>
  <c r="D184" i="1"/>
  <c r="J158" i="1" l="1"/>
  <c r="G155" i="1"/>
  <c r="H156" i="1"/>
  <c r="I157" i="1" s="1"/>
  <c r="B186" i="1"/>
  <c r="K186" i="1" s="1"/>
  <c r="C185" i="1"/>
  <c r="E185" i="1" s="1"/>
  <c r="D185" i="1"/>
  <c r="J157" i="1" l="1"/>
  <c r="G154" i="1"/>
  <c r="H155" i="1"/>
  <c r="B187" i="1"/>
  <c r="K187" i="1" s="1"/>
  <c r="C186" i="1"/>
  <c r="E186" i="1" s="1"/>
  <c r="D186" i="1"/>
  <c r="I156" i="1" l="1"/>
  <c r="G153" i="1"/>
  <c r="H154" i="1"/>
  <c r="J155" i="1" s="1"/>
  <c r="J156" i="1"/>
  <c r="B188" i="1"/>
  <c r="K188" i="1" s="1"/>
  <c r="C187" i="1"/>
  <c r="E187" i="1" s="1"/>
  <c r="D187" i="1"/>
  <c r="G152" i="1" l="1"/>
  <c r="H153" i="1"/>
  <c r="I154" i="1" s="1"/>
  <c r="I155" i="1"/>
  <c r="B189" i="1"/>
  <c r="K189" i="1" s="1"/>
  <c r="C188" i="1"/>
  <c r="E188" i="1" s="1"/>
  <c r="D188" i="1"/>
  <c r="J154" i="1" l="1"/>
  <c r="H152" i="1"/>
  <c r="G151" i="1"/>
  <c r="B190" i="1"/>
  <c r="K190" i="1" s="1"/>
  <c r="C189" i="1"/>
  <c r="D189" i="1"/>
  <c r="I153" i="1" l="1"/>
  <c r="G150" i="1"/>
  <c r="H151" i="1"/>
  <c r="J152" i="1" s="1"/>
  <c r="J153" i="1"/>
  <c r="A183" i="1"/>
  <c r="E189" i="1"/>
  <c r="B191" i="1"/>
  <c r="K191" i="1" s="1"/>
  <c r="D190" i="1"/>
  <c r="C190" i="1"/>
  <c r="G149" i="1" l="1"/>
  <c r="H150" i="1"/>
  <c r="J151" i="1" s="1"/>
  <c r="I152" i="1"/>
  <c r="E190" i="1"/>
  <c r="B192" i="1"/>
  <c r="K192" i="1" s="1"/>
  <c r="C191" i="1"/>
  <c r="D191" i="1"/>
  <c r="A177" i="1"/>
  <c r="E191" i="1" l="1"/>
  <c r="I151" i="1"/>
  <c r="H149" i="1"/>
  <c r="G148" i="1"/>
  <c r="B193" i="1"/>
  <c r="K193" i="1" s="1"/>
  <c r="D192" i="1"/>
  <c r="C192" i="1"/>
  <c r="E192" i="1" s="1"/>
  <c r="J150" i="1" l="1"/>
  <c r="I150" i="1"/>
  <c r="G147" i="1"/>
  <c r="H148" i="1"/>
  <c r="B194" i="1"/>
  <c r="K194" i="1" s="1"/>
  <c r="D193" i="1"/>
  <c r="C193" i="1"/>
  <c r="I149" i="1" l="1"/>
  <c r="G146" i="1"/>
  <c r="H147" i="1"/>
  <c r="J148" i="1" s="1"/>
  <c r="J149" i="1"/>
  <c r="B195" i="1"/>
  <c r="K195" i="1" s="1"/>
  <c r="C194" i="1"/>
  <c r="D194" i="1"/>
  <c r="E193" i="1"/>
  <c r="G145" i="1" l="1"/>
  <c r="H146" i="1"/>
  <c r="I147" i="1" s="1"/>
  <c r="I148" i="1"/>
  <c r="B196" i="1"/>
  <c r="K196" i="1" s="1"/>
  <c r="D195" i="1"/>
  <c r="C195" i="1"/>
  <c r="E194" i="1"/>
  <c r="J147" i="1" l="1"/>
  <c r="G144" i="1"/>
  <c r="H145" i="1"/>
  <c r="J146" i="1" s="1"/>
  <c r="E195" i="1"/>
  <c r="B197" i="1"/>
  <c r="K197" i="1" s="1"/>
  <c r="C196" i="1"/>
  <c r="D196" i="1"/>
  <c r="E196" i="1" l="1"/>
  <c r="G143" i="1"/>
  <c r="H144" i="1"/>
  <c r="J145" i="1" s="1"/>
  <c r="I146" i="1"/>
  <c r="A190" i="1"/>
  <c r="A184" i="1" s="1"/>
  <c r="B198" i="1"/>
  <c r="K198" i="1" s="1"/>
  <c r="C197" i="1"/>
  <c r="D197" i="1"/>
  <c r="I145" i="1" l="1"/>
  <c r="G142" i="1"/>
  <c r="H143" i="1"/>
  <c r="I144" i="1" s="1"/>
  <c r="E197" i="1"/>
  <c r="B199" i="1"/>
  <c r="K199" i="1" s="1"/>
  <c r="D198" i="1"/>
  <c r="C198" i="1"/>
  <c r="E198" i="1" l="1"/>
  <c r="G141" i="1"/>
  <c r="H142" i="1"/>
  <c r="I143" i="1" s="1"/>
  <c r="J144" i="1"/>
  <c r="B200" i="1"/>
  <c r="K200" i="1" s="1"/>
  <c r="C199" i="1"/>
  <c r="E199" i="1" s="1"/>
  <c r="D199" i="1"/>
  <c r="J143" i="1" l="1"/>
  <c r="G140" i="1"/>
  <c r="H141" i="1"/>
  <c r="B201" i="1"/>
  <c r="K201" i="1" s="1"/>
  <c r="C200" i="1"/>
  <c r="E200" i="1" s="1"/>
  <c r="D200" i="1"/>
  <c r="J142" i="1" l="1"/>
  <c r="G139" i="1"/>
  <c r="H140" i="1"/>
  <c r="I141" i="1" s="1"/>
  <c r="I142" i="1"/>
  <c r="B202" i="1"/>
  <c r="K202" i="1" s="1"/>
  <c r="D201" i="1"/>
  <c r="C201" i="1"/>
  <c r="E201" i="1" s="1"/>
  <c r="G138" i="1" l="1"/>
  <c r="H139" i="1"/>
  <c r="I140" i="1" s="1"/>
  <c r="J141" i="1"/>
  <c r="D202" i="1"/>
  <c r="B203" i="1"/>
  <c r="K203" i="1" s="1"/>
  <c r="C202" i="1"/>
  <c r="E202" i="1" s="1"/>
  <c r="J140" i="1" l="1"/>
  <c r="G137" i="1"/>
  <c r="H138" i="1"/>
  <c r="J139" i="1" s="1"/>
  <c r="B204" i="1"/>
  <c r="K204" i="1" s="1"/>
  <c r="C203" i="1"/>
  <c r="E203" i="1" s="1"/>
  <c r="D203" i="1"/>
  <c r="G136" i="1" l="1"/>
  <c r="H137" i="1"/>
  <c r="J138" i="1" s="1"/>
  <c r="I139" i="1"/>
  <c r="B205" i="1"/>
  <c r="K205" i="1" s="1"/>
  <c r="C204" i="1"/>
  <c r="E204" i="1" s="1"/>
  <c r="D204" i="1"/>
  <c r="I138" i="1" l="1"/>
  <c r="H136" i="1"/>
  <c r="I137" i="1" s="1"/>
  <c r="G135" i="1"/>
  <c r="B206" i="1"/>
  <c r="K206" i="1" s="1"/>
  <c r="C205" i="1"/>
  <c r="E205" i="1" s="1"/>
  <c r="D205" i="1"/>
  <c r="J137" i="1" l="1"/>
  <c r="G134" i="1"/>
  <c r="H135" i="1"/>
  <c r="I136" i="1" s="1"/>
  <c r="B207" i="1"/>
  <c r="K207" i="1" s="1"/>
  <c r="C206" i="1"/>
  <c r="E206" i="1" s="1"/>
  <c r="D206" i="1"/>
  <c r="G133" i="1" l="1"/>
  <c r="H134" i="1"/>
  <c r="J135" i="1" s="1"/>
  <c r="J136" i="1"/>
  <c r="C207" i="1"/>
  <c r="E207" i="1" s="1"/>
  <c r="B208" i="1"/>
  <c r="K208" i="1" s="1"/>
  <c r="D207" i="1"/>
  <c r="I135" i="1" l="1"/>
  <c r="G132" i="1"/>
  <c r="H133" i="1"/>
  <c r="I134" i="1" s="1"/>
  <c r="C208" i="1"/>
  <c r="E208" i="1" s="1"/>
  <c r="B209" i="1"/>
  <c r="K209" i="1" s="1"/>
  <c r="D208" i="1"/>
  <c r="G131" i="1" l="1"/>
  <c r="H132" i="1"/>
  <c r="J133" i="1" s="1"/>
  <c r="J134" i="1"/>
  <c r="D209" i="1"/>
  <c r="C209" i="1"/>
  <c r="E209" i="1" s="1"/>
  <c r="B210" i="1"/>
  <c r="K210" i="1" s="1"/>
  <c r="I133" i="1" l="1"/>
  <c r="H131" i="1"/>
  <c r="I132" i="1" s="1"/>
  <c r="G130" i="1"/>
  <c r="C210" i="1"/>
  <c r="E210" i="1" s="1"/>
  <c r="B211" i="1"/>
  <c r="K211" i="1" s="1"/>
  <c r="D210" i="1"/>
  <c r="J132" i="1" l="1"/>
  <c r="G129" i="1"/>
  <c r="H130" i="1"/>
  <c r="J131" i="1" s="1"/>
  <c r="C211" i="1"/>
  <c r="E211" i="1" s="1"/>
  <c r="D211" i="1"/>
  <c r="B212" i="1"/>
  <c r="K212" i="1" s="1"/>
  <c r="G128" i="1" l="1"/>
  <c r="H129" i="1"/>
  <c r="I130" i="1" s="1"/>
  <c r="I131" i="1"/>
  <c r="D212" i="1"/>
  <c r="C212" i="1"/>
  <c r="E212" i="1" s="1"/>
  <c r="B213" i="1"/>
  <c r="B214" i="1" l="1"/>
  <c r="K213" i="1"/>
  <c r="J130" i="1"/>
  <c r="G127" i="1"/>
  <c r="H128" i="1"/>
  <c r="J129" i="1" s="1"/>
  <c r="D213" i="1"/>
  <c r="C213" i="1"/>
  <c r="E213" i="1" s="1"/>
  <c r="I129" i="1" l="1"/>
  <c r="G126" i="1"/>
  <c r="H127" i="1"/>
  <c r="C214" i="1"/>
  <c r="E214" i="1" s="1"/>
  <c r="K214" i="1"/>
  <c r="B215" i="1"/>
  <c r="D214" i="1"/>
  <c r="J128" i="1" l="1"/>
  <c r="K215" i="1"/>
  <c r="C215" i="1"/>
  <c r="E215" i="1" s="1"/>
  <c r="B216" i="1"/>
  <c r="D215" i="1"/>
  <c r="H126" i="1"/>
  <c r="G125" i="1"/>
  <c r="I128" i="1"/>
  <c r="I127" i="1" l="1"/>
  <c r="G124" i="1"/>
  <c r="H125" i="1"/>
  <c r="J127" i="1"/>
  <c r="K216" i="1"/>
  <c r="B217" i="1"/>
  <c r="C216" i="1"/>
  <c r="E216" i="1" s="1"/>
  <c r="D216" i="1"/>
  <c r="I126" i="1" l="1"/>
  <c r="K217" i="1"/>
  <c r="C217" i="1"/>
  <c r="B218" i="1"/>
  <c r="D217" i="1"/>
  <c r="G123" i="1"/>
  <c r="H124" i="1"/>
  <c r="J125" i="1" s="1"/>
  <c r="J126" i="1"/>
  <c r="K218" i="1" l="1"/>
  <c r="C218" i="1"/>
  <c r="D218" i="1"/>
  <c r="B219" i="1"/>
  <c r="G122" i="1"/>
  <c r="H123" i="1"/>
  <c r="I125" i="1"/>
  <c r="E217" i="1"/>
  <c r="J124" i="1" l="1"/>
  <c r="E218" i="1"/>
  <c r="G121" i="1"/>
  <c r="H122" i="1"/>
  <c r="I124" i="1"/>
  <c r="K219" i="1"/>
  <c r="D219" i="1"/>
  <c r="C219" i="1"/>
  <c r="B220" i="1"/>
  <c r="I123" i="1" l="1"/>
  <c r="C220" i="1"/>
  <c r="B221" i="1"/>
  <c r="D220" i="1"/>
  <c r="K220" i="1"/>
  <c r="E219" i="1"/>
  <c r="H121" i="1"/>
  <c r="J122" i="1" s="1"/>
  <c r="G120" i="1"/>
  <c r="H120" i="1" s="1"/>
  <c r="I121" i="1" s="1"/>
  <c r="J123" i="1"/>
  <c r="E220" i="1" l="1"/>
  <c r="J121" i="1"/>
  <c r="C221" i="1"/>
  <c r="E221" i="1" s="1"/>
  <c r="F120" i="1" s="1"/>
  <c r="D221" i="1"/>
  <c r="K221" i="1"/>
  <c r="I122" i="1"/>
  <c r="E115" i="1" l="1"/>
  <c r="G2" i="1"/>
  <c r="A113" i="1" l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Jussi Virkkala</author>
  </authors>
  <commentList>
    <comment ref="A115" authorId="0" shapeId="0" xr:uid="{E152A7C8-C563-43DE-9263-520AEEF41093}">
      <text>
        <r>
          <rPr>
            <b/>
            <sz val="9"/>
            <color indexed="81"/>
            <rFont val="Tahoma"/>
            <family val="2"/>
          </rPr>
          <t>Jussi Virkkala: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<sst xmlns="http://schemas.openxmlformats.org/spreadsheetml/2006/main" count="31" uniqueCount="30">
  <si>
    <t>timestamp</t>
  </si>
  <si>
    <t>keycount</t>
  </si>
  <si>
    <t>matchesCount</t>
  </si>
  <si>
    <t>time</t>
  </si>
  <si>
    <t>Sorted entries if time correct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</si>
  <si>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</si>
  <si>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</si>
  <si>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</si>
  <si>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</si>
  <si>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</si>
  <si>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</si>
  <si>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</si>
  <si>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https://twitter.com/spheroid/status/1317109409869406209</t>
  </si>
  <si>
    <t>Avauskoodin arvioinnista, oireista -2 päivää eteenpäin jaetaan käyttäjille:</t>
  </si>
  <si>
    <t>Keys, /5</t>
  </si>
  <si>
    <t>Vanhimmat luvut</t>
  </si>
  <si>
    <t>Koronavilkku</t>
  </si>
  <si>
    <t>LocalMax</t>
  </si>
  <si>
    <t>LocalMin</t>
  </si>
  <si>
    <t>LowestIn</t>
  </si>
  <si>
    <t>2020-11-24 Replaced MAXIF function. Now works with older Excel versions.</t>
  </si>
  <si>
    <t>Labels</t>
  </si>
  <si>
    <t>Copy B.E down after adding new rows above last row</t>
  </si>
  <si>
    <t>Copy G:J commands up</t>
  </si>
  <si>
    <t>Koronavilkku history data, copy each week</t>
  </si>
  <si>
    <t>Uusin lisäys</t>
  </si>
  <si>
    <t>Vanhimmat</t>
  </si>
  <si>
    <t>Uusia ilmoitettuja COVID-19 tapauksia</t>
  </si>
  <si>
    <t>Koronavilkku päiväavaimia</t>
  </si>
  <si>
    <t>[{"timestamp":"7. joulukuuta 2020 klo 10.03","keyCount":531,"matchesCount":0,"appName":"Koronavilkku","hash":"2x4qJU6Xkfe58VuAxMUyG8yYePHTglNZUFCUzLC6mDY="},{"timestamp":"6. joulukuuta 2020 klo 9.59","keyCount":865,"matchesCount":0,"appName":"Koronavilkku","hash":"YoJlgdswWMXa\/rSq4fMOYSPsbaBI6pFT42bZvN5dDYg="},{"timestamp":"5. joulukuuta 2020 klo 9.57","keyCount":845,"matchesCount":0,"appName":"Koronavilkku","hash":"C7dimM+AwiwT8J5zXC6sbLBTcmgRjrTdiKCoEgRoZHs="},{"timestamp":"4. joulukuuta 2020 klo 8.26","keyCount":748,"matchesCount":0,"appName":"Koronavilkku","hash":"K\/i3rEMWsYnNZXEatQDsqP78KyDvky4JjFhEOwckIcg="},{"timestamp":"3. joulukuuta 2020 klo 8.26","keyCount":714,"matchesCount":0,"appName":"Koronavilkku","hash":"d1z8TVoCNKgpeelhvxmfyDl4\/3evx6Jk9DaOq2hQSco="},{"timestamp":"2. joulukuuta 2020 klo 8.24","keyCount":995,"matchesCount":0,"appName":"Koronavilkku","hash":"9CPDneyXS\/GGiQ9bshh\/+b4XxQjGjWUYk8ILRSwPGDU="},{"timestamp":"1. joulukuuta 2020 klo 8.23","keyCount":722,"matchesCount":0,"appName":"Koronavilkku","hash":"xlCoVKNbGjdo8Hn88eS\/VLvLcFB84Q5knXqQiDIvMNQ="},{"timestamp":"30. marraskuuta 2020 klo 8.21","keyCount":725,"matchesCount":0,"appName":"Koronavilkku","hash":"zmEQGOF\/7pdnANnV80C5+9C5htKhH7O1gzQUBqDGeFw="},{"timestamp":"29. marraskuuta 2020 klo 8.19","keyCount":753,"matchesCount":0,"appName":"Koronavilkku","hash":"\/\/Aftoy35UC62AHtsL7+l8nHcQ3eUx2zq5HN7HmE2qc="},{"timestamp":"28. marraskuuta 2020 klo 8.04","keyCount":1025,"matchesCount":0,"appName":"Koronavilkku","hash":"C9+FnM93YfuTPrJMCli0apXXGDwji+NadjmGVd7ajik="},{"timestamp":"27. marraskuuta 2020 klo 7.36","keyCount":838,"matchesCount":0,"appName":"Koronavilkku","hash":"lgn1PEhTJPRLY1WnkzeFFtBXn0LfLM8SnT81JWHk4y8="},{"timestamp":"26. marraskuuta 2020 klo 7.30","keyCount":923,"matchesCount":1,"appName":"Koronavilkku","hash":"mftrgc\/HAS66WmRAPcO0PfcJhtnqID3qNXJmYr9ifrc="},{"timestamp":"25. marraskuuta 2020 klo 7.30","keyCount":1098,"matchesCount":0,"appName":"Koronavilkku","hash":"QYV2Ws3YIk1gpb03amvkHgzxFk0Cz0GXQvAsKY4PcRM="},{"timestamp":"24. marraskuuta 2020 klo 7.26","keyCount":874,"matchesCount":0,"appName":"Koronavilkku","hash":"najNByHhJKhCe7uqG2+pvvYI970lTWyNQlEsIk1qKVI="},{"timestamp":"23. marraskuuta 2020 klo 7.25","keyCount":383,"matchesCount":0,"appName":"Koronavilkku","hash":"79mjiCTu2Nw5reUSDrSx8j4K9sRUHl47OQpGEDNfoRU="},{"timestamp":"22. marraskuuta 2020 klo 7.23","keyCount":485,"matchesCount":0,"appName":"Koronavilkku","hash":"lSImzqh0gv8484wr9XtsCxWYIsnHZniMylsHWqHY7cA="}]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</si>
</sst>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2" fontId="0" fillId="0" borderId="0" xfId="0" applyNumberFormat="1"/>
    <xf numFmtId="0" fontId="0" fillId="4" borderId="0" xfId="0" applyFill="1"/>
    <xf numFmtId="14" fontId="0" fillId="4" borderId="0" xfId="0" applyNumberFormat="1" applyFill="1"/>
    <xf numFmtId="165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layout>
        <c:manualLayout>
          <c:xMode val="edge"/>
          <c:yMode val="edge"/>
          <c:x val="0.32647585353511738"/>
          <c:y val="2.0289855586997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61981368937759"/>
          <c:y val="0.12388474580964778"/>
          <c:w val="0.84256843114483493"/>
          <c:h val="0.876115254190352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7. joulukuuta</c:v>
                </c:pt>
                <c:pt idx="1">
                  <c:v>6. joulukuuta</c:v>
                </c:pt>
                <c:pt idx="2">
                  <c:v>5. joulukuuta</c:v>
                </c:pt>
                <c:pt idx="3">
                  <c:v>4. joulukuuta</c:v>
                </c:pt>
                <c:pt idx="4">
                  <c:v>3. joulukuuta</c:v>
                </c:pt>
                <c:pt idx="5">
                  <c:v>2. joulukuuta</c:v>
                </c:pt>
                <c:pt idx="6">
                  <c:v>1. joulukuuta</c:v>
                </c:pt>
                <c:pt idx="7">
                  <c:v>30. marraskuuta</c:v>
                </c:pt>
                <c:pt idx="8">
                  <c:v>29. marraskuuta</c:v>
                </c:pt>
                <c:pt idx="9">
                  <c:v>28. marraskuuta</c:v>
                </c:pt>
                <c:pt idx="10">
                  <c:v>27. marraskuuta</c:v>
                </c:pt>
                <c:pt idx="11">
                  <c:v>26. marraskuuta</c:v>
                </c:pt>
                <c:pt idx="12">
                  <c:v>25. marraskuuta</c:v>
                </c:pt>
                <c:pt idx="13">
                  <c:v>24. marraskuuta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531</c:v>
                </c:pt>
                <c:pt idx="1">
                  <c:v>865</c:v>
                </c:pt>
                <c:pt idx="2">
                  <c:v>845</c:v>
                </c:pt>
                <c:pt idx="3">
                  <c:v>748</c:v>
                </c:pt>
                <c:pt idx="4">
                  <c:v>714</c:v>
                </c:pt>
                <c:pt idx="5">
                  <c:v>995</c:v>
                </c:pt>
                <c:pt idx="6">
                  <c:v>722</c:v>
                </c:pt>
                <c:pt idx="7">
                  <c:v>725</c:v>
                </c:pt>
                <c:pt idx="8">
                  <c:v>753</c:v>
                </c:pt>
                <c:pt idx="9">
                  <c:v>1025</c:v>
                </c:pt>
                <c:pt idx="10">
                  <c:v>838</c:v>
                </c:pt>
                <c:pt idx="11">
                  <c:v>923</c:v>
                </c:pt>
                <c:pt idx="12">
                  <c:v>1098</c:v>
                </c:pt>
                <c:pt idx="13">
                  <c:v>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Android!$A$115</c:f>
          <c:strCache>
            <c:ptCount val="1"/>
            <c:pt idx="0">
              <c:v>7.12.2020 uusia Koronavilkku päiväavaimia n=531.</c:v>
            </c:pt>
          </c:strCache>
        </c:strRef>
      </c:tx>
      <c:layout>
        <c:manualLayout>
          <c:xMode val="edge"/>
          <c:yMode val="edge"/>
          <c:x val="5.3443771934114585E-2"/>
          <c:y val="3.7427849589688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87830940441796E-2"/>
          <c:y val="1.7370173452000266E-2"/>
          <c:w val="0.94696457028094916"/>
          <c:h val="0.836487667088532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7A7E4E4-2478-43A3-AD19-D5F04DCE96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471CDBD-0BC2-4785-A529-ECE4CDE2DA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A12EF58-F485-4C41-A7BC-6F814EB413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EDEE761-8FC4-4919-86D6-3E80DA957E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DCD5C87-2D7A-471F-910D-D6AB8C3443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E023C0C-1315-4575-A9ED-80C939D79E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01EAD1C-0B02-4885-8537-808D76E5FF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24ED792-0509-46E6-8E43-3249443FD3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505634-F6D2-4F55-A37B-7564BA659D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4C1ED83-4DDD-4AE5-A4E2-C8B270A908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E3BDB1C-C2A7-493C-8BD6-9671877D66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722-4F14-9152-20D3A51EF43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45C4657-AC6E-46DE-A1B8-5D663EF8DD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DD87CDF-6FFB-42C7-A935-4CF2BAEE47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10CD42A-E3CD-4F7B-97E9-6C87AB73BE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49B5321-E160-461D-B580-52B3347981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3F50958-E7C6-4437-A5FD-D5FD3A7FB5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49F308D-A8A7-4676-BC35-0369D73C7A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722-4F14-9152-20D3A51EF43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2FFF9FE-A890-4FA8-A2BA-3B3BB8E8E5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722-4F14-9152-20D3A51EF43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7C50895-6768-442D-98E5-88811FC687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3EB5EA9-52BB-4B10-835A-0EC0FC065D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5B0BF55-7346-439D-8F08-4A64018309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E355966-EB0F-4FCC-9C1D-E438764FDB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3E280E1-8BD6-4353-9C4B-8D98EEBF98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09A5561-E59A-4E74-B3C3-77526AB4FA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722-4F14-9152-20D3A51EF43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40521E7-AFAF-4A91-AF06-230C763D20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DF694A4-81CD-4D6E-ACC5-4C46A34288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0A2ED53-A56B-4033-AE55-E5002D8836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3CFE220-62EA-4CBD-9944-FC23465163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EA122C5-6AA4-45D1-B1FD-805F7E3F6B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A1585EE-F701-4F66-87AA-C6FFDC47CC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722-4F14-9152-20D3A51EF43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8BA7F2F-9250-497C-9BAF-48DAAD9595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CBEBE79-F733-44E2-A13F-483F68D28D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78D9A5B-610F-4E8E-B6C4-5BA9E6BAC1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CB057D5-F032-4455-BF84-8620BCA0F9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B4869EF-B3C3-43E4-B71C-78879CA1AC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44A9478-4BB1-4406-BAFB-062D0BC65B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44323CE5-4D79-4505-8483-D0CDDAFF2F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5767A1C-90E7-4194-9838-0BA9C7E31A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85B4079-9141-456B-91F6-576042CD5E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CFF3E632-A988-412F-89F0-F5F39F66CF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B04079DE-46F7-4859-8782-D9C782C21B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CF81A9C-78F9-4005-AE2B-02384AC2DE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2554866C-926B-401B-AD06-3CF7762688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53A7B580-53BB-4367-AFEC-B5A24BD302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0666206-11DC-461A-BFEA-04E4C34B8E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7722-4F14-9152-20D3A51EF43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C6172AA-73B6-493A-BCE3-C6DE1225E0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2A0C5DEF-9B02-4C16-8758-523F39612E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02468DB7-1F0D-4BBE-AB7A-1C7D44A937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9EBDBEFE-7768-4772-9175-F806A695EA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B5F1224D-CF6A-48AE-9C46-E17F9778CA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798B8B96-642E-4DCC-8B2D-C22BA745DB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7722-4F14-9152-20D3A51EF43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EA454330-3E5C-4857-B880-8B02B1989D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74BB505-BFFC-43E3-B523-916016F50F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EA528BEC-4424-4596-844E-7CE21ED981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F43685B-6FBE-4366-B149-8D1D55C22B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F3BEDE6B-B37C-4ED9-9AD8-B3271393FC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B4C3440E-91FD-47C4-85E5-6B5C5E3AFB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3BF53F0E-C4E3-448B-BAE7-BB6AA599C5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07F3C834-660F-43AB-89B4-4CAF547C45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CDF26BBF-FC3F-4907-AE14-ED000B7731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7722-4F14-9152-20D3A51EF43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C210D1BE-BAF0-4C2F-86C9-75BCDA794E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E97D9F89-6863-4636-BA3B-2A66E9A09A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74A6548C-D726-41D3-8977-BBC35F8DA9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2EDC8036-93DE-484E-82AF-C00D2FF0F8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122-4399-BD62-9EBC7E39157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4C3484A2-57A4-4619-8605-44D0C8C00B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F1240489-C153-496F-B6A9-378707761C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722-4F14-9152-20D3A51EF431}"/>
                </c:ext>
              </c:extLst>
            </c:dLbl>
            <c:dLbl>
              <c:idx val="66"/>
              <c:layout>
                <c:manualLayout>
                  <c:x val="-1.1305842063452717E-2"/>
                  <c:y val="-5.8706455722876548E-2"/>
                </c:manualLayout>
              </c:layout>
              <c:tx>
                <c:rich>
                  <a:bodyPr/>
                  <a:lstStyle/>
                  <a:p>
                    <a:fld id="{A3512159-D7AE-48C7-B012-2ACE24658D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66BA5080-53F1-4949-A0B5-A401AADDE3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7ACB8DDD-990C-485F-8FEA-3A4876C854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595B6ED6-3B33-4CE1-9174-2486D0553F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5B8E9EFA-AF50-42AC-BFF4-9F87D4255E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D5-4B95-9BAC-7980F04D1E1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89D47563-96C9-40B9-9C39-83ED60F296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417A81CE-D533-43E4-83A1-EB6F09156A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7BC701D1-2019-4D47-B87B-0507CBEABC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3DD2DF43-06EA-4AA0-B2B9-6F35613BB0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F23A08D7-E690-4F65-86DC-0101CE7939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122-4399-BD62-9EBC7E39157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BDA85D7F-9D6E-4B41-9D5A-17EE704394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122-4399-BD62-9EBC7E39157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A701BA07-53F7-485C-8017-AC61754D5E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22-4399-BD62-9EBC7E39157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52F6678C-2F2F-435A-AF45-A89C7B2A81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075D8C3E-D1CF-4522-B239-BFF1E5170F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122-4399-BD62-9EBC7E39157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B48201F8-3ED8-4748-84CB-B8512FDAC7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122-4399-BD62-9EBC7E39157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EEB7D4D8-A027-469C-AB98-0B61D5CA75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122-4399-BD62-9EBC7E39157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8D4BA7FC-10C6-49DF-9309-C8FA1BF7C4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FD1750E5-2BF4-4345-B34B-A3E71278B7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15FD29AE-D39E-40C1-B1D1-B5CD1C8151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C8647266-22CD-4049-BA9D-00E1610657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DD0E0D51-9761-43BF-843D-15C697E785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722-4F14-9152-20D3A51EF43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2E9D76B6-EA2D-4764-B925-F8DC8BC8B4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722-4F14-9152-20D3A51EF43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9C755A46-0FCD-4F60-93A4-CAC1574FEF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722-4F14-9152-20D3A51EF43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B3E83068-3BB7-49BC-AF23-CD07D09AA4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24A-406D-AFD1-0EF1255AA3AC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47F5CAE2-79F8-4B2D-808C-2F2C6A0DFB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24A-406D-AFD1-0EF1255AA3AC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2F2A0E95-36E8-4E19-89D9-C924229811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24A-406D-AFD1-0EF1255AA3AC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1138A4EA-75DA-4657-832D-4600673962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24A-406D-AFD1-0EF1255AA3AC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3A05B061-2DA9-4D1F-84E2-58EE4BFB86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24A-406D-AFD1-0EF1255AA3AC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6823930E-ADF2-4F5C-9DD0-102E5CEAC2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24A-406D-AFD1-0EF1255AA3AC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89799033-AC95-4E51-B3BB-1BCC75699A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2D4-43BF-B10D-03476A552DB2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676A9A66-2573-4411-A147-6FF934C7D1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056-424A-B952-882C321914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EC833845-965C-4CFD-B5B7-87CA0C47E7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056-424A-B952-882C321914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186F9EE4-D530-4269-A6BF-A3B1E99DE0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056-424A-B952-882C321914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51D360D5-8ABB-457C-9801-98EF865838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056-424A-B952-882C321914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46557BE3-D648-4A28-B348-92F31E74A7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056-424A-B952-882C32191493}"/>
                </c:ext>
              </c:extLst>
            </c:dLbl>
            <c:dLbl>
              <c:idx val="101"/>
              <c:layout>
                <c:manualLayout>
                  <c:x val="-1.60361457054283E-16"/>
                  <c:y val="-4.957944179492814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E4C88AF-928E-46CE-BB11-CF3FD422C93F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6.027001145107720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E0-44E4-BE37-C374CF4B2E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Android!$B$120:$B$221</c:f>
              <c:numCache>
                <c:formatCode>d/m</c:formatCode>
                <c:ptCount val="102"/>
                <c:pt idx="0">
                  <c:v>44172</c:v>
                </c:pt>
                <c:pt idx="1">
                  <c:v>44171</c:v>
                </c:pt>
                <c:pt idx="2">
                  <c:v>44170</c:v>
                </c:pt>
                <c:pt idx="3">
                  <c:v>44169</c:v>
                </c:pt>
                <c:pt idx="4">
                  <c:v>44168</c:v>
                </c:pt>
                <c:pt idx="5">
                  <c:v>44167</c:v>
                </c:pt>
                <c:pt idx="6">
                  <c:v>44166</c:v>
                </c:pt>
                <c:pt idx="7">
                  <c:v>44165</c:v>
                </c:pt>
                <c:pt idx="8">
                  <c:v>44164</c:v>
                </c:pt>
                <c:pt idx="9">
                  <c:v>44163</c:v>
                </c:pt>
                <c:pt idx="10">
                  <c:v>44162</c:v>
                </c:pt>
                <c:pt idx="11">
                  <c:v>44161</c:v>
                </c:pt>
                <c:pt idx="12">
                  <c:v>44160</c:v>
                </c:pt>
                <c:pt idx="13">
                  <c:v>44159</c:v>
                </c:pt>
                <c:pt idx="14">
                  <c:v>44158</c:v>
                </c:pt>
                <c:pt idx="15">
                  <c:v>44157</c:v>
                </c:pt>
                <c:pt idx="16">
                  <c:v>44156</c:v>
                </c:pt>
                <c:pt idx="17">
                  <c:v>44155</c:v>
                </c:pt>
                <c:pt idx="18">
                  <c:v>44154</c:v>
                </c:pt>
                <c:pt idx="19">
                  <c:v>44153</c:v>
                </c:pt>
                <c:pt idx="20">
                  <c:v>44152</c:v>
                </c:pt>
                <c:pt idx="21">
                  <c:v>44151</c:v>
                </c:pt>
                <c:pt idx="22">
                  <c:v>44150</c:v>
                </c:pt>
                <c:pt idx="23">
                  <c:v>44149</c:v>
                </c:pt>
                <c:pt idx="24">
                  <c:v>44148</c:v>
                </c:pt>
                <c:pt idx="25">
                  <c:v>44147</c:v>
                </c:pt>
                <c:pt idx="26">
                  <c:v>44146</c:v>
                </c:pt>
                <c:pt idx="27">
                  <c:v>44145</c:v>
                </c:pt>
                <c:pt idx="28">
                  <c:v>44144</c:v>
                </c:pt>
                <c:pt idx="29">
                  <c:v>44143</c:v>
                </c:pt>
                <c:pt idx="30">
                  <c:v>44142</c:v>
                </c:pt>
                <c:pt idx="31">
                  <c:v>44141</c:v>
                </c:pt>
                <c:pt idx="32">
                  <c:v>44140</c:v>
                </c:pt>
                <c:pt idx="33">
                  <c:v>44139</c:v>
                </c:pt>
                <c:pt idx="34">
                  <c:v>44138</c:v>
                </c:pt>
                <c:pt idx="35">
                  <c:v>44137</c:v>
                </c:pt>
                <c:pt idx="36">
                  <c:v>44136</c:v>
                </c:pt>
                <c:pt idx="37">
                  <c:v>44135</c:v>
                </c:pt>
                <c:pt idx="38">
                  <c:v>44134</c:v>
                </c:pt>
                <c:pt idx="39">
                  <c:v>44133</c:v>
                </c:pt>
                <c:pt idx="40">
                  <c:v>44132</c:v>
                </c:pt>
                <c:pt idx="41">
                  <c:v>44131</c:v>
                </c:pt>
                <c:pt idx="42">
                  <c:v>44130</c:v>
                </c:pt>
                <c:pt idx="43">
                  <c:v>44129</c:v>
                </c:pt>
                <c:pt idx="44">
                  <c:v>44128</c:v>
                </c:pt>
                <c:pt idx="45">
                  <c:v>44127</c:v>
                </c:pt>
                <c:pt idx="46">
                  <c:v>44126</c:v>
                </c:pt>
                <c:pt idx="47">
                  <c:v>44125</c:v>
                </c:pt>
                <c:pt idx="48">
                  <c:v>44124</c:v>
                </c:pt>
                <c:pt idx="49">
                  <c:v>44123</c:v>
                </c:pt>
                <c:pt idx="50">
                  <c:v>44122</c:v>
                </c:pt>
                <c:pt idx="51">
                  <c:v>44121</c:v>
                </c:pt>
                <c:pt idx="52">
                  <c:v>44120</c:v>
                </c:pt>
                <c:pt idx="53">
                  <c:v>44119</c:v>
                </c:pt>
                <c:pt idx="54">
                  <c:v>44118</c:v>
                </c:pt>
                <c:pt idx="55">
                  <c:v>44117</c:v>
                </c:pt>
                <c:pt idx="56">
                  <c:v>44116</c:v>
                </c:pt>
                <c:pt idx="57">
                  <c:v>44115</c:v>
                </c:pt>
                <c:pt idx="58">
                  <c:v>44114</c:v>
                </c:pt>
                <c:pt idx="59">
                  <c:v>44113</c:v>
                </c:pt>
                <c:pt idx="60">
                  <c:v>44112</c:v>
                </c:pt>
                <c:pt idx="61">
                  <c:v>44111</c:v>
                </c:pt>
                <c:pt idx="62">
                  <c:v>44110</c:v>
                </c:pt>
                <c:pt idx="63">
                  <c:v>44109</c:v>
                </c:pt>
                <c:pt idx="64">
                  <c:v>44108</c:v>
                </c:pt>
                <c:pt idx="65">
                  <c:v>44107</c:v>
                </c:pt>
                <c:pt idx="66">
                  <c:v>44106</c:v>
                </c:pt>
                <c:pt idx="67">
                  <c:v>44105</c:v>
                </c:pt>
                <c:pt idx="68">
                  <c:v>44104</c:v>
                </c:pt>
                <c:pt idx="69">
                  <c:v>44103</c:v>
                </c:pt>
                <c:pt idx="70">
                  <c:v>44102</c:v>
                </c:pt>
                <c:pt idx="71">
                  <c:v>44101</c:v>
                </c:pt>
                <c:pt idx="72">
                  <c:v>44100</c:v>
                </c:pt>
                <c:pt idx="73">
                  <c:v>44099</c:v>
                </c:pt>
                <c:pt idx="74">
                  <c:v>44098</c:v>
                </c:pt>
                <c:pt idx="75">
                  <c:v>44097</c:v>
                </c:pt>
                <c:pt idx="76">
                  <c:v>44096</c:v>
                </c:pt>
                <c:pt idx="77">
                  <c:v>44095</c:v>
                </c:pt>
                <c:pt idx="78">
                  <c:v>44094</c:v>
                </c:pt>
                <c:pt idx="79">
                  <c:v>44093</c:v>
                </c:pt>
                <c:pt idx="80">
                  <c:v>44092</c:v>
                </c:pt>
                <c:pt idx="81">
                  <c:v>44091</c:v>
                </c:pt>
                <c:pt idx="82">
                  <c:v>44090</c:v>
                </c:pt>
                <c:pt idx="83">
                  <c:v>44089</c:v>
                </c:pt>
                <c:pt idx="84">
                  <c:v>44088</c:v>
                </c:pt>
                <c:pt idx="85">
                  <c:v>44087</c:v>
                </c:pt>
                <c:pt idx="86">
                  <c:v>44086</c:v>
                </c:pt>
                <c:pt idx="87">
                  <c:v>44085</c:v>
                </c:pt>
                <c:pt idx="88">
                  <c:v>44084</c:v>
                </c:pt>
                <c:pt idx="89">
                  <c:v>44083</c:v>
                </c:pt>
                <c:pt idx="90">
                  <c:v>44082</c:v>
                </c:pt>
                <c:pt idx="91">
                  <c:v>44081</c:v>
                </c:pt>
                <c:pt idx="92">
                  <c:v>44080</c:v>
                </c:pt>
                <c:pt idx="93">
                  <c:v>44079</c:v>
                </c:pt>
                <c:pt idx="94">
                  <c:v>44078</c:v>
                </c:pt>
                <c:pt idx="95">
                  <c:v>44077</c:v>
                </c:pt>
                <c:pt idx="96">
                  <c:v>44077</c:v>
                </c:pt>
                <c:pt idx="97">
                  <c:v>44077</c:v>
                </c:pt>
                <c:pt idx="98">
                  <c:v>44077</c:v>
                </c:pt>
                <c:pt idx="99">
                  <c:v>44077</c:v>
                </c:pt>
                <c:pt idx="100">
                  <c:v>44077</c:v>
                </c:pt>
                <c:pt idx="101">
                  <c:v>44077</c:v>
                </c:pt>
              </c:numCache>
            </c:numRef>
          </c:cat>
          <c:val>
            <c:numRef>
              <c:f>Android!$C$120:$C$221</c:f>
              <c:numCache>
                <c:formatCode>General</c:formatCode>
                <c:ptCount val="102"/>
                <c:pt idx="0">
                  <c:v>531</c:v>
                </c:pt>
                <c:pt idx="1">
                  <c:v>865</c:v>
                </c:pt>
                <c:pt idx="2">
                  <c:v>845</c:v>
                </c:pt>
                <c:pt idx="3">
                  <c:v>748</c:v>
                </c:pt>
                <c:pt idx="4">
                  <c:v>714</c:v>
                </c:pt>
                <c:pt idx="5">
                  <c:v>995</c:v>
                </c:pt>
                <c:pt idx="6">
                  <c:v>722</c:v>
                </c:pt>
                <c:pt idx="7">
                  <c:v>725</c:v>
                </c:pt>
                <c:pt idx="8">
                  <c:v>753</c:v>
                </c:pt>
                <c:pt idx="9">
                  <c:v>1025</c:v>
                </c:pt>
                <c:pt idx="10">
                  <c:v>838</c:v>
                </c:pt>
                <c:pt idx="11">
                  <c:v>923</c:v>
                </c:pt>
                <c:pt idx="12">
                  <c:v>1098</c:v>
                </c:pt>
                <c:pt idx="13">
                  <c:v>874</c:v>
                </c:pt>
                <c:pt idx="14">
                  <c:v>383</c:v>
                </c:pt>
                <c:pt idx="15">
                  <c:v>485</c:v>
                </c:pt>
                <c:pt idx="16">
                  <c:v>626</c:v>
                </c:pt>
                <c:pt idx="17">
                  <c:v>518</c:v>
                </c:pt>
                <c:pt idx="18">
                  <c:v>537</c:v>
                </c:pt>
                <c:pt idx="19">
                  <c:v>458</c:v>
                </c:pt>
                <c:pt idx="20">
                  <c:v>389</c:v>
                </c:pt>
                <c:pt idx="21">
                  <c:v>301</c:v>
                </c:pt>
                <c:pt idx="22">
                  <c:v>321</c:v>
                </c:pt>
                <c:pt idx="23">
                  <c:v>279</c:v>
                </c:pt>
                <c:pt idx="24">
                  <c:v>280</c:v>
                </c:pt>
                <c:pt idx="25">
                  <c:v>255</c:v>
                </c:pt>
                <c:pt idx="26">
                  <c:v>248</c:v>
                </c:pt>
                <c:pt idx="27">
                  <c:v>202</c:v>
                </c:pt>
                <c:pt idx="28">
                  <c:v>171</c:v>
                </c:pt>
                <c:pt idx="29">
                  <c:v>252</c:v>
                </c:pt>
                <c:pt idx="30">
                  <c:v>365</c:v>
                </c:pt>
                <c:pt idx="31">
                  <c:v>378</c:v>
                </c:pt>
                <c:pt idx="32">
                  <c:v>309</c:v>
                </c:pt>
                <c:pt idx="33">
                  <c:v>345</c:v>
                </c:pt>
                <c:pt idx="34">
                  <c:v>252</c:v>
                </c:pt>
                <c:pt idx="35">
                  <c:v>241</c:v>
                </c:pt>
                <c:pt idx="36">
                  <c:v>240</c:v>
                </c:pt>
                <c:pt idx="37">
                  <c:v>372</c:v>
                </c:pt>
                <c:pt idx="38">
                  <c:v>367</c:v>
                </c:pt>
                <c:pt idx="39">
                  <c:v>353</c:v>
                </c:pt>
                <c:pt idx="40">
                  <c:v>367</c:v>
                </c:pt>
                <c:pt idx="41">
                  <c:v>260</c:v>
                </c:pt>
                <c:pt idx="42">
                  <c:v>309</c:v>
                </c:pt>
                <c:pt idx="43">
                  <c:v>312</c:v>
                </c:pt>
                <c:pt idx="44">
                  <c:v>329</c:v>
                </c:pt>
                <c:pt idx="45">
                  <c:v>486</c:v>
                </c:pt>
                <c:pt idx="46">
                  <c:v>372</c:v>
                </c:pt>
                <c:pt idx="47">
                  <c:v>446</c:v>
                </c:pt>
                <c:pt idx="48">
                  <c:v>386</c:v>
                </c:pt>
                <c:pt idx="49">
                  <c:v>421</c:v>
                </c:pt>
                <c:pt idx="50">
                  <c:v>535</c:v>
                </c:pt>
                <c:pt idx="51">
                  <c:v>537</c:v>
                </c:pt>
                <c:pt idx="52">
                  <c:v>639</c:v>
                </c:pt>
                <c:pt idx="53">
                  <c:v>429</c:v>
                </c:pt>
                <c:pt idx="54">
                  <c:v>559</c:v>
                </c:pt>
                <c:pt idx="55">
                  <c:v>649</c:v>
                </c:pt>
                <c:pt idx="56">
                  <c:v>691</c:v>
                </c:pt>
                <c:pt idx="57">
                  <c:v>666</c:v>
                </c:pt>
                <c:pt idx="58">
                  <c:v>720</c:v>
                </c:pt>
                <c:pt idx="59">
                  <c:v>640</c:v>
                </c:pt>
                <c:pt idx="60">
                  <c:v>445</c:v>
                </c:pt>
                <c:pt idx="61">
                  <c:v>578</c:v>
                </c:pt>
                <c:pt idx="62">
                  <c:v>655</c:v>
                </c:pt>
                <c:pt idx="63">
                  <c:v>453</c:v>
                </c:pt>
                <c:pt idx="64">
                  <c:v>294</c:v>
                </c:pt>
                <c:pt idx="65">
                  <c:v>463</c:v>
                </c:pt>
                <c:pt idx="66">
                  <c:v>169</c:v>
                </c:pt>
                <c:pt idx="67">
                  <c:v>203</c:v>
                </c:pt>
                <c:pt idx="68">
                  <c:v>318</c:v>
                </c:pt>
                <c:pt idx="69">
                  <c:v>238</c:v>
                </c:pt>
                <c:pt idx="70">
                  <c:v>199</c:v>
                </c:pt>
                <c:pt idx="71">
                  <c:v>141</c:v>
                </c:pt>
                <c:pt idx="72">
                  <c:v>242</c:v>
                </c:pt>
                <c:pt idx="73">
                  <c:v>217</c:v>
                </c:pt>
                <c:pt idx="74">
                  <c:v>211</c:v>
                </c:pt>
                <c:pt idx="75">
                  <c:v>189</c:v>
                </c:pt>
                <c:pt idx="76">
                  <c:v>311</c:v>
                </c:pt>
                <c:pt idx="77">
                  <c:v>157</c:v>
                </c:pt>
                <c:pt idx="78">
                  <c:v>202</c:v>
                </c:pt>
                <c:pt idx="79">
                  <c:v>190</c:v>
                </c:pt>
                <c:pt idx="80">
                  <c:v>82</c:v>
                </c:pt>
                <c:pt idx="81">
                  <c:v>137</c:v>
                </c:pt>
                <c:pt idx="82">
                  <c:v>125</c:v>
                </c:pt>
                <c:pt idx="83">
                  <c:v>136</c:v>
                </c:pt>
                <c:pt idx="84">
                  <c:v>67</c:v>
                </c:pt>
                <c:pt idx="85">
                  <c:v>87</c:v>
                </c:pt>
                <c:pt idx="86">
                  <c:v>46</c:v>
                </c:pt>
                <c:pt idx="87">
                  <c:v>70</c:v>
                </c:pt>
                <c:pt idx="88">
                  <c:v>75</c:v>
                </c:pt>
                <c:pt idx="89">
                  <c:v>101</c:v>
                </c:pt>
                <c:pt idx="90">
                  <c:v>56</c:v>
                </c:pt>
                <c:pt idx="91">
                  <c:v>46</c:v>
                </c:pt>
                <c:pt idx="92">
                  <c:v>10</c:v>
                </c:pt>
                <c:pt idx="93">
                  <c:v>15</c:v>
                </c:pt>
                <c:pt idx="94">
                  <c:v>19</c:v>
                </c:pt>
                <c:pt idx="95">
                  <c:v>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Android!$I$120:$I$221</c15:f>
                <c15:dlblRangeCache>
                  <c:ptCount val="102"/>
                  <c:pt idx="7">
                    <c:v>19</c:v>
                  </c:pt>
                  <c:pt idx="12">
                    <c:v>101</c:v>
                  </c:pt>
                  <c:pt idx="16">
                    <c:v>87</c:v>
                  </c:pt>
                  <c:pt idx="18">
                    <c:v>136</c:v>
                  </c:pt>
                  <c:pt idx="20">
                    <c:v>137</c:v>
                  </c:pt>
                  <c:pt idx="23">
                    <c:v>202</c:v>
                  </c:pt>
                  <c:pt idx="25">
                    <c:v>311</c:v>
                  </c:pt>
                  <c:pt idx="29">
                    <c:v>242</c:v>
                  </c:pt>
                  <c:pt idx="33">
                    <c:v>318</c:v>
                  </c:pt>
                  <c:pt idx="36">
                    <c:v>463</c:v>
                  </c:pt>
                  <c:pt idx="39">
                    <c:v>655</c:v>
                  </c:pt>
                  <c:pt idx="43">
                    <c:v>720</c:v>
                  </c:pt>
                  <c:pt idx="45">
                    <c:v>691</c:v>
                  </c:pt>
                  <c:pt idx="49">
                    <c:v>639</c:v>
                  </c:pt>
                  <c:pt idx="54">
                    <c:v>446</c:v>
                  </c:pt>
                  <c:pt idx="56">
                    <c:v>486</c:v>
                  </c:pt>
                  <c:pt idx="61">
                    <c:v>367</c:v>
                  </c:pt>
                  <c:pt idx="64">
                    <c:v>372</c:v>
                  </c:pt>
                  <c:pt idx="68">
                    <c:v>345</c:v>
                  </c:pt>
                  <c:pt idx="70">
                    <c:v>378</c:v>
                  </c:pt>
                  <c:pt idx="77">
                    <c:v>280</c:v>
                  </c:pt>
                  <c:pt idx="79">
                    <c:v>321</c:v>
                  </c:pt>
                  <c:pt idx="83">
                    <c:v>537</c:v>
                  </c:pt>
                  <c:pt idx="85">
                    <c:v>626</c:v>
                  </c:pt>
                  <c:pt idx="89">
                    <c:v>1098</c:v>
                  </c:pt>
                  <c:pt idx="92">
                    <c:v>1025</c:v>
                  </c:pt>
                  <c:pt idx="96">
                    <c:v>995</c:v>
                  </c:pt>
                  <c:pt idx="100">
                    <c:v>865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78F4C4B-0BA3-4626-AC71-7769039E7D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1B70E3E-E331-4AFA-91E8-55C77CCAA1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FDBB36-BAA7-451E-96FD-0854E6B94F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C8ADD52-3A21-4A9C-AFD6-C5A8C7CFCC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35A25F5-6752-43BC-9FC9-6D1911C3B5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B022BFB-FC29-49DD-955C-AA2C4A3633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1DF5F3C-DAE4-4AA3-B4B9-E2FFD0DBEF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E666432-9614-4E78-86E0-1C0CB26735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29209B5-4189-4B4C-AC44-35F49D88D3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A84D544-ED5D-4984-AE31-31F1E1278C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BC9D45C-8ECC-49F8-AEE0-4D3FEEC678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7722-4F14-9152-20D3A51EF43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3DB3A73-3415-4E62-ABA2-43EFD0C653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FDE56AF-C561-429E-93A5-F12C31ADE1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042C692-B1FD-4915-A01D-0BBAF0EE2F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3D25299-1D0F-4168-83B2-3E7AB12963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FBFFC3E-1D9C-431D-BA01-092BAE07D0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0E825B6-E309-4C51-BB69-01A9A56553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7722-4F14-9152-20D3A51EF43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7AC606D-DC12-430A-B840-18EE421FE0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7722-4F14-9152-20D3A51EF43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7A670DA-8235-4334-B002-40A2B882B0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9298099-6933-464F-93CE-52CE41922E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78621BD-D646-4AD5-9C19-511DADFD4C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2A5E87D-64A1-4698-8946-045DF3238E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07E602D-3BC0-4EF7-BD7E-3C27EDA5F0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C4B5969-F0FE-4E2B-97F2-ACBE63E08C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7722-4F14-9152-20D3A51EF431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0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E970F17-8F7C-4D15-B2BC-A84E5B5D0E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4699839-9E16-46DE-8C3F-93C667741A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CDBA0B1-AA63-4321-846B-695EDB3693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761DC9C-6F91-410C-B421-30CDCAAF63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8C4F416-9A61-4B39-BE5B-C78B7AA00A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7722-4F14-9152-20D3A51EF431}"/>
                </c:ext>
              </c:extLst>
            </c:dLbl>
            <c:dLbl>
              <c:idx val="30"/>
              <c:layout>
                <c:manualLayout>
                  <c:x val="-2.5788245187612378E-2"/>
                  <c:y val="2.3785794615018969E-2"/>
                </c:manualLayout>
              </c:layout>
              <c:tx>
                <c:rich>
                  <a:bodyPr/>
                  <a:lstStyle/>
                  <a:p>
                    <a:fld id="{D1F9A163-033A-48AC-BA67-A0465695F5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316A84F-5769-4E8E-A563-1E320FE74A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64F79B0-581C-4604-9E4A-1FB4AA6F4D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E791CE7-725B-4A12-99B7-C975288875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52A4354C-3B1B-4203-8174-94CE83EA21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BCACC8FF-3FD5-44D4-998D-2387B23BBC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C15D2AF-32FF-4EFD-83B9-AF5FDF7F70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6E7A8385-5570-479E-918D-967C78BF7F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19E4E81-3C68-4767-A883-2EE3ADC374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F33648E4-DA42-4AEC-AFC8-DD269B7EF6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7F31C402-F4B6-4B3C-8E5F-C6C55392AA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7CE41624-8E76-4D55-A55F-A0C6017730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AB949072-7A9B-4668-B74A-DA805DCD92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CAF8B44B-563B-4839-8524-1F31B57FA3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C8B4EC2-E4BC-4EC6-A8FF-8CB145E09B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7722-4F14-9152-20D3A51EF43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75C09E28-54A9-48D5-A5DC-4F63D716FA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E9EFDF7D-001E-44C9-B4D7-14E7CC94D0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7AB16CD8-2947-429B-A783-BA0970327F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18CE3E0-CBC9-4F7C-9704-148F451D4A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23E89FD5-33BF-4D45-98C4-C40079D3F6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396EE22-196A-4FBD-A15D-E4932AE5AD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7722-4F14-9152-20D3A51EF43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13128AC-DE72-4D81-8FE5-9A31068CDB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675239B3-2EBB-4765-9DA0-175AAE2299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4E6ABB91-CC6D-4D5C-A9F3-A51FDDF5C8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DEAD05E-E373-402C-B7FF-1AEC93B029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03D7B0A2-C035-4957-A2DD-E802199E65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1B782BA4-F6AB-4E72-B140-0F94AB7534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DE7D6395-7D40-4920-9F13-FE92F3A0AE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5E1BD163-2F37-472A-8EEC-15E1394002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F7F74246-A7A6-4E38-91A0-77580618B6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7722-4F14-9152-20D3A51EF43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58200837-292D-4851-941E-47965E477F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9CEE6E30-6236-4B33-BEC3-D322BB8F08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F69A1D2D-1DE2-40F7-BFD2-E67CAB2AB7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EB5D6143-662B-4513-98E4-2737190B20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7722-4F14-9152-20D3A51EF43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8BADC11F-C2B2-46B4-92DD-42FF640D5E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FC0F0C84-5CBC-45F0-9D8C-37258E218F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7722-4F14-9152-20D3A51EF43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29E55B8E-D1E5-4084-9283-62EA96CA93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6A2F18E0-47B6-43FB-A065-CFE2BBC332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05B68CE3-001B-49B8-882A-7782B624FA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82D2D1CA-D286-40DC-A38B-AAE1AD7DE5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5F145C5B-274E-4F43-9049-2B8B4FE27E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7722-4F14-9152-20D3A51EF43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91C9AAED-9BFB-4799-8F3E-76BF64F571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9057AE93-2E4E-4D1C-9E21-2B08A705D1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7943984C-957E-45C1-89A0-9749EA9714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AB089F89-DD6E-4FFB-BA79-955CACC067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C997E3EA-7160-43BF-A829-D47237992E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7722-4F14-9152-20D3A51EF43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CC576D3B-EB8A-4080-A0BA-9338C94594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7722-4F14-9152-20D3A51EF43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6C77CA03-F34A-4964-B7CF-5B0E15369B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7722-4F14-9152-20D3A51EF43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E2590149-7A77-4BED-80F7-6C795D78CD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BE53FDD1-85D1-493A-97B8-B9B1093F45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7722-4F14-9152-20D3A51EF43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C5F1430E-289D-4FF5-94DC-E2157F008C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7722-4F14-9152-20D3A51EF43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D0D006F3-04E2-4454-BBC3-71079D808F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7722-4F14-9152-20D3A51EF43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65DF9329-1799-45F5-BE39-4F6EF837ED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33D5BD31-2CB6-4CF3-A2E7-BB80B8B72E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D4845BA4-4B54-406E-A269-6F692CE3F7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A0B4893F-5EEF-478D-9A87-AEFC5A0DE5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139B3481-150A-43E2-B8BD-B906850696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7722-4F14-9152-20D3A51EF43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095B4430-380A-4EBC-957D-669C86DADF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7722-4F14-9152-20D3A51EF43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BC5637DF-5F59-49D5-8FFF-292687044C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7722-4F14-9152-20D3A51EF43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6DBB5C39-3E4F-491C-868F-F24CA6B3F4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24A-406D-AFD1-0EF1255AA3AC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18E8A484-27D0-482F-BEC0-98AC13013D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24A-406D-AFD1-0EF1255AA3AC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7EA50577-8319-4E7D-B2F0-F7823F7774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24A-406D-AFD1-0EF1255AA3AC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D2854462-B095-40CB-94D2-33491B3954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24A-406D-AFD1-0EF1255AA3AC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2D989479-C51B-45F9-BABB-3357BF7ACF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24A-406D-AFD1-0EF1255AA3AC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56382229-C3DF-4B43-A649-835867D21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24A-406D-AFD1-0EF1255AA3AC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1356C34C-5E9E-4A4B-9865-1C0FD8B689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24A-406D-AFD1-0EF1255AA3AC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26FAA1D4-B211-482E-8D64-BFE843C37E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056-424A-B952-882C321914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95C3A7DC-6268-43A7-85B1-3D2E9DFBD9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056-424A-B952-882C321914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2D50EE0C-60E3-4E36-9B99-4BE2655512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056-424A-B952-882C321914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5879D4EA-270B-4B57-A99A-A839B33696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056-424A-B952-882C321914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605AD87F-2CD7-496C-BAD7-CCA812D0CB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056-424A-B952-882C321914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BFC312A4-C1B8-4604-9DFB-63F2FB5E11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056-424A-B952-882C321914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Android!$C$120:$C$221</c:f>
              <c:numCache>
                <c:formatCode>General</c:formatCode>
                <c:ptCount val="102"/>
                <c:pt idx="0">
                  <c:v>531</c:v>
                </c:pt>
                <c:pt idx="1">
                  <c:v>865</c:v>
                </c:pt>
                <c:pt idx="2">
                  <c:v>845</c:v>
                </c:pt>
                <c:pt idx="3">
                  <c:v>748</c:v>
                </c:pt>
                <c:pt idx="4">
                  <c:v>714</c:v>
                </c:pt>
                <c:pt idx="5">
                  <c:v>995</c:v>
                </c:pt>
                <c:pt idx="6">
                  <c:v>722</c:v>
                </c:pt>
                <c:pt idx="7">
                  <c:v>725</c:v>
                </c:pt>
                <c:pt idx="8">
                  <c:v>753</c:v>
                </c:pt>
                <c:pt idx="9">
                  <c:v>1025</c:v>
                </c:pt>
                <c:pt idx="10">
                  <c:v>838</c:v>
                </c:pt>
                <c:pt idx="11">
                  <c:v>923</c:v>
                </c:pt>
                <c:pt idx="12">
                  <c:v>1098</c:v>
                </c:pt>
                <c:pt idx="13">
                  <c:v>874</c:v>
                </c:pt>
                <c:pt idx="14">
                  <c:v>383</c:v>
                </c:pt>
                <c:pt idx="15">
                  <c:v>485</c:v>
                </c:pt>
                <c:pt idx="16">
                  <c:v>626</c:v>
                </c:pt>
                <c:pt idx="17">
                  <c:v>518</c:v>
                </c:pt>
                <c:pt idx="18">
                  <c:v>537</c:v>
                </c:pt>
                <c:pt idx="19">
                  <c:v>458</c:v>
                </c:pt>
                <c:pt idx="20">
                  <c:v>389</c:v>
                </c:pt>
                <c:pt idx="21">
                  <c:v>301</c:v>
                </c:pt>
                <c:pt idx="22">
                  <c:v>321</c:v>
                </c:pt>
                <c:pt idx="23">
                  <c:v>279</c:v>
                </c:pt>
                <c:pt idx="24">
                  <c:v>280</c:v>
                </c:pt>
                <c:pt idx="25">
                  <c:v>255</c:v>
                </c:pt>
                <c:pt idx="26">
                  <c:v>248</c:v>
                </c:pt>
                <c:pt idx="27">
                  <c:v>202</c:v>
                </c:pt>
                <c:pt idx="28">
                  <c:v>171</c:v>
                </c:pt>
                <c:pt idx="29">
                  <c:v>252</c:v>
                </c:pt>
                <c:pt idx="30">
                  <c:v>365</c:v>
                </c:pt>
                <c:pt idx="31">
                  <c:v>378</c:v>
                </c:pt>
                <c:pt idx="32">
                  <c:v>309</c:v>
                </c:pt>
                <c:pt idx="33">
                  <c:v>345</c:v>
                </c:pt>
                <c:pt idx="34">
                  <c:v>252</c:v>
                </c:pt>
                <c:pt idx="35">
                  <c:v>241</c:v>
                </c:pt>
                <c:pt idx="36">
                  <c:v>240</c:v>
                </c:pt>
                <c:pt idx="37">
                  <c:v>372</c:v>
                </c:pt>
                <c:pt idx="38">
                  <c:v>367</c:v>
                </c:pt>
                <c:pt idx="39">
                  <c:v>353</c:v>
                </c:pt>
                <c:pt idx="40">
                  <c:v>367</c:v>
                </c:pt>
                <c:pt idx="41">
                  <c:v>260</c:v>
                </c:pt>
                <c:pt idx="42">
                  <c:v>309</c:v>
                </c:pt>
                <c:pt idx="43">
                  <c:v>312</c:v>
                </c:pt>
                <c:pt idx="44">
                  <c:v>329</c:v>
                </c:pt>
                <c:pt idx="45">
                  <c:v>486</c:v>
                </c:pt>
                <c:pt idx="46">
                  <c:v>372</c:v>
                </c:pt>
                <c:pt idx="47">
                  <c:v>446</c:v>
                </c:pt>
                <c:pt idx="48">
                  <c:v>386</c:v>
                </c:pt>
                <c:pt idx="49">
                  <c:v>421</c:v>
                </c:pt>
                <c:pt idx="50">
                  <c:v>535</c:v>
                </c:pt>
                <c:pt idx="51">
                  <c:v>537</c:v>
                </c:pt>
                <c:pt idx="52">
                  <c:v>639</c:v>
                </c:pt>
                <c:pt idx="53">
                  <c:v>429</c:v>
                </c:pt>
                <c:pt idx="54">
                  <c:v>559</c:v>
                </c:pt>
                <c:pt idx="55">
                  <c:v>649</c:v>
                </c:pt>
                <c:pt idx="56">
                  <c:v>691</c:v>
                </c:pt>
                <c:pt idx="57">
                  <c:v>666</c:v>
                </c:pt>
                <c:pt idx="58">
                  <c:v>720</c:v>
                </c:pt>
                <c:pt idx="59">
                  <c:v>640</c:v>
                </c:pt>
                <c:pt idx="60">
                  <c:v>445</c:v>
                </c:pt>
                <c:pt idx="61">
                  <c:v>578</c:v>
                </c:pt>
                <c:pt idx="62">
                  <c:v>655</c:v>
                </c:pt>
                <c:pt idx="63">
                  <c:v>453</c:v>
                </c:pt>
                <c:pt idx="64">
                  <c:v>294</c:v>
                </c:pt>
                <c:pt idx="65">
                  <c:v>463</c:v>
                </c:pt>
                <c:pt idx="66">
                  <c:v>169</c:v>
                </c:pt>
                <c:pt idx="67">
                  <c:v>203</c:v>
                </c:pt>
                <c:pt idx="68">
                  <c:v>318</c:v>
                </c:pt>
                <c:pt idx="69">
                  <c:v>238</c:v>
                </c:pt>
                <c:pt idx="70">
                  <c:v>199</c:v>
                </c:pt>
                <c:pt idx="71">
                  <c:v>141</c:v>
                </c:pt>
                <c:pt idx="72">
                  <c:v>242</c:v>
                </c:pt>
                <c:pt idx="73">
                  <c:v>217</c:v>
                </c:pt>
                <c:pt idx="74">
                  <c:v>211</c:v>
                </c:pt>
                <c:pt idx="75">
                  <c:v>189</c:v>
                </c:pt>
                <c:pt idx="76">
                  <c:v>311</c:v>
                </c:pt>
                <c:pt idx="77">
                  <c:v>157</c:v>
                </c:pt>
                <c:pt idx="78">
                  <c:v>202</c:v>
                </c:pt>
                <c:pt idx="79">
                  <c:v>190</c:v>
                </c:pt>
                <c:pt idx="80">
                  <c:v>82</c:v>
                </c:pt>
                <c:pt idx="81">
                  <c:v>137</c:v>
                </c:pt>
                <c:pt idx="82">
                  <c:v>125</c:v>
                </c:pt>
                <c:pt idx="83">
                  <c:v>136</c:v>
                </c:pt>
                <c:pt idx="84">
                  <c:v>67</c:v>
                </c:pt>
                <c:pt idx="85">
                  <c:v>87</c:v>
                </c:pt>
                <c:pt idx="86">
                  <c:v>46</c:v>
                </c:pt>
                <c:pt idx="87">
                  <c:v>70</c:v>
                </c:pt>
                <c:pt idx="88">
                  <c:v>75</c:v>
                </c:pt>
                <c:pt idx="89">
                  <c:v>101</c:v>
                </c:pt>
                <c:pt idx="90">
                  <c:v>56</c:v>
                </c:pt>
                <c:pt idx="91">
                  <c:v>46</c:v>
                </c:pt>
                <c:pt idx="92">
                  <c:v>10</c:v>
                </c:pt>
                <c:pt idx="93">
                  <c:v>15</c:v>
                </c:pt>
                <c:pt idx="94">
                  <c:v>19</c:v>
                </c:pt>
                <c:pt idx="95">
                  <c:v>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Android!$J$120:$J$221</c15:f>
                <c15:dlblRangeCache>
                  <c:ptCount val="102"/>
                  <c:pt idx="9">
                    <c:v>10</c:v>
                  </c:pt>
                  <c:pt idx="15">
                    <c:v>46</c:v>
                  </c:pt>
                  <c:pt idx="17">
                    <c:v>67</c:v>
                  </c:pt>
                  <c:pt idx="19">
                    <c:v>125</c:v>
                  </c:pt>
                  <c:pt idx="21">
                    <c:v>82</c:v>
                  </c:pt>
                  <c:pt idx="24">
                    <c:v>157</c:v>
                  </c:pt>
                  <c:pt idx="26">
                    <c:v>189</c:v>
                  </c:pt>
                  <c:pt idx="30">
                    <c:v>141</c:v>
                  </c:pt>
                  <c:pt idx="35">
                    <c:v>169</c:v>
                  </c:pt>
                  <c:pt idx="37">
                    <c:v>294</c:v>
                  </c:pt>
                  <c:pt idx="41">
                    <c:v>445</c:v>
                  </c:pt>
                  <c:pt idx="44">
                    <c:v>666</c:v>
                  </c:pt>
                  <c:pt idx="48">
                    <c:v>429</c:v>
                  </c:pt>
                  <c:pt idx="53">
                    <c:v>386</c:v>
                  </c:pt>
                  <c:pt idx="55">
                    <c:v>372</c:v>
                  </c:pt>
                  <c:pt idx="60">
                    <c:v>260</c:v>
                  </c:pt>
                  <c:pt idx="62">
                    <c:v>353</c:v>
                  </c:pt>
                  <c:pt idx="65">
                    <c:v>240</c:v>
                  </c:pt>
                  <c:pt idx="69">
                    <c:v>309</c:v>
                  </c:pt>
                  <c:pt idx="73">
                    <c:v>171</c:v>
                  </c:pt>
                  <c:pt idx="78">
                    <c:v>279</c:v>
                  </c:pt>
                  <c:pt idx="80">
                    <c:v>301</c:v>
                  </c:pt>
                  <c:pt idx="84">
                    <c:v>518</c:v>
                  </c:pt>
                  <c:pt idx="87">
                    <c:v>383</c:v>
                  </c:pt>
                  <c:pt idx="91">
                    <c:v>838</c:v>
                  </c:pt>
                  <c:pt idx="95">
                    <c:v>722</c:v>
                  </c:pt>
                  <c:pt idx="97">
                    <c:v>714</c:v>
                  </c:pt>
                  <c:pt idx="101">
                    <c:v>531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3-7722-4F14-9152-20D3A51EF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\ 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Android!$C$119</c:f>
              <c:strCache>
                <c:ptCount val="1"/>
                <c:pt idx="0">
                  <c:v>Koronavilkku päiväavaimia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Android!$B$120:$B$171</c:f>
              <c:numCache>
                <c:formatCode>d/m</c:formatCode>
                <c:ptCount val="52"/>
                <c:pt idx="0">
                  <c:v>44172</c:v>
                </c:pt>
                <c:pt idx="1">
                  <c:v>44171</c:v>
                </c:pt>
                <c:pt idx="2">
                  <c:v>44170</c:v>
                </c:pt>
                <c:pt idx="3">
                  <c:v>44169</c:v>
                </c:pt>
                <c:pt idx="4">
                  <c:v>44168</c:v>
                </c:pt>
                <c:pt idx="5">
                  <c:v>44167</c:v>
                </c:pt>
                <c:pt idx="6">
                  <c:v>44166</c:v>
                </c:pt>
                <c:pt idx="7">
                  <c:v>44165</c:v>
                </c:pt>
                <c:pt idx="8">
                  <c:v>44164</c:v>
                </c:pt>
                <c:pt idx="9">
                  <c:v>44163</c:v>
                </c:pt>
                <c:pt idx="10">
                  <c:v>44162</c:v>
                </c:pt>
                <c:pt idx="11">
                  <c:v>44161</c:v>
                </c:pt>
                <c:pt idx="12">
                  <c:v>44160</c:v>
                </c:pt>
                <c:pt idx="13">
                  <c:v>44159</c:v>
                </c:pt>
                <c:pt idx="14">
                  <c:v>44158</c:v>
                </c:pt>
                <c:pt idx="15">
                  <c:v>44157</c:v>
                </c:pt>
                <c:pt idx="16">
                  <c:v>44156</c:v>
                </c:pt>
                <c:pt idx="17">
                  <c:v>44155</c:v>
                </c:pt>
                <c:pt idx="18">
                  <c:v>44154</c:v>
                </c:pt>
                <c:pt idx="19">
                  <c:v>44153</c:v>
                </c:pt>
                <c:pt idx="20">
                  <c:v>44152</c:v>
                </c:pt>
                <c:pt idx="21">
                  <c:v>44151</c:v>
                </c:pt>
                <c:pt idx="22">
                  <c:v>44150</c:v>
                </c:pt>
                <c:pt idx="23">
                  <c:v>44149</c:v>
                </c:pt>
                <c:pt idx="24">
                  <c:v>44148</c:v>
                </c:pt>
                <c:pt idx="25">
                  <c:v>44147</c:v>
                </c:pt>
                <c:pt idx="26">
                  <c:v>44146</c:v>
                </c:pt>
                <c:pt idx="27">
                  <c:v>44145</c:v>
                </c:pt>
                <c:pt idx="28">
                  <c:v>44144</c:v>
                </c:pt>
                <c:pt idx="29">
                  <c:v>44143</c:v>
                </c:pt>
                <c:pt idx="30">
                  <c:v>44142</c:v>
                </c:pt>
                <c:pt idx="31">
                  <c:v>44141</c:v>
                </c:pt>
                <c:pt idx="32">
                  <c:v>44140</c:v>
                </c:pt>
                <c:pt idx="33">
                  <c:v>44139</c:v>
                </c:pt>
                <c:pt idx="34">
                  <c:v>44138</c:v>
                </c:pt>
                <c:pt idx="35">
                  <c:v>44137</c:v>
                </c:pt>
                <c:pt idx="36">
                  <c:v>44136</c:v>
                </c:pt>
                <c:pt idx="37">
                  <c:v>44135</c:v>
                </c:pt>
                <c:pt idx="38">
                  <c:v>44134</c:v>
                </c:pt>
                <c:pt idx="39">
                  <c:v>44133</c:v>
                </c:pt>
                <c:pt idx="40">
                  <c:v>44132</c:v>
                </c:pt>
                <c:pt idx="41">
                  <c:v>44131</c:v>
                </c:pt>
                <c:pt idx="42">
                  <c:v>44130</c:v>
                </c:pt>
                <c:pt idx="43">
                  <c:v>44129</c:v>
                </c:pt>
                <c:pt idx="44">
                  <c:v>44128</c:v>
                </c:pt>
                <c:pt idx="45">
                  <c:v>44127</c:v>
                </c:pt>
                <c:pt idx="46">
                  <c:v>44126</c:v>
                </c:pt>
                <c:pt idx="47">
                  <c:v>44125</c:v>
                </c:pt>
                <c:pt idx="48">
                  <c:v>44124</c:v>
                </c:pt>
                <c:pt idx="49">
                  <c:v>44123</c:v>
                </c:pt>
                <c:pt idx="50">
                  <c:v>44122</c:v>
                </c:pt>
                <c:pt idx="51">
                  <c:v>44121</c:v>
                </c:pt>
              </c:numCache>
            </c:numRef>
          </c:cat>
          <c:val>
            <c:numRef>
              <c:f>Android!$C$120:$C$221</c:f>
              <c:numCache>
                <c:formatCode>General</c:formatCode>
                <c:ptCount val="102"/>
                <c:pt idx="0">
                  <c:v>531</c:v>
                </c:pt>
                <c:pt idx="1">
                  <c:v>865</c:v>
                </c:pt>
                <c:pt idx="2">
                  <c:v>845</c:v>
                </c:pt>
                <c:pt idx="3">
                  <c:v>748</c:v>
                </c:pt>
                <c:pt idx="4">
                  <c:v>714</c:v>
                </c:pt>
                <c:pt idx="5">
                  <c:v>995</c:v>
                </c:pt>
                <c:pt idx="6">
                  <c:v>722</c:v>
                </c:pt>
                <c:pt idx="7">
                  <c:v>725</c:v>
                </c:pt>
                <c:pt idx="8">
                  <c:v>753</c:v>
                </c:pt>
                <c:pt idx="9">
                  <c:v>1025</c:v>
                </c:pt>
                <c:pt idx="10">
                  <c:v>838</c:v>
                </c:pt>
                <c:pt idx="11">
                  <c:v>923</c:v>
                </c:pt>
                <c:pt idx="12">
                  <c:v>1098</c:v>
                </c:pt>
                <c:pt idx="13">
                  <c:v>874</c:v>
                </c:pt>
                <c:pt idx="14">
                  <c:v>383</c:v>
                </c:pt>
                <c:pt idx="15">
                  <c:v>485</c:v>
                </c:pt>
                <c:pt idx="16">
                  <c:v>626</c:v>
                </c:pt>
                <c:pt idx="17">
                  <c:v>518</c:v>
                </c:pt>
                <c:pt idx="18">
                  <c:v>537</c:v>
                </c:pt>
                <c:pt idx="19">
                  <c:v>458</c:v>
                </c:pt>
                <c:pt idx="20">
                  <c:v>389</c:v>
                </c:pt>
                <c:pt idx="21">
                  <c:v>301</c:v>
                </c:pt>
                <c:pt idx="22">
                  <c:v>321</c:v>
                </c:pt>
                <c:pt idx="23">
                  <c:v>279</c:v>
                </c:pt>
                <c:pt idx="24">
                  <c:v>280</c:v>
                </c:pt>
                <c:pt idx="25">
                  <c:v>255</c:v>
                </c:pt>
                <c:pt idx="26">
                  <c:v>248</c:v>
                </c:pt>
                <c:pt idx="27">
                  <c:v>202</c:v>
                </c:pt>
                <c:pt idx="28">
                  <c:v>171</c:v>
                </c:pt>
                <c:pt idx="29">
                  <c:v>252</c:v>
                </c:pt>
                <c:pt idx="30">
                  <c:v>365</c:v>
                </c:pt>
                <c:pt idx="31">
                  <c:v>378</c:v>
                </c:pt>
                <c:pt idx="32">
                  <c:v>309</c:v>
                </c:pt>
                <c:pt idx="33">
                  <c:v>345</c:v>
                </c:pt>
                <c:pt idx="34">
                  <c:v>252</c:v>
                </c:pt>
                <c:pt idx="35">
                  <c:v>241</c:v>
                </c:pt>
                <c:pt idx="36">
                  <c:v>240</c:v>
                </c:pt>
                <c:pt idx="37">
                  <c:v>372</c:v>
                </c:pt>
                <c:pt idx="38">
                  <c:v>367</c:v>
                </c:pt>
                <c:pt idx="39">
                  <c:v>353</c:v>
                </c:pt>
                <c:pt idx="40">
                  <c:v>367</c:v>
                </c:pt>
                <c:pt idx="41">
                  <c:v>260</c:v>
                </c:pt>
                <c:pt idx="42">
                  <c:v>309</c:v>
                </c:pt>
                <c:pt idx="43">
                  <c:v>312</c:v>
                </c:pt>
                <c:pt idx="44">
                  <c:v>329</c:v>
                </c:pt>
                <c:pt idx="45">
                  <c:v>486</c:v>
                </c:pt>
                <c:pt idx="46">
                  <c:v>372</c:v>
                </c:pt>
                <c:pt idx="47">
                  <c:v>446</c:v>
                </c:pt>
                <c:pt idx="48">
                  <c:v>386</c:v>
                </c:pt>
                <c:pt idx="49">
                  <c:v>421</c:v>
                </c:pt>
                <c:pt idx="50">
                  <c:v>535</c:v>
                </c:pt>
                <c:pt idx="51">
                  <c:v>537</c:v>
                </c:pt>
                <c:pt idx="52">
                  <c:v>639</c:v>
                </c:pt>
                <c:pt idx="53">
                  <c:v>429</c:v>
                </c:pt>
                <c:pt idx="54">
                  <c:v>559</c:v>
                </c:pt>
                <c:pt idx="55">
                  <c:v>649</c:v>
                </c:pt>
                <c:pt idx="56">
                  <c:v>691</c:v>
                </c:pt>
                <c:pt idx="57">
                  <c:v>666</c:v>
                </c:pt>
                <c:pt idx="58">
                  <c:v>720</c:v>
                </c:pt>
                <c:pt idx="59">
                  <c:v>640</c:v>
                </c:pt>
                <c:pt idx="60">
                  <c:v>445</c:v>
                </c:pt>
                <c:pt idx="61">
                  <c:v>578</c:v>
                </c:pt>
                <c:pt idx="62">
                  <c:v>655</c:v>
                </c:pt>
                <c:pt idx="63">
                  <c:v>453</c:v>
                </c:pt>
                <c:pt idx="64">
                  <c:v>294</c:v>
                </c:pt>
                <c:pt idx="65">
                  <c:v>463</c:v>
                </c:pt>
                <c:pt idx="66">
                  <c:v>169</c:v>
                </c:pt>
                <c:pt idx="67">
                  <c:v>203</c:v>
                </c:pt>
                <c:pt idx="68">
                  <c:v>318</c:v>
                </c:pt>
                <c:pt idx="69">
                  <c:v>238</c:v>
                </c:pt>
                <c:pt idx="70">
                  <c:v>199</c:v>
                </c:pt>
                <c:pt idx="71">
                  <c:v>141</c:v>
                </c:pt>
                <c:pt idx="72">
                  <c:v>242</c:v>
                </c:pt>
                <c:pt idx="73">
                  <c:v>217</c:v>
                </c:pt>
                <c:pt idx="74">
                  <c:v>211</c:v>
                </c:pt>
                <c:pt idx="75">
                  <c:v>189</c:v>
                </c:pt>
                <c:pt idx="76">
                  <c:v>311</c:v>
                </c:pt>
                <c:pt idx="77">
                  <c:v>157</c:v>
                </c:pt>
                <c:pt idx="78">
                  <c:v>202</c:v>
                </c:pt>
                <c:pt idx="79">
                  <c:v>190</c:v>
                </c:pt>
                <c:pt idx="80">
                  <c:v>82</c:v>
                </c:pt>
                <c:pt idx="81">
                  <c:v>137</c:v>
                </c:pt>
                <c:pt idx="82">
                  <c:v>125</c:v>
                </c:pt>
                <c:pt idx="83">
                  <c:v>136</c:v>
                </c:pt>
                <c:pt idx="84">
                  <c:v>67</c:v>
                </c:pt>
                <c:pt idx="85">
                  <c:v>87</c:v>
                </c:pt>
                <c:pt idx="86">
                  <c:v>46</c:v>
                </c:pt>
                <c:pt idx="87">
                  <c:v>70</c:v>
                </c:pt>
                <c:pt idx="88">
                  <c:v>75</c:v>
                </c:pt>
                <c:pt idx="89">
                  <c:v>101</c:v>
                </c:pt>
                <c:pt idx="90">
                  <c:v>56</c:v>
                </c:pt>
                <c:pt idx="91">
                  <c:v>46</c:v>
                </c:pt>
                <c:pt idx="92">
                  <c:v>10</c:v>
                </c:pt>
                <c:pt idx="93">
                  <c:v>15</c:v>
                </c:pt>
                <c:pt idx="94">
                  <c:v>19</c:v>
                </c:pt>
                <c:pt idx="95">
                  <c:v>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F-41DF-BFAB-BF68DF226616}"/>
            </c:ext>
          </c:extLst>
        </c:ser>
        <c:ser>
          <c:idx val="1"/>
          <c:order val="1"/>
          <c:tx>
            <c:strRef>
              <c:f>Android!$K$119</c:f>
              <c:strCache>
                <c:ptCount val="1"/>
                <c:pt idx="0">
                  <c:v>Uusia ilmoitettuja COVID-19 tapauksia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Android!$B$120:$B$171</c:f>
              <c:numCache>
                <c:formatCode>d/m</c:formatCode>
                <c:ptCount val="52"/>
                <c:pt idx="0">
                  <c:v>44172</c:v>
                </c:pt>
                <c:pt idx="1">
                  <c:v>44171</c:v>
                </c:pt>
                <c:pt idx="2">
                  <c:v>44170</c:v>
                </c:pt>
                <c:pt idx="3">
                  <c:v>44169</c:v>
                </c:pt>
                <c:pt idx="4">
                  <c:v>44168</c:v>
                </c:pt>
                <c:pt idx="5">
                  <c:v>44167</c:v>
                </c:pt>
                <c:pt idx="6">
                  <c:v>44166</c:v>
                </c:pt>
                <c:pt idx="7">
                  <c:v>44165</c:v>
                </c:pt>
                <c:pt idx="8">
                  <c:v>44164</c:v>
                </c:pt>
                <c:pt idx="9">
                  <c:v>44163</c:v>
                </c:pt>
                <c:pt idx="10">
                  <c:v>44162</c:v>
                </c:pt>
                <c:pt idx="11">
                  <c:v>44161</c:v>
                </c:pt>
                <c:pt idx="12">
                  <c:v>44160</c:v>
                </c:pt>
                <c:pt idx="13">
                  <c:v>44159</c:v>
                </c:pt>
                <c:pt idx="14">
                  <c:v>44158</c:v>
                </c:pt>
                <c:pt idx="15">
                  <c:v>44157</c:v>
                </c:pt>
                <c:pt idx="16">
                  <c:v>44156</c:v>
                </c:pt>
                <c:pt idx="17">
                  <c:v>44155</c:v>
                </c:pt>
                <c:pt idx="18">
                  <c:v>44154</c:v>
                </c:pt>
                <c:pt idx="19">
                  <c:v>44153</c:v>
                </c:pt>
                <c:pt idx="20">
                  <c:v>44152</c:v>
                </c:pt>
                <c:pt idx="21">
                  <c:v>44151</c:v>
                </c:pt>
                <c:pt idx="22">
                  <c:v>44150</c:v>
                </c:pt>
                <c:pt idx="23">
                  <c:v>44149</c:v>
                </c:pt>
                <c:pt idx="24">
                  <c:v>44148</c:v>
                </c:pt>
                <c:pt idx="25">
                  <c:v>44147</c:v>
                </c:pt>
                <c:pt idx="26">
                  <c:v>44146</c:v>
                </c:pt>
                <c:pt idx="27">
                  <c:v>44145</c:v>
                </c:pt>
                <c:pt idx="28">
                  <c:v>44144</c:v>
                </c:pt>
                <c:pt idx="29">
                  <c:v>44143</c:v>
                </c:pt>
                <c:pt idx="30">
                  <c:v>44142</c:v>
                </c:pt>
                <c:pt idx="31">
                  <c:v>44141</c:v>
                </c:pt>
                <c:pt idx="32">
                  <c:v>44140</c:v>
                </c:pt>
                <c:pt idx="33">
                  <c:v>44139</c:v>
                </c:pt>
                <c:pt idx="34">
                  <c:v>44138</c:v>
                </c:pt>
                <c:pt idx="35">
                  <c:v>44137</c:v>
                </c:pt>
                <c:pt idx="36">
                  <c:v>44136</c:v>
                </c:pt>
                <c:pt idx="37">
                  <c:v>44135</c:v>
                </c:pt>
                <c:pt idx="38">
                  <c:v>44134</c:v>
                </c:pt>
                <c:pt idx="39">
                  <c:v>44133</c:v>
                </c:pt>
                <c:pt idx="40">
                  <c:v>44132</c:v>
                </c:pt>
                <c:pt idx="41">
                  <c:v>44131</c:v>
                </c:pt>
                <c:pt idx="42">
                  <c:v>44130</c:v>
                </c:pt>
                <c:pt idx="43">
                  <c:v>44129</c:v>
                </c:pt>
                <c:pt idx="44">
                  <c:v>44128</c:v>
                </c:pt>
                <c:pt idx="45">
                  <c:v>44127</c:v>
                </c:pt>
                <c:pt idx="46">
                  <c:v>44126</c:v>
                </c:pt>
                <c:pt idx="47">
                  <c:v>44125</c:v>
                </c:pt>
                <c:pt idx="48">
                  <c:v>44124</c:v>
                </c:pt>
                <c:pt idx="49">
                  <c:v>44123</c:v>
                </c:pt>
                <c:pt idx="50">
                  <c:v>44122</c:v>
                </c:pt>
                <c:pt idx="51">
                  <c:v>44121</c:v>
                </c:pt>
              </c:numCache>
            </c:numRef>
          </c:cat>
          <c:val>
            <c:numRef>
              <c:f>Android!$K$120:$K$171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460</c:v>
                </c:pt>
                <c:pt idx="3">
                  <c:v>336</c:v>
                </c:pt>
                <c:pt idx="4">
                  <c:v>540</c:v>
                </c:pt>
                <c:pt idx="5">
                  <c:v>420</c:v>
                </c:pt>
                <c:pt idx="6">
                  <c:v>550</c:v>
                </c:pt>
                <c:pt idx="7">
                  <c:v>283</c:v>
                </c:pt>
                <c:pt idx="8">
                  <c:v>322</c:v>
                </c:pt>
                <c:pt idx="9">
                  <c:v>541</c:v>
                </c:pt>
                <c:pt idx="10">
                  <c:v>618</c:v>
                </c:pt>
                <c:pt idx="11">
                  <c:v>496</c:v>
                </c:pt>
                <c:pt idx="12">
                  <c:v>363</c:v>
                </c:pt>
                <c:pt idx="13">
                  <c:v>353</c:v>
                </c:pt>
                <c:pt idx="14">
                  <c:v>297</c:v>
                </c:pt>
                <c:pt idx="15">
                  <c:v>423</c:v>
                </c:pt>
                <c:pt idx="16">
                  <c:v>469</c:v>
                </c:pt>
                <c:pt idx="17">
                  <c:v>461</c:v>
                </c:pt>
                <c:pt idx="18">
                  <c:v>351</c:v>
                </c:pt>
                <c:pt idx="19">
                  <c:v>288</c:v>
                </c:pt>
                <c:pt idx="20">
                  <c:v>228</c:v>
                </c:pt>
                <c:pt idx="21">
                  <c:v>104</c:v>
                </c:pt>
                <c:pt idx="22">
                  <c:v>213</c:v>
                </c:pt>
                <c:pt idx="23">
                  <c:v>244</c:v>
                </c:pt>
                <c:pt idx="24">
                  <c:v>316</c:v>
                </c:pt>
                <c:pt idx="25">
                  <c:v>197</c:v>
                </c:pt>
                <c:pt idx="26">
                  <c:v>238</c:v>
                </c:pt>
                <c:pt idx="27">
                  <c:v>220</c:v>
                </c:pt>
                <c:pt idx="28">
                  <c:v>90</c:v>
                </c:pt>
                <c:pt idx="29">
                  <c:v>412</c:v>
                </c:pt>
                <c:pt idx="30">
                  <c:v>0</c:v>
                </c:pt>
                <c:pt idx="31">
                  <c:v>266</c:v>
                </c:pt>
                <c:pt idx="32">
                  <c:v>189</c:v>
                </c:pt>
                <c:pt idx="33">
                  <c:v>293</c:v>
                </c:pt>
                <c:pt idx="34">
                  <c:v>237</c:v>
                </c:pt>
                <c:pt idx="35">
                  <c:v>109</c:v>
                </c:pt>
                <c:pt idx="36">
                  <c:v>178</c:v>
                </c:pt>
                <c:pt idx="37">
                  <c:v>203</c:v>
                </c:pt>
                <c:pt idx="38">
                  <c:v>344</c:v>
                </c:pt>
                <c:pt idx="39">
                  <c:v>188</c:v>
                </c:pt>
                <c:pt idx="40">
                  <c:v>408</c:v>
                </c:pt>
                <c:pt idx="41">
                  <c:v>0</c:v>
                </c:pt>
                <c:pt idx="42">
                  <c:v>122</c:v>
                </c:pt>
                <c:pt idx="43">
                  <c:v>196</c:v>
                </c:pt>
                <c:pt idx="44">
                  <c:v>178</c:v>
                </c:pt>
                <c:pt idx="45">
                  <c:v>219</c:v>
                </c:pt>
                <c:pt idx="46">
                  <c:v>184</c:v>
                </c:pt>
                <c:pt idx="47">
                  <c:v>222</c:v>
                </c:pt>
                <c:pt idx="48">
                  <c:v>294</c:v>
                </c:pt>
                <c:pt idx="49">
                  <c:v>131</c:v>
                </c:pt>
                <c:pt idx="50">
                  <c:v>131</c:v>
                </c:pt>
                <c:pt idx="51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F-41DF-BFAB-BF68DF226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403560"/>
        <c:axId val="731396344"/>
      </c:lineChart>
      <c:dateAx>
        <c:axId val="731403560"/>
        <c:scaling>
          <c:orientation val="minMax"/>
        </c:scaling>
        <c:delete val="0"/>
        <c:axPos val="b"/>
        <c:numFmt formatCode="d/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96344"/>
        <c:crosses val="autoZero"/>
        <c:auto val="1"/>
        <c:lblOffset val="100"/>
        <c:baseTimeUnit val="days"/>
      </c:dateAx>
      <c:valAx>
        <c:axId val="73139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03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643129472961851E-2"/>
          <c:y val="7.2633581862363669E-2"/>
          <c:w val="0.67844185362166287"/>
          <c:h val="5.60574735974253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517071</xdr:colOff>
      <xdr:row>22</xdr:row>
      <xdr:rowOff>136071</xdr:rowOff>
    </xdr:from>
    <xdr:to>
      <xdr:col>15</xdr:col>
      <xdr:colOff>615043</xdr:colOff>
      <xdr:row>67</xdr:row>
      <xdr:rowOff>32656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250222</xdr:colOff>
      <xdr:row>80</xdr:row>
      <xdr:rowOff>102359</xdr:rowOff>
    </xdr:from>
    <xdr:to>
      <xdr:col>15</xdr:col>
      <xdr:colOff>241379</xdr:colOff>
      <xdr:row>103</xdr:row>
      <xdr:rowOff>102359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627809</xdr:colOff>
      <xdr:row>129</xdr:row>
      <xdr:rowOff>83214</xdr:rowOff>
    </xdr:from>
    <xdr:to>
      <xdr:col>7</xdr:col>
      <xdr:colOff>668733</xdr:colOff>
      <xdr:row>150</xdr:row>
      <xdr:rowOff>30066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FCDE256-02F8-46DF-99AF-73049CB80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1:S223"/>
  <sheetViews>
    <sheetView tabSelected="1" topLeftCell="A79" zoomScale="85" zoomScaleNormal="85" workbookViewId="0">
      <selection activeCell="A106" sqref="A106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  <col min="7" max="7" width="11.23046875" customWidth="1"/>
    <col min="8" max="8" width="9.921875" bestFit="1" customWidth="1"/>
  </cols>
  <sheetData>
    <row r="1" spans="1:19">
      <c r="S1">
        <v>1</v>
      </c>
    </row>
    <row r="2" spans="1:19">
      <c r="A2" t="s">
        <v>11</v>
      </c>
      <c r="D2" t="s">
        <v>10</v>
      </c>
      <c r="E2" s="2">
        <f>SUM(E9:E22)</f>
        <v>1</v>
      </c>
      <c r="F2" t="s">
        <v>14</v>
      </c>
      <c r="G2">
        <f>SUM(AllKeys)</f>
        <v>37289</v>
      </c>
      <c r="H2" s="10">
        <f>G2/5</f>
        <v>7457.8</v>
      </c>
      <c r="S2">
        <v>2</v>
      </c>
    </row>
    <row r="3" spans="1:19">
      <c r="S3">
        <v>3</v>
      </c>
    </row>
    <row r="4" spans="1:19" s="1" customFormat="1">
      <c r="A4" s="1" t="s">
        <v>29</v>
      </c>
      <c r="C4" s="4"/>
      <c r="R4"/>
      <c r="S4">
        <v>4</v>
      </c>
    </row>
    <row r="5" spans="1:19">
      <c r="S5">
        <v>5</v>
      </c>
    </row>
    <row r="6" spans="1:19">
      <c r="A6" t="s">
        <v>6</v>
      </c>
      <c r="S6">
        <v>6</v>
      </c>
    </row>
    <row r="7" spans="1:19">
      <c r="G7" t="s">
        <v>8</v>
      </c>
      <c r="S7">
        <v>7</v>
      </c>
    </row>
    <row r="8" spans="1:19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  <c r="S8">
        <v>8</v>
      </c>
    </row>
    <row r="9" spans="1:19">
      <c r="B9" s="2" t="str">
        <f t="shared" ref="B9:B22" si="0">MID(Json,G9+12,H9-G9-13)</f>
        <v>7. joulukuuta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44172</v>
      </c>
      <c r="D9" s="2">
        <f t="shared" ref="D9:D22" si="1">VALUE(MID(Json,I9+10,J9-I9-10))</f>
        <v>531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30</v>
      </c>
      <c r="I9">
        <f t="shared" ref="I9:I22" si="4">FIND("keyCount",Json,H9)</f>
        <v>47</v>
      </c>
      <c r="J9">
        <f t="shared" ref="J9:J22" si="5">FIND(",""",Json,I9)</f>
        <v>60</v>
      </c>
      <c r="K9">
        <f t="shared" ref="K9:K22" si="6">FIND("matchesCount",Json,J9)</f>
        <v>62</v>
      </c>
      <c r="L9">
        <f t="shared" ref="L9:L22" si="7">FIND(",""",Json,K9)</f>
        <v>77</v>
      </c>
      <c r="S9">
        <v>9</v>
      </c>
    </row>
    <row r="10" spans="1:19">
      <c r="B10" s="2" t="str">
        <f t="shared" si="0"/>
        <v>6. joulukuuta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44171</v>
      </c>
      <c r="D10" s="2">
        <f t="shared" si="1"/>
        <v>865</v>
      </c>
      <c r="E10" s="2">
        <f t="shared" si="2"/>
        <v>0</v>
      </c>
      <c r="G10">
        <f>FIND("timestamp",Json,L9)</f>
        <v>160</v>
      </c>
      <c r="H10">
        <f t="shared" si="3"/>
        <v>186</v>
      </c>
      <c r="I10">
        <f t="shared" si="4"/>
        <v>202</v>
      </c>
      <c r="J10">
        <f t="shared" si="5"/>
        <v>215</v>
      </c>
      <c r="K10">
        <f t="shared" si="6"/>
        <v>217</v>
      </c>
      <c r="L10">
        <f t="shared" si="7"/>
        <v>232</v>
      </c>
      <c r="S10">
        <v>10</v>
      </c>
    </row>
    <row r="11" spans="1:19">
      <c r="B11" s="2" t="str">
        <f t="shared" si="0"/>
        <v>5. joulukuuta</v>
      </c>
      <c r="C11" s="5">
        <f t="shared" si="8"/>
        <v>44170</v>
      </c>
      <c r="D11" s="2">
        <f t="shared" si="1"/>
        <v>845</v>
      </c>
      <c r="E11" s="2">
        <f t="shared" si="2"/>
        <v>0</v>
      </c>
      <c r="G11">
        <f t="shared" ref="G11:G22" si="9">FIND("timestamp",Json,H10)</f>
        <v>316</v>
      </c>
      <c r="H11">
        <f t="shared" si="3"/>
        <v>342</v>
      </c>
      <c r="I11">
        <f t="shared" si="4"/>
        <v>358</v>
      </c>
      <c r="J11">
        <f t="shared" si="5"/>
        <v>371</v>
      </c>
      <c r="K11">
        <f t="shared" si="6"/>
        <v>373</v>
      </c>
      <c r="L11">
        <f t="shared" si="7"/>
        <v>388</v>
      </c>
      <c r="S11">
        <v>11</v>
      </c>
    </row>
    <row r="12" spans="1:19">
      <c r="B12" s="2" t="str">
        <f t="shared" si="0"/>
        <v>4. joulukuuta</v>
      </c>
      <c r="C12" s="5">
        <f t="shared" si="8"/>
        <v>44169</v>
      </c>
      <c r="D12" s="2">
        <f t="shared" si="1"/>
        <v>748</v>
      </c>
      <c r="E12" s="2">
        <f t="shared" si="2"/>
        <v>0</v>
      </c>
      <c r="G12">
        <f t="shared" si="9"/>
        <v>471</v>
      </c>
      <c r="H12">
        <f t="shared" si="3"/>
        <v>497</v>
      </c>
      <c r="I12">
        <f t="shared" si="4"/>
        <v>513</v>
      </c>
      <c r="J12">
        <f t="shared" si="5"/>
        <v>526</v>
      </c>
      <c r="K12">
        <f t="shared" si="6"/>
        <v>528</v>
      </c>
      <c r="L12">
        <f t="shared" si="7"/>
        <v>543</v>
      </c>
      <c r="S12">
        <v>12</v>
      </c>
    </row>
    <row r="13" spans="1:19">
      <c r="B13" s="2" t="str">
        <f t="shared" si="0"/>
        <v>3. joulukuuta</v>
      </c>
      <c r="C13" s="5">
        <f t="shared" si="8"/>
        <v>44168</v>
      </c>
      <c r="D13" s="2">
        <f t="shared" si="1"/>
        <v>714</v>
      </c>
      <c r="E13" s="2">
        <f t="shared" si="2"/>
        <v>0</v>
      </c>
      <c r="G13">
        <f t="shared" si="9"/>
        <v>627</v>
      </c>
      <c r="H13">
        <f t="shared" si="3"/>
        <v>653</v>
      </c>
      <c r="I13">
        <f t="shared" si="4"/>
        <v>669</v>
      </c>
      <c r="J13">
        <f t="shared" si="5"/>
        <v>682</v>
      </c>
      <c r="K13">
        <f t="shared" si="6"/>
        <v>684</v>
      </c>
      <c r="L13">
        <f t="shared" si="7"/>
        <v>699</v>
      </c>
    </row>
    <row r="14" spans="1:19">
      <c r="B14" s="2" t="str">
        <f t="shared" si="0"/>
        <v>2. joulukuuta</v>
      </c>
      <c r="C14" s="5">
        <f t="shared" si="8"/>
        <v>44167</v>
      </c>
      <c r="D14" s="2">
        <f t="shared" si="1"/>
        <v>995</v>
      </c>
      <c r="E14" s="2">
        <f t="shared" si="2"/>
        <v>0</v>
      </c>
      <c r="G14">
        <f t="shared" si="9"/>
        <v>783</v>
      </c>
      <c r="H14">
        <f t="shared" si="3"/>
        <v>809</v>
      </c>
      <c r="I14">
        <f t="shared" si="4"/>
        <v>825</v>
      </c>
      <c r="J14">
        <f t="shared" si="5"/>
        <v>838</v>
      </c>
      <c r="K14">
        <f t="shared" si="6"/>
        <v>840</v>
      </c>
      <c r="L14">
        <f t="shared" si="7"/>
        <v>855</v>
      </c>
      <c r="S14" t="s">
        <v>25</v>
      </c>
    </row>
    <row r="15" spans="1:19">
      <c r="B15" s="2" t="str">
        <f t="shared" si="0"/>
        <v>1. joulukuuta</v>
      </c>
      <c r="C15" s="5">
        <f t="shared" si="8"/>
        <v>44166</v>
      </c>
      <c r="D15" s="2">
        <f t="shared" si="1"/>
        <v>722</v>
      </c>
      <c r="E15" s="2">
        <f t="shared" si="2"/>
        <v>0</v>
      </c>
      <c r="G15">
        <f t="shared" si="9"/>
        <v>940</v>
      </c>
      <c r="H15">
        <f t="shared" si="3"/>
        <v>966</v>
      </c>
      <c r="I15">
        <f t="shared" si="4"/>
        <v>982</v>
      </c>
      <c r="J15">
        <f t="shared" si="5"/>
        <v>995</v>
      </c>
      <c r="K15">
        <f t="shared" si="6"/>
        <v>997</v>
      </c>
      <c r="L15">
        <f t="shared" si="7"/>
        <v>1012</v>
      </c>
    </row>
    <row r="16" spans="1:19">
      <c r="B16" s="2" t="str">
        <f t="shared" si="0"/>
        <v>30. marraskuuta</v>
      </c>
      <c r="C16" s="5">
        <f t="shared" si="8"/>
        <v>44165</v>
      </c>
      <c r="D16" s="2">
        <f t="shared" si="1"/>
        <v>725</v>
      </c>
      <c r="E16" s="2">
        <f t="shared" si="2"/>
        <v>0</v>
      </c>
      <c r="G16">
        <f t="shared" si="9"/>
        <v>1096</v>
      </c>
      <c r="H16">
        <f t="shared" si="3"/>
        <v>1124</v>
      </c>
      <c r="I16">
        <f t="shared" si="4"/>
        <v>1140</v>
      </c>
      <c r="J16">
        <f t="shared" si="5"/>
        <v>1153</v>
      </c>
      <c r="K16">
        <f t="shared" si="6"/>
        <v>1155</v>
      </c>
      <c r="L16">
        <f t="shared" si="7"/>
        <v>1170</v>
      </c>
      <c r="R16">
        <v>44170</v>
      </c>
      <c r="S16">
        <v>460</v>
      </c>
    </row>
    <row r="17" spans="1:19">
      <c r="B17" s="2" t="str">
        <f t="shared" si="0"/>
        <v>29. marraskuuta</v>
      </c>
      <c r="C17" s="5">
        <f t="shared" si="8"/>
        <v>44164</v>
      </c>
      <c r="D17" s="2">
        <f t="shared" si="1"/>
        <v>753</v>
      </c>
      <c r="E17" s="2">
        <f t="shared" si="2"/>
        <v>0</v>
      </c>
      <c r="G17">
        <f t="shared" si="9"/>
        <v>1254</v>
      </c>
      <c r="H17">
        <f t="shared" si="3"/>
        <v>1282</v>
      </c>
      <c r="I17">
        <f t="shared" si="4"/>
        <v>1298</v>
      </c>
      <c r="J17">
        <f t="shared" si="5"/>
        <v>1311</v>
      </c>
      <c r="K17">
        <f t="shared" si="6"/>
        <v>1313</v>
      </c>
      <c r="L17">
        <f t="shared" si="7"/>
        <v>1328</v>
      </c>
    </row>
    <row r="18" spans="1:19">
      <c r="B18" s="2" t="str">
        <f t="shared" si="0"/>
        <v>28. marraskuuta</v>
      </c>
      <c r="C18" s="5">
        <f t="shared" si="8"/>
        <v>44163</v>
      </c>
      <c r="D18" s="2">
        <f t="shared" si="1"/>
        <v>1025</v>
      </c>
      <c r="E18" s="2">
        <f t="shared" si="2"/>
        <v>0</v>
      </c>
      <c r="G18">
        <f t="shared" si="9"/>
        <v>1413</v>
      </c>
      <c r="H18">
        <f t="shared" si="3"/>
        <v>1441</v>
      </c>
      <c r="I18">
        <f t="shared" si="4"/>
        <v>1457</v>
      </c>
      <c r="J18">
        <f t="shared" si="5"/>
        <v>1471</v>
      </c>
      <c r="K18">
        <f t="shared" si="6"/>
        <v>1473</v>
      </c>
      <c r="L18">
        <f t="shared" si="7"/>
        <v>1488</v>
      </c>
      <c r="S18" t="s">
        <v>26</v>
      </c>
    </row>
    <row r="19" spans="1:19">
      <c r="B19" s="2" t="str">
        <f t="shared" si="0"/>
        <v>27. marraskuuta</v>
      </c>
      <c r="C19" s="5">
        <f t="shared" si="8"/>
        <v>44162</v>
      </c>
      <c r="D19" s="2">
        <f t="shared" si="1"/>
        <v>838</v>
      </c>
      <c r="E19" s="2">
        <f t="shared" si="2"/>
        <v>0</v>
      </c>
      <c r="G19">
        <f t="shared" si="9"/>
        <v>1571</v>
      </c>
      <c r="H19">
        <f t="shared" si="3"/>
        <v>1599</v>
      </c>
      <c r="I19">
        <f t="shared" si="4"/>
        <v>1615</v>
      </c>
      <c r="J19">
        <f t="shared" si="5"/>
        <v>1628</v>
      </c>
      <c r="K19">
        <f t="shared" si="6"/>
        <v>1630</v>
      </c>
      <c r="L19">
        <f t="shared" si="7"/>
        <v>1645</v>
      </c>
      <c r="R19">
        <v>44113</v>
      </c>
      <c r="S19">
        <v>235</v>
      </c>
    </row>
    <row r="20" spans="1:19">
      <c r="B20" s="2" t="str">
        <f t="shared" si="0"/>
        <v>26. marraskuuta</v>
      </c>
      <c r="C20" s="5">
        <f t="shared" si="8"/>
        <v>44161</v>
      </c>
      <c r="D20" s="2">
        <f t="shared" si="1"/>
        <v>923</v>
      </c>
      <c r="E20" s="2">
        <f t="shared" si="2"/>
        <v>1</v>
      </c>
      <c r="G20">
        <f t="shared" si="9"/>
        <v>1728</v>
      </c>
      <c r="H20">
        <f t="shared" si="3"/>
        <v>1756</v>
      </c>
      <c r="I20">
        <f t="shared" si="4"/>
        <v>1772</v>
      </c>
      <c r="J20">
        <f t="shared" si="5"/>
        <v>1785</v>
      </c>
      <c r="K20">
        <f t="shared" si="6"/>
        <v>1787</v>
      </c>
      <c r="L20">
        <f t="shared" si="7"/>
        <v>1802</v>
      </c>
    </row>
    <row r="21" spans="1:19">
      <c r="B21" s="2" t="str">
        <f t="shared" si="0"/>
        <v>25. marraskuuta</v>
      </c>
      <c r="C21" s="5">
        <f t="shared" si="8"/>
        <v>44160</v>
      </c>
      <c r="D21" s="2">
        <f t="shared" si="1"/>
        <v>1098</v>
      </c>
      <c r="E21" s="2">
        <f t="shared" si="2"/>
        <v>0</v>
      </c>
      <c r="G21">
        <f t="shared" si="9"/>
        <v>1886</v>
      </c>
      <c r="H21">
        <f t="shared" si="3"/>
        <v>1914</v>
      </c>
      <c r="I21">
        <f t="shared" si="4"/>
        <v>1930</v>
      </c>
      <c r="J21">
        <f t="shared" si="5"/>
        <v>1944</v>
      </c>
      <c r="K21">
        <f t="shared" si="6"/>
        <v>1946</v>
      </c>
      <c r="L21">
        <f t="shared" si="7"/>
        <v>1961</v>
      </c>
    </row>
    <row r="22" spans="1:19">
      <c r="B22" s="2" t="str">
        <f t="shared" si="0"/>
        <v>24. marraskuuta</v>
      </c>
      <c r="C22" s="5">
        <f t="shared" si="8"/>
        <v>44159</v>
      </c>
      <c r="D22" s="2">
        <f t="shared" si="1"/>
        <v>874</v>
      </c>
      <c r="E22" s="2">
        <f t="shared" si="2"/>
        <v>0</v>
      </c>
      <c r="G22">
        <f t="shared" si="9"/>
        <v>2044</v>
      </c>
      <c r="H22">
        <f t="shared" si="3"/>
        <v>2072</v>
      </c>
      <c r="I22">
        <f t="shared" si="4"/>
        <v>2088</v>
      </c>
      <c r="J22">
        <f t="shared" si="5"/>
        <v>2101</v>
      </c>
      <c r="K22">
        <f t="shared" si="6"/>
        <v>2103</v>
      </c>
      <c r="L22">
        <f t="shared" si="7"/>
        <v>2118</v>
      </c>
      <c r="R22">
        <v>44114</v>
      </c>
      <c r="S22">
        <v>269</v>
      </c>
    </row>
    <row r="23" spans="1:19">
      <c r="A23" t="s">
        <v>24</v>
      </c>
      <c r="C23" s="4">
        <v>44172</v>
      </c>
      <c r="D23" s="1">
        <v>531</v>
      </c>
      <c r="E23" s="1">
        <v>0</v>
      </c>
    </row>
    <row r="24" spans="1:19">
      <c r="C24" s="12">
        <v>44162</v>
      </c>
      <c r="D24" s="11">
        <v>838</v>
      </c>
      <c r="E24" s="11">
        <v>0</v>
      </c>
    </row>
    <row r="25" spans="1:19">
      <c r="C25" s="12">
        <v>44161</v>
      </c>
      <c r="D25" s="11">
        <v>923</v>
      </c>
      <c r="E25" s="11">
        <v>1</v>
      </c>
      <c r="R25">
        <v>44115</v>
      </c>
      <c r="S25">
        <v>149</v>
      </c>
    </row>
    <row r="26" spans="1:19">
      <c r="C26" s="12">
        <v>44160</v>
      </c>
      <c r="D26" s="11">
        <v>1098</v>
      </c>
      <c r="E26" s="11">
        <v>0</v>
      </c>
    </row>
    <row r="27" spans="1:19">
      <c r="C27" s="12">
        <v>44159</v>
      </c>
      <c r="D27" s="11">
        <v>874</v>
      </c>
      <c r="E27" s="11">
        <v>0</v>
      </c>
    </row>
    <row r="28" spans="1:19">
      <c r="C28" s="12">
        <v>44158</v>
      </c>
      <c r="D28" s="11">
        <v>383</v>
      </c>
      <c r="E28" s="11">
        <v>0</v>
      </c>
      <c r="R28">
        <v>44116</v>
      </c>
      <c r="S28">
        <v>214</v>
      </c>
    </row>
    <row r="29" spans="1:19">
      <c r="C29" s="12">
        <v>44157</v>
      </c>
      <c r="D29" s="11">
        <v>485</v>
      </c>
      <c r="E29" s="11">
        <v>0</v>
      </c>
    </row>
    <row r="30" spans="1:19">
      <c r="C30" s="12">
        <v>44156</v>
      </c>
      <c r="D30" s="11">
        <v>626</v>
      </c>
      <c r="E30" s="11">
        <v>0</v>
      </c>
    </row>
    <row r="31" spans="1:19">
      <c r="C31" s="12">
        <v>44155</v>
      </c>
      <c r="D31" s="11">
        <v>518</v>
      </c>
      <c r="E31" s="11">
        <v>0</v>
      </c>
      <c r="R31">
        <v>44117</v>
      </c>
      <c r="S31">
        <v>287</v>
      </c>
    </row>
    <row r="32" spans="1:19">
      <c r="C32" s="12">
        <v>44154</v>
      </c>
      <c r="D32" s="11">
        <v>537</v>
      </c>
      <c r="E32" s="11">
        <v>0</v>
      </c>
    </row>
    <row r="33" spans="1:19">
      <c r="C33" s="12">
        <v>44153</v>
      </c>
      <c r="D33" s="11">
        <v>458</v>
      </c>
      <c r="E33" s="11">
        <v>0</v>
      </c>
    </row>
    <row r="34" spans="1:19">
      <c r="C34" s="12">
        <v>44152</v>
      </c>
      <c r="D34" s="11">
        <v>389</v>
      </c>
      <c r="E34" s="11">
        <v>0</v>
      </c>
      <c r="R34">
        <v>44118</v>
      </c>
      <c r="S34">
        <v>204</v>
      </c>
    </row>
    <row r="35" spans="1:19">
      <c r="C35" s="12">
        <v>44151</v>
      </c>
      <c r="D35" s="11">
        <v>301</v>
      </c>
      <c r="E35" s="11">
        <v>0</v>
      </c>
    </row>
    <row r="36" spans="1:19">
      <c r="C36" s="12">
        <v>44150</v>
      </c>
      <c r="D36" s="11">
        <v>321</v>
      </c>
      <c r="E36" s="11">
        <v>0</v>
      </c>
    </row>
    <row r="37" spans="1:19">
      <c r="C37" s="12">
        <v>44149</v>
      </c>
      <c r="D37" s="11">
        <v>279</v>
      </c>
      <c r="E37" s="11">
        <v>0</v>
      </c>
      <c r="R37">
        <v>44119</v>
      </c>
      <c r="S37">
        <v>241</v>
      </c>
    </row>
    <row r="38" spans="1:19">
      <c r="C38" s="12">
        <v>44148</v>
      </c>
      <c r="D38" s="11">
        <v>280</v>
      </c>
      <c r="E38" s="11">
        <v>0</v>
      </c>
    </row>
    <row r="39" spans="1:19">
      <c r="C39" s="12">
        <v>44147</v>
      </c>
      <c r="D39" s="11">
        <v>255</v>
      </c>
      <c r="E39" s="11">
        <v>1</v>
      </c>
    </row>
    <row r="40" spans="1:19">
      <c r="C40" s="12">
        <v>44146</v>
      </c>
      <c r="D40" s="11">
        <v>248</v>
      </c>
      <c r="E40" s="11">
        <v>0</v>
      </c>
      <c r="R40">
        <v>44120</v>
      </c>
      <c r="S40">
        <v>189</v>
      </c>
    </row>
    <row r="41" spans="1:19">
      <c r="C41" s="12">
        <v>44145</v>
      </c>
      <c r="D41" s="11">
        <v>202</v>
      </c>
      <c r="E41" s="11">
        <v>0</v>
      </c>
    </row>
    <row r="42" spans="1:19">
      <c r="C42" s="12">
        <v>44144</v>
      </c>
      <c r="D42" s="11">
        <v>171</v>
      </c>
      <c r="E42" s="11">
        <v>0</v>
      </c>
    </row>
    <row r="43" spans="1:19">
      <c r="C43" s="12">
        <v>44143</v>
      </c>
      <c r="D43" s="11">
        <v>252</v>
      </c>
      <c r="E43" s="11">
        <v>0</v>
      </c>
      <c r="R43">
        <v>44121</v>
      </c>
      <c r="S43">
        <v>160</v>
      </c>
    </row>
    <row r="44" spans="1:19">
      <c r="C44" s="12">
        <v>44144</v>
      </c>
      <c r="D44" s="11">
        <v>171</v>
      </c>
      <c r="E44" s="11">
        <v>0</v>
      </c>
    </row>
    <row r="45" spans="1:19">
      <c r="C45" s="12">
        <v>44143</v>
      </c>
      <c r="D45" s="11">
        <v>252</v>
      </c>
      <c r="E45" s="11">
        <v>0</v>
      </c>
    </row>
    <row r="46" spans="1:19">
      <c r="A46" t="s">
        <v>16</v>
      </c>
      <c r="C46" s="12">
        <v>44142</v>
      </c>
      <c r="D46" s="11">
        <v>365</v>
      </c>
      <c r="E46" s="11">
        <v>0</v>
      </c>
      <c r="R46">
        <v>44122</v>
      </c>
      <c r="S46">
        <v>131</v>
      </c>
    </row>
    <row r="47" spans="1:19">
      <c r="A47" s="6" t="s">
        <v>5</v>
      </c>
      <c r="C47" s="12">
        <v>44141</v>
      </c>
      <c r="D47" s="11">
        <v>378</v>
      </c>
      <c r="E47" s="11">
        <v>0</v>
      </c>
    </row>
    <row r="48" spans="1:19">
      <c r="C48" s="12">
        <v>44140</v>
      </c>
      <c r="D48" s="11">
        <v>309</v>
      </c>
      <c r="E48" s="11">
        <v>0</v>
      </c>
    </row>
    <row r="49" spans="1:19">
      <c r="C49" s="12">
        <v>44139</v>
      </c>
      <c r="D49" s="11">
        <v>345</v>
      </c>
      <c r="E49" s="11">
        <v>0</v>
      </c>
      <c r="R49">
        <v>44123</v>
      </c>
      <c r="S49">
        <v>131</v>
      </c>
    </row>
    <row r="50" spans="1:19">
      <c r="C50" s="12">
        <v>44138</v>
      </c>
      <c r="D50" s="11">
        <v>252</v>
      </c>
      <c r="E50" s="11">
        <v>0</v>
      </c>
    </row>
    <row r="51" spans="1:19">
      <c r="C51" s="12">
        <v>44137</v>
      </c>
      <c r="D51" s="11">
        <v>241</v>
      </c>
      <c r="E51" s="11">
        <v>0</v>
      </c>
    </row>
    <row r="52" spans="1:19">
      <c r="A52" t="s">
        <v>13</v>
      </c>
      <c r="C52" s="12">
        <v>44136</v>
      </c>
      <c r="D52" s="11">
        <v>240</v>
      </c>
      <c r="E52" s="11">
        <v>0</v>
      </c>
      <c r="R52">
        <v>44124</v>
      </c>
      <c r="S52">
        <v>294</v>
      </c>
    </row>
    <row r="53" spans="1:19">
      <c r="A53" s="6" t="s">
        <v>12</v>
      </c>
      <c r="C53" s="5">
        <v>44135</v>
      </c>
      <c r="D53" s="2">
        <v>372</v>
      </c>
      <c r="E53" s="2">
        <v>0</v>
      </c>
    </row>
    <row r="54" spans="1:19">
      <c r="C54" s="5">
        <v>44134</v>
      </c>
      <c r="D54" s="2">
        <v>367</v>
      </c>
      <c r="E54" s="2">
        <v>0</v>
      </c>
    </row>
    <row r="55" spans="1:19">
      <c r="C55" s="5">
        <v>44133</v>
      </c>
      <c r="D55" s="2">
        <v>353</v>
      </c>
      <c r="E55" s="2">
        <v>0</v>
      </c>
      <c r="R55">
        <v>44125</v>
      </c>
      <c r="S55">
        <v>222</v>
      </c>
    </row>
    <row r="56" spans="1:19">
      <c r="A56" t="s">
        <v>20</v>
      </c>
      <c r="C56" s="5">
        <v>44132</v>
      </c>
      <c r="D56" s="2">
        <v>367</v>
      </c>
      <c r="E56" s="2">
        <v>0</v>
      </c>
    </row>
    <row r="57" spans="1:19">
      <c r="C57" s="5">
        <v>44131</v>
      </c>
      <c r="D57" s="2">
        <v>260</v>
      </c>
      <c r="E57" s="2">
        <v>0</v>
      </c>
    </row>
    <row r="58" spans="1:19">
      <c r="C58" s="5">
        <v>44130</v>
      </c>
      <c r="D58" s="2">
        <v>309</v>
      </c>
      <c r="E58" s="2">
        <v>0</v>
      </c>
      <c r="R58">
        <v>44126</v>
      </c>
      <c r="S58">
        <v>184</v>
      </c>
    </row>
    <row r="59" spans="1:19">
      <c r="C59" s="5">
        <v>44129</v>
      </c>
      <c r="D59" s="2">
        <v>312</v>
      </c>
      <c r="E59" s="2">
        <v>1</v>
      </c>
    </row>
    <row r="60" spans="1:19">
      <c r="C60" s="5">
        <v>44128</v>
      </c>
      <c r="D60" s="2">
        <v>329</v>
      </c>
      <c r="E60" s="2">
        <v>0</v>
      </c>
    </row>
    <row r="61" spans="1:19">
      <c r="C61" s="5">
        <v>44127</v>
      </c>
      <c r="D61" s="2">
        <v>486</v>
      </c>
      <c r="E61" s="2">
        <v>0</v>
      </c>
      <c r="R61">
        <v>44127</v>
      </c>
      <c r="S61">
        <v>219</v>
      </c>
    </row>
    <row r="62" spans="1:19">
      <c r="C62" s="5">
        <v>44126</v>
      </c>
      <c r="D62" s="2">
        <v>372</v>
      </c>
      <c r="E62" s="2">
        <v>0</v>
      </c>
    </row>
    <row r="63" spans="1:19">
      <c r="C63" s="5">
        <v>44125</v>
      </c>
      <c r="D63" s="2">
        <v>446</v>
      </c>
      <c r="E63" s="2">
        <v>0</v>
      </c>
    </row>
    <row r="64" spans="1:19">
      <c r="C64" s="5">
        <v>44124</v>
      </c>
      <c r="D64" s="2">
        <v>386</v>
      </c>
      <c r="E64" s="2">
        <v>0</v>
      </c>
      <c r="R64">
        <v>44128</v>
      </c>
      <c r="S64">
        <v>178</v>
      </c>
    </row>
    <row r="65" spans="3:19">
      <c r="C65" s="5">
        <v>44123</v>
      </c>
      <c r="D65" s="2">
        <v>421</v>
      </c>
      <c r="E65" s="2">
        <v>0</v>
      </c>
    </row>
    <row r="66" spans="3:19">
      <c r="C66" s="5">
        <v>44122</v>
      </c>
      <c r="D66" s="2">
        <v>535</v>
      </c>
      <c r="E66" s="2">
        <v>0</v>
      </c>
    </row>
    <row r="67" spans="3:19">
      <c r="C67" s="5">
        <v>44121</v>
      </c>
      <c r="D67" s="2">
        <v>537</v>
      </c>
      <c r="E67" s="2">
        <v>0</v>
      </c>
      <c r="R67">
        <v>44129</v>
      </c>
      <c r="S67">
        <v>196</v>
      </c>
    </row>
    <row r="68" spans="3:19">
      <c r="C68" s="5">
        <v>44120</v>
      </c>
      <c r="D68" s="2">
        <v>639</v>
      </c>
      <c r="E68" s="2">
        <v>0</v>
      </c>
    </row>
    <row r="69" spans="3:19">
      <c r="C69" s="5">
        <v>44119</v>
      </c>
      <c r="D69" s="2">
        <v>429</v>
      </c>
      <c r="E69" s="2">
        <v>0</v>
      </c>
    </row>
    <row r="70" spans="3:19">
      <c r="C70" s="5">
        <v>44118</v>
      </c>
      <c r="D70" s="2">
        <v>559</v>
      </c>
      <c r="E70" s="2">
        <v>0</v>
      </c>
      <c r="R70">
        <v>44130</v>
      </c>
      <c r="S70">
        <v>122</v>
      </c>
    </row>
    <row r="71" spans="3:19">
      <c r="C71" s="5">
        <v>44117</v>
      </c>
      <c r="D71" s="2">
        <v>649</v>
      </c>
      <c r="E71" s="2">
        <v>0</v>
      </c>
    </row>
    <row r="72" spans="3:19">
      <c r="C72" s="5">
        <v>44116</v>
      </c>
      <c r="D72" s="2">
        <v>691</v>
      </c>
      <c r="E72" s="2">
        <v>0</v>
      </c>
    </row>
    <row r="73" spans="3:19">
      <c r="C73" s="5">
        <v>44115</v>
      </c>
      <c r="D73" s="2">
        <v>666</v>
      </c>
      <c r="E73" s="2">
        <v>0</v>
      </c>
      <c r="R73">
        <v>44132</v>
      </c>
      <c r="S73">
        <v>408</v>
      </c>
    </row>
    <row r="74" spans="3:19">
      <c r="C74" s="5">
        <v>44114</v>
      </c>
      <c r="D74" s="2">
        <v>720</v>
      </c>
      <c r="E74" s="2">
        <v>0</v>
      </c>
    </row>
    <row r="75" spans="3:19">
      <c r="C75" s="5">
        <v>44113</v>
      </c>
      <c r="D75" s="2">
        <v>640</v>
      </c>
      <c r="E75" s="2">
        <v>11</v>
      </c>
    </row>
    <row r="76" spans="3:19">
      <c r="C76" s="5">
        <v>44112</v>
      </c>
      <c r="D76" s="2">
        <v>445</v>
      </c>
      <c r="E76" s="2">
        <v>0</v>
      </c>
      <c r="R76">
        <v>44133</v>
      </c>
      <c r="S76">
        <v>188</v>
      </c>
    </row>
    <row r="77" spans="3:19">
      <c r="C77" s="5">
        <v>44111</v>
      </c>
      <c r="D77" s="2">
        <v>578</v>
      </c>
      <c r="E77" s="2">
        <v>0</v>
      </c>
    </row>
    <row r="78" spans="3:19">
      <c r="C78" s="5">
        <v>44110</v>
      </c>
      <c r="D78" s="2">
        <v>655</v>
      </c>
      <c r="E78" s="2">
        <v>0</v>
      </c>
    </row>
    <row r="79" spans="3:19">
      <c r="C79" s="5">
        <v>44109</v>
      </c>
      <c r="D79" s="2">
        <v>453</v>
      </c>
      <c r="E79" s="2">
        <v>0</v>
      </c>
      <c r="R79">
        <v>44134</v>
      </c>
      <c r="S79">
        <v>344</v>
      </c>
    </row>
    <row r="80" spans="3:19">
      <c r="C80" s="5">
        <v>44108</v>
      </c>
      <c r="D80" s="2">
        <v>294</v>
      </c>
      <c r="E80" s="2">
        <v>0</v>
      </c>
    </row>
    <row r="81" spans="3:19">
      <c r="C81" s="5">
        <v>44107</v>
      </c>
      <c r="D81" s="2">
        <v>463</v>
      </c>
      <c r="E81" s="2">
        <v>1</v>
      </c>
    </row>
    <row r="82" spans="3:19">
      <c r="C82" s="5">
        <v>44106</v>
      </c>
      <c r="D82" s="2">
        <v>169</v>
      </c>
      <c r="E82" s="2">
        <v>0</v>
      </c>
      <c r="R82">
        <v>44135</v>
      </c>
      <c r="S82">
        <v>203</v>
      </c>
    </row>
    <row r="83" spans="3:19">
      <c r="C83" s="5">
        <v>44105</v>
      </c>
      <c r="D83" s="2">
        <v>203</v>
      </c>
      <c r="E83" s="2">
        <v>0</v>
      </c>
    </row>
    <row r="84" spans="3:19">
      <c r="C84" s="5">
        <v>44104</v>
      </c>
      <c r="D84" s="2">
        <v>318</v>
      </c>
      <c r="E84" s="2">
        <v>0</v>
      </c>
    </row>
    <row r="85" spans="3:19">
      <c r="C85" s="5">
        <v>44103</v>
      </c>
      <c r="D85" s="2">
        <v>238</v>
      </c>
      <c r="E85" s="2">
        <v>0</v>
      </c>
      <c r="R85">
        <v>44136</v>
      </c>
      <c r="S85">
        <v>178</v>
      </c>
    </row>
    <row r="86" spans="3:19">
      <c r="C86" s="5">
        <v>44102</v>
      </c>
      <c r="D86" s="2">
        <v>199</v>
      </c>
      <c r="E86" s="2">
        <v>0</v>
      </c>
    </row>
    <row r="87" spans="3:19">
      <c r="C87" s="5">
        <v>44101</v>
      </c>
      <c r="D87" s="2">
        <v>141</v>
      </c>
      <c r="E87" s="2">
        <v>0</v>
      </c>
    </row>
    <row r="88" spans="3:19">
      <c r="C88" s="5">
        <v>44100</v>
      </c>
      <c r="D88" s="2">
        <v>242</v>
      </c>
      <c r="E88" s="2">
        <v>0</v>
      </c>
      <c r="R88">
        <v>44137</v>
      </c>
      <c r="S88">
        <v>109</v>
      </c>
    </row>
    <row r="89" spans="3:19">
      <c r="C89" s="5">
        <v>44099</v>
      </c>
      <c r="D89" s="2">
        <v>217</v>
      </c>
      <c r="E89" s="2">
        <v>1</v>
      </c>
    </row>
    <row r="90" spans="3:19">
      <c r="C90" s="5">
        <v>44098</v>
      </c>
      <c r="D90" s="2">
        <v>211</v>
      </c>
      <c r="E90" s="2">
        <v>0</v>
      </c>
    </row>
    <row r="91" spans="3:19">
      <c r="C91" s="5">
        <v>44097</v>
      </c>
      <c r="D91" s="2">
        <v>189</v>
      </c>
      <c r="E91" s="2">
        <v>0</v>
      </c>
      <c r="R91">
        <v>44138</v>
      </c>
      <c r="S91">
        <v>237</v>
      </c>
    </row>
    <row r="92" spans="3:19">
      <c r="C92" s="5">
        <v>44096</v>
      </c>
      <c r="D92" s="2">
        <v>311</v>
      </c>
      <c r="E92" s="2">
        <v>0</v>
      </c>
    </row>
    <row r="93" spans="3:19">
      <c r="C93" s="5">
        <v>44095</v>
      </c>
      <c r="D93" s="2">
        <v>157</v>
      </c>
      <c r="E93" s="2">
        <v>0</v>
      </c>
    </row>
    <row r="94" spans="3:19">
      <c r="C94" s="5">
        <v>44094</v>
      </c>
      <c r="D94" s="2">
        <v>202</v>
      </c>
      <c r="E94" s="2">
        <v>0</v>
      </c>
      <c r="R94">
        <v>44139</v>
      </c>
      <c r="S94">
        <v>293</v>
      </c>
    </row>
    <row r="95" spans="3:19">
      <c r="C95" s="5">
        <v>44093</v>
      </c>
      <c r="D95" s="2">
        <v>190</v>
      </c>
      <c r="E95" s="2">
        <v>0</v>
      </c>
    </row>
    <row r="96" spans="3:19">
      <c r="C96" s="5">
        <v>44092</v>
      </c>
      <c r="D96" s="2">
        <v>82</v>
      </c>
      <c r="E96" s="2">
        <v>0</v>
      </c>
    </row>
    <row r="97" spans="1:19">
      <c r="C97" s="5">
        <v>44091</v>
      </c>
      <c r="D97" s="2">
        <v>137</v>
      </c>
      <c r="E97" s="2">
        <v>0</v>
      </c>
      <c r="R97">
        <v>44140</v>
      </c>
      <c r="S97">
        <v>189</v>
      </c>
    </row>
    <row r="98" spans="1:19">
      <c r="C98" s="5">
        <v>44090</v>
      </c>
      <c r="D98" s="2">
        <v>125</v>
      </c>
      <c r="E98" s="2">
        <v>0</v>
      </c>
    </row>
    <row r="99" spans="1:19">
      <c r="C99" s="5">
        <v>44089</v>
      </c>
      <c r="D99" s="2">
        <v>136</v>
      </c>
      <c r="E99" s="2">
        <v>0</v>
      </c>
    </row>
    <row r="100" spans="1:19">
      <c r="C100" s="5">
        <v>44088</v>
      </c>
      <c r="D100" s="2">
        <v>67</v>
      </c>
      <c r="E100" s="2">
        <v>0</v>
      </c>
      <c r="R100">
        <v>44141</v>
      </c>
      <c r="S100">
        <v>266</v>
      </c>
    </row>
    <row r="101" spans="1:19">
      <c r="C101" s="5">
        <v>44087</v>
      </c>
      <c r="D101" s="2">
        <v>87</v>
      </c>
      <c r="E101" s="2">
        <v>0</v>
      </c>
    </row>
    <row r="102" spans="1:19">
      <c r="C102" s="5">
        <v>44086</v>
      </c>
      <c r="D102" s="2">
        <v>46</v>
      </c>
      <c r="E102" s="2">
        <v>0</v>
      </c>
    </row>
    <row r="103" spans="1:19">
      <c r="C103" s="5">
        <v>44085</v>
      </c>
      <c r="D103" s="2">
        <v>70</v>
      </c>
      <c r="E103" s="2">
        <v>0</v>
      </c>
      <c r="R103">
        <v>44143</v>
      </c>
      <c r="S103">
        <v>412</v>
      </c>
    </row>
    <row r="104" spans="1:19">
      <c r="C104" s="5">
        <v>44084</v>
      </c>
      <c r="D104" s="2">
        <v>75</v>
      </c>
      <c r="E104" s="2">
        <v>0</v>
      </c>
    </row>
    <row r="105" spans="1:19">
      <c r="C105" s="5">
        <v>44083</v>
      </c>
      <c r="D105" s="2">
        <v>101</v>
      </c>
      <c r="E105" s="2">
        <v>0</v>
      </c>
    </row>
    <row r="106" spans="1:19">
      <c r="C106" s="5">
        <v>44082</v>
      </c>
      <c r="D106" s="2">
        <v>56</v>
      </c>
      <c r="E106" s="2">
        <v>0</v>
      </c>
      <c r="R106">
        <v>44144</v>
      </c>
      <c r="S106">
        <v>90</v>
      </c>
    </row>
    <row r="107" spans="1:19">
      <c r="C107" s="5">
        <v>44081</v>
      </c>
      <c r="D107" s="2">
        <v>46</v>
      </c>
      <c r="E107" s="2">
        <v>0</v>
      </c>
    </row>
    <row r="108" spans="1:19">
      <c r="C108" s="5">
        <v>44080</v>
      </c>
      <c r="D108" s="2">
        <v>10</v>
      </c>
      <c r="E108" s="2">
        <v>0</v>
      </c>
    </row>
    <row r="109" spans="1:19">
      <c r="A109" t="s">
        <v>15</v>
      </c>
      <c r="C109" s="5">
        <v>44079</v>
      </c>
      <c r="D109" s="2">
        <v>15</v>
      </c>
      <c r="E109" s="2">
        <v>0</v>
      </c>
      <c r="R109">
        <v>44145</v>
      </c>
      <c r="S109">
        <v>220</v>
      </c>
    </row>
    <row r="110" spans="1:19">
      <c r="A110" s="6" t="s">
        <v>7</v>
      </c>
      <c r="C110" s="5">
        <v>44078</v>
      </c>
      <c r="D110" s="2">
        <v>19</v>
      </c>
      <c r="E110" s="2">
        <v>0</v>
      </c>
    </row>
    <row r="111" spans="1:19">
      <c r="C111" s="5">
        <v>44077</v>
      </c>
      <c r="D111" s="2">
        <v>6</v>
      </c>
      <c r="E111" s="2">
        <v>0</v>
      </c>
    </row>
    <row r="112" spans="1:19">
      <c r="A112" t="s">
        <v>9</v>
      </c>
      <c r="C112"/>
      <c r="R112">
        <v>44146</v>
      </c>
      <c r="S112">
        <v>238</v>
      </c>
    </row>
    <row r="113" spans="1:19">
      <c r="A113" s="8" t="str">
        <f ca="1">"Uusien #koronavilkku päiväavaimien lukumäärä "&amp;TEXT(NOW(),"p.kk")&amp;" on n="&amp;C120&amp;" edelliset 7 päivää "&amp;A120&amp;" (muutos "&amp;A121&amp;"), "&amp;A127&amp;" ("&amp;A128&amp;"), "&amp;A134&amp;" ("&amp;A135&amp;"), "&amp;A141&amp;". Kumulatiivisesti N="&amp;G2&amp;" ja /5 arvioituna (*) avauskoodeja jaettu vähintään "&amp;TEXT(H2,"0")&amp;", https://github.com/jussivirkkala/excel/tree/master/all-exposure-checks"</f>
        <v>Uusien #koronavilkku päiväavaimien lukumäärä 7.12 on n=531 edelliset 7 päivää 5420 (muutos -13 %), 6236 (84 %), 3396 (80 %), 1886. Kumulatiivisesti N=37289 ja /5 arvioituna (*) avauskoodeja jaettu vähintään 7458, https://github.com/jussivirkkala/excel/tree/master/all-exposure-checks</v>
      </c>
      <c r="C113"/>
    </row>
    <row r="115" spans="1:19">
      <c r="A115" s="8" t="str">
        <f ca="1">TEXT(NOW(),"p.k.vvvv")&amp;" uusia Koronavilkku päiväavaimia n="&amp;C120&amp;"."</f>
        <v>7.12.2020 uusia Koronavilkku päiväavaimia n=531.</v>
      </c>
      <c r="E115" t="str">
        <f>IF(MAX(AllKeys)=C120," (ennätys) ","")</f>
        <v/>
      </c>
      <c r="R115">
        <v>44147</v>
      </c>
      <c r="S115">
        <v>197</v>
      </c>
    </row>
    <row r="117" spans="1:19">
      <c r="A117" t="s">
        <v>4</v>
      </c>
    </row>
    <row r="118" spans="1:19">
      <c r="I118" t="s">
        <v>21</v>
      </c>
      <c r="R118">
        <v>44148</v>
      </c>
      <c r="S118">
        <v>316</v>
      </c>
    </row>
    <row r="119" spans="1:19">
      <c r="B119" s="16">
        <f>MAX(time)+1</f>
        <v>44173</v>
      </c>
      <c r="C119" t="s">
        <v>28</v>
      </c>
      <c r="D119" t="s">
        <v>2</v>
      </c>
      <c r="F119" t="s">
        <v>19</v>
      </c>
      <c r="I119" t="s">
        <v>17</v>
      </c>
      <c r="J119" t="s">
        <v>18</v>
      </c>
      <c r="K119" t="s">
        <v>27</v>
      </c>
    </row>
    <row r="120" spans="1:19">
      <c r="A120">
        <f>SUM(C120:C126)</f>
        <v>5420</v>
      </c>
      <c r="B120" s="16">
        <f>IF(AND(B119&gt;44077,B119&lt;&gt;""),B119-1,B119)</f>
        <v>44172</v>
      </c>
      <c r="C120">
        <f t="shared" ref="C120:C153" si="10">VLOOKUP(B120,data,2,FALSE)</f>
        <v>531</v>
      </c>
      <c r="D120">
        <f t="shared" ref="D120:D132" si="11">VLOOKUP(B120,data,3,FALSE)</f>
        <v>0</v>
      </c>
      <c r="E120">
        <f>IF(C120&lt;C121,C120,-1)</f>
        <v>531</v>
      </c>
      <c r="F120">
        <f>COUNTIF(E120:E221,E120)</f>
        <v>14</v>
      </c>
      <c r="G120" s="3">
        <f>IF(G121&gt;44077,G121-1,44077)</f>
        <v>44077</v>
      </c>
      <c r="H120">
        <f t="shared" ref="H120:H183" si="12">VLOOKUP(G120,data,2,FALSE)</f>
        <v>6</v>
      </c>
      <c r="K120" t="str">
        <f>IF(ISNA(VLOOKUP(B120,R:S,2,)),"",VLOOKUP(B120,R:S,2,))</f>
        <v/>
      </c>
    </row>
    <row r="121" spans="1:19">
      <c r="A121" s="9" t="str">
        <f>TEXT(A120/A127-1,"0 %")</f>
        <v>-13 %</v>
      </c>
      <c r="B121" s="16">
        <f t="shared" ref="B121:B184" si="13">IF(AND(B120&gt;44077,B120&lt;&gt;""),B120-1,B120)</f>
        <v>44171</v>
      </c>
      <c r="C121">
        <f t="shared" si="10"/>
        <v>865</v>
      </c>
      <c r="D121">
        <f t="shared" si="11"/>
        <v>0</v>
      </c>
      <c r="E121">
        <f>IF(C121&gt;=E120,E120,0)</f>
        <v>531</v>
      </c>
      <c r="G121" s="3">
        <f t="shared" ref="G121:G184" si="14">IF(G122&gt;44077,G122-1,44077)</f>
        <v>44077</v>
      </c>
      <c r="H121">
        <f t="shared" si="12"/>
        <v>6</v>
      </c>
      <c r="I121" t="str">
        <f t="shared" ref="I121:I184" si="15">IF(AND(H121&gt;H120,H121&gt;H122),H121,IF(AND(H122="",H121/H120&gt;1.1),H121,""))</f>
        <v/>
      </c>
      <c r="J121" t="str">
        <f t="shared" ref="J121:J184" si="16">IF(AND(H121&lt;H120,H121&lt;H122),H121,IF(AND(H122="",H121/H120&lt;0.9),H121,""))</f>
        <v/>
      </c>
      <c r="K121" t="str">
        <f t="shared" ref="K121:K184" si="17">IF(ISNA(VLOOKUP(B121,R:S,2,)),"",VLOOKUP(B121,R:S,2,))</f>
        <v/>
      </c>
      <c r="R121">
        <v>44149</v>
      </c>
      <c r="S121">
        <v>244</v>
      </c>
    </row>
    <row r="122" spans="1:19">
      <c r="B122" s="16">
        <f t="shared" si="13"/>
        <v>44170</v>
      </c>
      <c r="C122">
        <f t="shared" si="10"/>
        <v>845</v>
      </c>
      <c r="D122">
        <f t="shared" si="11"/>
        <v>0</v>
      </c>
      <c r="E122">
        <f t="shared" ref="E122:E166" si="18">IF(C122&gt;E121,E121,0)</f>
        <v>531</v>
      </c>
      <c r="G122" s="3">
        <f t="shared" si="14"/>
        <v>44077</v>
      </c>
      <c r="H122">
        <f t="shared" si="12"/>
        <v>6</v>
      </c>
      <c r="I122" t="str">
        <f t="shared" si="15"/>
        <v/>
      </c>
      <c r="J122" t="str">
        <f t="shared" si="16"/>
        <v/>
      </c>
      <c r="K122">
        <f t="shared" si="17"/>
        <v>460</v>
      </c>
    </row>
    <row r="123" spans="1:19">
      <c r="B123" s="16">
        <f t="shared" si="13"/>
        <v>44169</v>
      </c>
      <c r="C123">
        <f t="shared" si="10"/>
        <v>748</v>
      </c>
      <c r="D123">
        <f t="shared" si="11"/>
        <v>0</v>
      </c>
      <c r="E123">
        <f t="shared" si="18"/>
        <v>531</v>
      </c>
      <c r="G123" s="3">
        <f t="shared" si="14"/>
        <v>44077</v>
      </c>
      <c r="H123">
        <f t="shared" si="12"/>
        <v>6</v>
      </c>
      <c r="I123" t="str">
        <f t="shared" si="15"/>
        <v/>
      </c>
      <c r="J123" t="str">
        <f t="shared" si="16"/>
        <v/>
      </c>
      <c r="K123">
        <f t="shared" si="17"/>
        <v>336</v>
      </c>
    </row>
    <row r="124" spans="1:19">
      <c r="B124" s="16">
        <f t="shared" si="13"/>
        <v>44168</v>
      </c>
      <c r="C124">
        <f t="shared" si="10"/>
        <v>714</v>
      </c>
      <c r="D124">
        <f t="shared" si="11"/>
        <v>0</v>
      </c>
      <c r="E124">
        <f t="shared" si="18"/>
        <v>531</v>
      </c>
      <c r="G124" s="3">
        <f t="shared" si="14"/>
        <v>44077</v>
      </c>
      <c r="H124">
        <f t="shared" si="12"/>
        <v>6</v>
      </c>
      <c r="I124" t="str">
        <f t="shared" si="15"/>
        <v/>
      </c>
      <c r="J124" t="str">
        <f t="shared" si="16"/>
        <v/>
      </c>
      <c r="K124">
        <f t="shared" si="17"/>
        <v>540</v>
      </c>
      <c r="R124">
        <v>44150</v>
      </c>
      <c r="S124">
        <v>213</v>
      </c>
    </row>
    <row r="125" spans="1:19">
      <c r="B125" s="16">
        <f t="shared" si="13"/>
        <v>44167</v>
      </c>
      <c r="C125">
        <f t="shared" si="10"/>
        <v>995</v>
      </c>
      <c r="D125">
        <f t="shared" si="11"/>
        <v>0</v>
      </c>
      <c r="E125">
        <f t="shared" si="18"/>
        <v>531</v>
      </c>
      <c r="G125" s="3">
        <f t="shared" si="14"/>
        <v>44077</v>
      </c>
      <c r="H125">
        <f t="shared" si="12"/>
        <v>6</v>
      </c>
      <c r="I125" t="str">
        <f t="shared" si="15"/>
        <v/>
      </c>
      <c r="J125" t="str">
        <f t="shared" si="16"/>
        <v/>
      </c>
      <c r="K125">
        <f t="shared" si="17"/>
        <v>420</v>
      </c>
    </row>
    <row r="126" spans="1:19">
      <c r="B126" s="16">
        <f t="shared" si="13"/>
        <v>44166</v>
      </c>
      <c r="C126">
        <f t="shared" si="10"/>
        <v>722</v>
      </c>
      <c r="D126">
        <f t="shared" si="11"/>
        <v>0</v>
      </c>
      <c r="E126">
        <f>IF(C126&gt;E125,E125,-1)</f>
        <v>531</v>
      </c>
      <c r="G126" s="3">
        <f t="shared" si="14"/>
        <v>44077</v>
      </c>
      <c r="H126">
        <f t="shared" si="12"/>
        <v>6</v>
      </c>
      <c r="I126" t="str">
        <f t="shared" si="15"/>
        <v/>
      </c>
      <c r="J126" t="str">
        <f t="shared" si="16"/>
        <v/>
      </c>
      <c r="K126">
        <f t="shared" si="17"/>
        <v>550</v>
      </c>
    </row>
    <row r="127" spans="1:19">
      <c r="A127">
        <f>SUM(C127:C133)</f>
        <v>6236</v>
      </c>
      <c r="B127" s="16">
        <f t="shared" si="13"/>
        <v>44165</v>
      </c>
      <c r="C127">
        <f t="shared" si="10"/>
        <v>725</v>
      </c>
      <c r="D127">
        <f t="shared" si="11"/>
        <v>0</v>
      </c>
      <c r="E127">
        <f t="shared" si="18"/>
        <v>531</v>
      </c>
      <c r="G127" s="3">
        <f t="shared" si="14"/>
        <v>44078</v>
      </c>
      <c r="H127">
        <f t="shared" si="12"/>
        <v>19</v>
      </c>
      <c r="I127">
        <f t="shared" si="15"/>
        <v>19</v>
      </c>
      <c r="J127" t="str">
        <f t="shared" si="16"/>
        <v/>
      </c>
      <c r="K127">
        <f t="shared" si="17"/>
        <v>283</v>
      </c>
      <c r="R127">
        <v>44151</v>
      </c>
      <c r="S127">
        <v>104</v>
      </c>
    </row>
    <row r="128" spans="1:19">
      <c r="A128" s="9" t="str">
        <f>TEXT(A127/A134-1,"0 %")</f>
        <v>84 %</v>
      </c>
      <c r="B128" s="16">
        <f t="shared" si="13"/>
        <v>44164</v>
      </c>
      <c r="C128">
        <f t="shared" si="10"/>
        <v>753</v>
      </c>
      <c r="D128">
        <f t="shared" si="11"/>
        <v>0</v>
      </c>
      <c r="E128">
        <f t="shared" si="18"/>
        <v>531</v>
      </c>
      <c r="G128" s="3">
        <f t="shared" si="14"/>
        <v>44079</v>
      </c>
      <c r="H128">
        <f t="shared" si="12"/>
        <v>15</v>
      </c>
      <c r="I128" t="str">
        <f t="shared" si="15"/>
        <v/>
      </c>
      <c r="J128" t="str">
        <f t="shared" si="16"/>
        <v/>
      </c>
      <c r="K128">
        <f t="shared" si="17"/>
        <v>322</v>
      </c>
    </row>
    <row r="129" spans="1:19">
      <c r="B129" s="16">
        <f t="shared" si="13"/>
        <v>44163</v>
      </c>
      <c r="C129">
        <f t="shared" si="10"/>
        <v>1025</v>
      </c>
      <c r="D129">
        <f t="shared" si="11"/>
        <v>0</v>
      </c>
      <c r="E129">
        <f t="shared" si="18"/>
        <v>531</v>
      </c>
      <c r="G129" s="3">
        <f t="shared" si="14"/>
        <v>44080</v>
      </c>
      <c r="H129">
        <f t="shared" si="12"/>
        <v>10</v>
      </c>
      <c r="I129" t="str">
        <f t="shared" si="15"/>
        <v/>
      </c>
      <c r="J129">
        <f t="shared" si="16"/>
        <v>10</v>
      </c>
      <c r="K129">
        <f t="shared" si="17"/>
        <v>541</v>
      </c>
    </row>
    <row r="130" spans="1:19">
      <c r="B130" s="16">
        <f t="shared" si="13"/>
        <v>44162</v>
      </c>
      <c r="C130">
        <f t="shared" si="10"/>
        <v>838</v>
      </c>
      <c r="D130">
        <f t="shared" si="11"/>
        <v>0</v>
      </c>
      <c r="E130">
        <f t="shared" si="18"/>
        <v>531</v>
      </c>
      <c r="G130" s="3">
        <f t="shared" si="14"/>
        <v>44081</v>
      </c>
      <c r="H130">
        <f t="shared" si="12"/>
        <v>46</v>
      </c>
      <c r="I130" t="str">
        <f t="shared" si="15"/>
        <v/>
      </c>
      <c r="J130" t="str">
        <f t="shared" si="16"/>
        <v/>
      </c>
      <c r="K130">
        <f t="shared" si="17"/>
        <v>618</v>
      </c>
      <c r="R130">
        <v>44152</v>
      </c>
      <c r="S130">
        <v>228</v>
      </c>
    </row>
    <row r="131" spans="1:19">
      <c r="B131" s="16">
        <f t="shared" si="13"/>
        <v>44161</v>
      </c>
      <c r="C131">
        <f t="shared" si="10"/>
        <v>923</v>
      </c>
      <c r="D131">
        <f t="shared" si="11"/>
        <v>1</v>
      </c>
      <c r="E131">
        <f t="shared" si="18"/>
        <v>531</v>
      </c>
      <c r="G131" s="3">
        <f t="shared" si="14"/>
        <v>44082</v>
      </c>
      <c r="H131">
        <f t="shared" si="12"/>
        <v>56</v>
      </c>
      <c r="I131" t="str">
        <f t="shared" si="15"/>
        <v/>
      </c>
      <c r="J131" t="str">
        <f t="shared" si="16"/>
        <v/>
      </c>
      <c r="K131">
        <f t="shared" si="17"/>
        <v>496</v>
      </c>
    </row>
    <row r="132" spans="1:19">
      <c r="B132" s="16">
        <f t="shared" si="13"/>
        <v>44160</v>
      </c>
      <c r="C132">
        <f t="shared" si="10"/>
        <v>1098</v>
      </c>
      <c r="D132">
        <f t="shared" si="11"/>
        <v>0</v>
      </c>
      <c r="E132">
        <f t="shared" si="18"/>
        <v>531</v>
      </c>
      <c r="G132" s="3">
        <f t="shared" si="14"/>
        <v>44083</v>
      </c>
      <c r="H132">
        <f t="shared" si="12"/>
        <v>101</v>
      </c>
      <c r="I132">
        <f t="shared" si="15"/>
        <v>101</v>
      </c>
      <c r="J132" t="str">
        <f t="shared" si="16"/>
        <v/>
      </c>
      <c r="K132">
        <f t="shared" si="17"/>
        <v>363</v>
      </c>
    </row>
    <row r="133" spans="1:19">
      <c r="B133" s="16">
        <f t="shared" si="13"/>
        <v>44159</v>
      </c>
      <c r="C133">
        <f t="shared" si="10"/>
        <v>874</v>
      </c>
      <c r="D133">
        <f>VLOOKUP(B133,data,3,FALSE)</f>
        <v>0</v>
      </c>
      <c r="E133">
        <f t="shared" si="18"/>
        <v>531</v>
      </c>
      <c r="G133" s="3">
        <f t="shared" si="14"/>
        <v>44084</v>
      </c>
      <c r="H133">
        <f t="shared" si="12"/>
        <v>75</v>
      </c>
      <c r="I133" t="str">
        <f t="shared" si="15"/>
        <v/>
      </c>
      <c r="J133" t="str">
        <f t="shared" si="16"/>
        <v/>
      </c>
      <c r="K133">
        <f t="shared" si="17"/>
        <v>353</v>
      </c>
      <c r="R133">
        <v>44153</v>
      </c>
      <c r="S133">
        <v>288</v>
      </c>
    </row>
    <row r="134" spans="1:19">
      <c r="A134">
        <f>SUM(C134:C140)</f>
        <v>3396</v>
      </c>
      <c r="B134" s="16">
        <f t="shared" si="13"/>
        <v>44158</v>
      </c>
      <c r="C134">
        <f t="shared" si="10"/>
        <v>383</v>
      </c>
      <c r="D134">
        <f t="shared" ref="D134:D140" si="19">VLOOKUP(B134,data,3,FALSE)</f>
        <v>0</v>
      </c>
      <c r="E134">
        <f t="shared" si="18"/>
        <v>0</v>
      </c>
      <c r="G134" s="3">
        <f t="shared" si="14"/>
        <v>44085</v>
      </c>
      <c r="H134">
        <f t="shared" si="12"/>
        <v>70</v>
      </c>
      <c r="I134" t="str">
        <f t="shared" si="15"/>
        <v/>
      </c>
      <c r="J134" t="str">
        <f t="shared" si="16"/>
        <v/>
      </c>
      <c r="K134">
        <f t="shared" si="17"/>
        <v>297</v>
      </c>
    </row>
    <row r="135" spans="1:19">
      <c r="A135" s="9" t="str">
        <f>TEXT(A134/A141-1,"0 %")</f>
        <v>80 %</v>
      </c>
      <c r="B135" s="16">
        <f t="shared" si="13"/>
        <v>44157</v>
      </c>
      <c r="C135">
        <f t="shared" si="10"/>
        <v>485</v>
      </c>
      <c r="D135">
        <f t="shared" si="19"/>
        <v>0</v>
      </c>
      <c r="E135">
        <f t="shared" si="18"/>
        <v>0</v>
      </c>
      <c r="G135" s="3">
        <f t="shared" si="14"/>
        <v>44086</v>
      </c>
      <c r="H135">
        <f t="shared" si="12"/>
        <v>46</v>
      </c>
      <c r="I135" t="str">
        <f t="shared" si="15"/>
        <v/>
      </c>
      <c r="J135">
        <f t="shared" si="16"/>
        <v>46</v>
      </c>
      <c r="K135">
        <f t="shared" si="17"/>
        <v>423</v>
      </c>
    </row>
    <row r="136" spans="1:19">
      <c r="B136" s="16">
        <f t="shared" si="13"/>
        <v>44156</v>
      </c>
      <c r="C136">
        <f t="shared" si="10"/>
        <v>626</v>
      </c>
      <c r="D136">
        <f t="shared" si="19"/>
        <v>0</v>
      </c>
      <c r="E136">
        <f t="shared" si="18"/>
        <v>0</v>
      </c>
      <c r="G136" s="3">
        <f t="shared" si="14"/>
        <v>44087</v>
      </c>
      <c r="H136">
        <f t="shared" si="12"/>
        <v>87</v>
      </c>
      <c r="I136">
        <f t="shared" si="15"/>
        <v>87</v>
      </c>
      <c r="J136" t="str">
        <f t="shared" si="16"/>
        <v/>
      </c>
      <c r="K136">
        <f t="shared" si="17"/>
        <v>469</v>
      </c>
      <c r="R136">
        <v>44154</v>
      </c>
      <c r="S136">
        <v>351</v>
      </c>
    </row>
    <row r="137" spans="1:19">
      <c r="B137" s="16">
        <f t="shared" si="13"/>
        <v>44155</v>
      </c>
      <c r="C137">
        <f t="shared" si="10"/>
        <v>518</v>
      </c>
      <c r="D137">
        <f t="shared" si="19"/>
        <v>0</v>
      </c>
      <c r="E137">
        <f t="shared" si="18"/>
        <v>0</v>
      </c>
      <c r="G137" s="3">
        <f t="shared" si="14"/>
        <v>44088</v>
      </c>
      <c r="H137">
        <f t="shared" si="12"/>
        <v>67</v>
      </c>
      <c r="I137" t="str">
        <f t="shared" si="15"/>
        <v/>
      </c>
      <c r="J137">
        <f t="shared" si="16"/>
        <v>67</v>
      </c>
      <c r="K137">
        <f t="shared" si="17"/>
        <v>461</v>
      </c>
    </row>
    <row r="138" spans="1:19">
      <c r="B138" s="16">
        <f t="shared" si="13"/>
        <v>44154</v>
      </c>
      <c r="C138">
        <f t="shared" si="10"/>
        <v>537</v>
      </c>
      <c r="D138">
        <f t="shared" si="19"/>
        <v>0</v>
      </c>
      <c r="E138">
        <f t="shared" si="18"/>
        <v>0</v>
      </c>
      <c r="G138" s="3">
        <f t="shared" si="14"/>
        <v>44089</v>
      </c>
      <c r="H138">
        <f t="shared" si="12"/>
        <v>136</v>
      </c>
      <c r="I138">
        <f t="shared" si="15"/>
        <v>136</v>
      </c>
      <c r="J138" t="str">
        <f t="shared" si="16"/>
        <v/>
      </c>
      <c r="K138">
        <f t="shared" si="17"/>
        <v>351</v>
      </c>
    </row>
    <row r="139" spans="1:19">
      <c r="B139" s="16">
        <f t="shared" si="13"/>
        <v>44153</v>
      </c>
      <c r="C139">
        <f t="shared" si="10"/>
        <v>458</v>
      </c>
      <c r="D139">
        <f t="shared" si="19"/>
        <v>0</v>
      </c>
      <c r="E139">
        <f t="shared" si="18"/>
        <v>0</v>
      </c>
      <c r="G139" s="3">
        <f t="shared" si="14"/>
        <v>44090</v>
      </c>
      <c r="H139">
        <f t="shared" si="12"/>
        <v>125</v>
      </c>
      <c r="I139" t="str">
        <f t="shared" si="15"/>
        <v/>
      </c>
      <c r="J139">
        <f t="shared" si="16"/>
        <v>125</v>
      </c>
      <c r="K139">
        <f t="shared" si="17"/>
        <v>288</v>
      </c>
      <c r="R139">
        <v>44155</v>
      </c>
      <c r="S139">
        <v>461</v>
      </c>
    </row>
    <row r="140" spans="1:19">
      <c r="B140" s="16">
        <f t="shared" si="13"/>
        <v>44152</v>
      </c>
      <c r="C140">
        <f t="shared" si="10"/>
        <v>389</v>
      </c>
      <c r="D140">
        <f t="shared" si="19"/>
        <v>0</v>
      </c>
      <c r="E140">
        <f t="shared" si="18"/>
        <v>0</v>
      </c>
      <c r="G140" s="3">
        <f t="shared" si="14"/>
        <v>44091</v>
      </c>
      <c r="H140">
        <f t="shared" si="12"/>
        <v>137</v>
      </c>
      <c r="I140">
        <f t="shared" si="15"/>
        <v>137</v>
      </c>
      <c r="J140" t="str">
        <f t="shared" si="16"/>
        <v/>
      </c>
      <c r="K140">
        <f t="shared" si="17"/>
        <v>228</v>
      </c>
    </row>
    <row r="141" spans="1:19">
      <c r="A141">
        <f>SUM(C141:C147)</f>
        <v>1886</v>
      </c>
      <c r="B141" s="16">
        <f t="shared" si="13"/>
        <v>44151</v>
      </c>
      <c r="C141">
        <f t="shared" si="10"/>
        <v>301</v>
      </c>
      <c r="D141">
        <f t="shared" ref="D141:D153" si="20">VLOOKUP(B141,data,3,FALSE)</f>
        <v>0</v>
      </c>
      <c r="E141">
        <f t="shared" si="18"/>
        <v>0</v>
      </c>
      <c r="G141" s="3">
        <f t="shared" si="14"/>
        <v>44092</v>
      </c>
      <c r="H141">
        <f t="shared" si="12"/>
        <v>82</v>
      </c>
      <c r="I141" t="str">
        <f t="shared" si="15"/>
        <v/>
      </c>
      <c r="J141">
        <f t="shared" si="16"/>
        <v>82</v>
      </c>
      <c r="K141">
        <f t="shared" si="17"/>
        <v>104</v>
      </c>
    </row>
    <row r="142" spans="1:19">
      <c r="A142" s="9" t="str">
        <f>TEXT(A141/A148-1,"0 %")</f>
        <v>-9 %</v>
      </c>
      <c r="B142" s="16">
        <f t="shared" si="13"/>
        <v>44150</v>
      </c>
      <c r="C142">
        <f t="shared" si="10"/>
        <v>321</v>
      </c>
      <c r="D142">
        <f t="shared" si="20"/>
        <v>0</v>
      </c>
      <c r="E142">
        <f t="shared" si="18"/>
        <v>0</v>
      </c>
      <c r="G142" s="3">
        <f t="shared" si="14"/>
        <v>44093</v>
      </c>
      <c r="H142">
        <f t="shared" si="12"/>
        <v>190</v>
      </c>
      <c r="I142" t="str">
        <f t="shared" si="15"/>
        <v/>
      </c>
      <c r="J142" t="str">
        <f t="shared" si="16"/>
        <v/>
      </c>
      <c r="K142">
        <f t="shared" si="17"/>
        <v>213</v>
      </c>
      <c r="R142">
        <v>44156</v>
      </c>
      <c r="S142">
        <v>469</v>
      </c>
    </row>
    <row r="143" spans="1:19">
      <c r="B143" s="16">
        <f t="shared" si="13"/>
        <v>44149</v>
      </c>
      <c r="C143">
        <f t="shared" si="10"/>
        <v>279</v>
      </c>
      <c r="D143">
        <f t="shared" si="20"/>
        <v>0</v>
      </c>
      <c r="E143">
        <f t="shared" si="18"/>
        <v>0</v>
      </c>
      <c r="G143" s="3">
        <f t="shared" si="14"/>
        <v>44094</v>
      </c>
      <c r="H143">
        <f t="shared" si="12"/>
        <v>202</v>
      </c>
      <c r="I143">
        <f t="shared" si="15"/>
        <v>202</v>
      </c>
      <c r="J143" t="str">
        <f t="shared" si="16"/>
        <v/>
      </c>
      <c r="K143">
        <f t="shared" si="17"/>
        <v>244</v>
      </c>
    </row>
    <row r="144" spans="1:19">
      <c r="B144" s="16">
        <f t="shared" si="13"/>
        <v>44148</v>
      </c>
      <c r="C144">
        <f t="shared" si="10"/>
        <v>280</v>
      </c>
      <c r="D144">
        <f t="shared" si="20"/>
        <v>0</v>
      </c>
      <c r="E144">
        <f t="shared" si="18"/>
        <v>0</v>
      </c>
      <c r="G144" s="3">
        <f t="shared" si="14"/>
        <v>44095</v>
      </c>
      <c r="H144">
        <f t="shared" si="12"/>
        <v>157</v>
      </c>
      <c r="I144" t="str">
        <f t="shared" si="15"/>
        <v/>
      </c>
      <c r="J144">
        <f t="shared" si="16"/>
        <v>157</v>
      </c>
      <c r="K144">
        <f t="shared" si="17"/>
        <v>316</v>
      </c>
    </row>
    <row r="145" spans="1:19">
      <c r="B145" s="16">
        <f t="shared" si="13"/>
        <v>44147</v>
      </c>
      <c r="C145">
        <f t="shared" si="10"/>
        <v>255</v>
      </c>
      <c r="D145">
        <f t="shared" si="20"/>
        <v>1</v>
      </c>
      <c r="E145">
        <f t="shared" si="18"/>
        <v>0</v>
      </c>
      <c r="G145" s="3">
        <f t="shared" si="14"/>
        <v>44096</v>
      </c>
      <c r="H145">
        <f t="shared" si="12"/>
        <v>311</v>
      </c>
      <c r="I145">
        <f t="shared" si="15"/>
        <v>311</v>
      </c>
      <c r="J145" t="str">
        <f t="shared" si="16"/>
        <v/>
      </c>
      <c r="K145">
        <f t="shared" si="17"/>
        <v>197</v>
      </c>
      <c r="R145">
        <v>44157</v>
      </c>
      <c r="S145">
        <v>423</v>
      </c>
    </row>
    <row r="146" spans="1:19">
      <c r="A146" s="7"/>
      <c r="B146" s="16">
        <f t="shared" si="13"/>
        <v>44146</v>
      </c>
      <c r="C146">
        <f t="shared" si="10"/>
        <v>248</v>
      </c>
      <c r="D146">
        <f t="shared" si="20"/>
        <v>0</v>
      </c>
      <c r="E146">
        <f t="shared" si="18"/>
        <v>0</v>
      </c>
      <c r="G146" s="3">
        <f t="shared" si="14"/>
        <v>44097</v>
      </c>
      <c r="H146">
        <f t="shared" si="12"/>
        <v>189</v>
      </c>
      <c r="I146" t="str">
        <f t="shared" si="15"/>
        <v/>
      </c>
      <c r="J146">
        <f t="shared" si="16"/>
        <v>189</v>
      </c>
      <c r="K146">
        <f t="shared" si="17"/>
        <v>238</v>
      </c>
    </row>
    <row r="147" spans="1:19">
      <c r="A147" s="3"/>
      <c r="B147" s="16">
        <f t="shared" si="13"/>
        <v>44145</v>
      </c>
      <c r="C147">
        <f t="shared" si="10"/>
        <v>202</v>
      </c>
      <c r="D147">
        <f t="shared" si="20"/>
        <v>0</v>
      </c>
      <c r="E147">
        <f t="shared" si="18"/>
        <v>0</v>
      </c>
      <c r="G147" s="3">
        <f t="shared" si="14"/>
        <v>44098</v>
      </c>
      <c r="H147">
        <f t="shared" si="12"/>
        <v>211</v>
      </c>
      <c r="I147" t="str">
        <f t="shared" si="15"/>
        <v/>
      </c>
      <c r="J147" t="str">
        <f t="shared" si="16"/>
        <v/>
      </c>
      <c r="K147">
        <f t="shared" si="17"/>
        <v>220</v>
      </c>
    </row>
    <row r="148" spans="1:19">
      <c r="A148">
        <f>SUM(C148:C154)</f>
        <v>2072</v>
      </c>
      <c r="B148" s="16">
        <f t="shared" si="13"/>
        <v>44144</v>
      </c>
      <c r="C148">
        <f t="shared" si="10"/>
        <v>171</v>
      </c>
      <c r="D148">
        <f t="shared" si="20"/>
        <v>0</v>
      </c>
      <c r="E148">
        <f t="shared" si="18"/>
        <v>0</v>
      </c>
      <c r="G148" s="3">
        <f t="shared" si="14"/>
        <v>44099</v>
      </c>
      <c r="H148">
        <f t="shared" si="12"/>
        <v>217</v>
      </c>
      <c r="I148" t="str">
        <f t="shared" si="15"/>
        <v/>
      </c>
      <c r="J148" t="str">
        <f t="shared" si="16"/>
        <v/>
      </c>
      <c r="K148">
        <f t="shared" si="17"/>
        <v>90</v>
      </c>
      <c r="R148">
        <v>44158</v>
      </c>
      <c r="S148">
        <v>297</v>
      </c>
    </row>
    <row r="149" spans="1:19">
      <c r="A149" s="9" t="str">
        <f>TEXT(A148/A155-1,"0 %")</f>
        <v>-6 %</v>
      </c>
      <c r="B149" s="16">
        <f t="shared" si="13"/>
        <v>44143</v>
      </c>
      <c r="C149">
        <f t="shared" si="10"/>
        <v>252</v>
      </c>
      <c r="D149">
        <f t="shared" si="20"/>
        <v>0</v>
      </c>
      <c r="E149">
        <f t="shared" si="18"/>
        <v>0</v>
      </c>
      <c r="G149" s="3">
        <f t="shared" si="14"/>
        <v>44100</v>
      </c>
      <c r="H149">
        <f t="shared" si="12"/>
        <v>242</v>
      </c>
      <c r="I149">
        <f t="shared" si="15"/>
        <v>242</v>
      </c>
      <c r="J149" t="str">
        <f t="shared" si="16"/>
        <v/>
      </c>
      <c r="K149">
        <f t="shared" si="17"/>
        <v>412</v>
      </c>
    </row>
    <row r="150" spans="1:19">
      <c r="B150" s="16">
        <f t="shared" si="13"/>
        <v>44142</v>
      </c>
      <c r="C150">
        <f t="shared" si="10"/>
        <v>365</v>
      </c>
      <c r="D150">
        <f t="shared" si="20"/>
        <v>0</v>
      </c>
      <c r="E150">
        <f t="shared" si="18"/>
        <v>0</v>
      </c>
      <c r="G150" s="3">
        <f t="shared" si="14"/>
        <v>44101</v>
      </c>
      <c r="H150">
        <f t="shared" si="12"/>
        <v>141</v>
      </c>
      <c r="I150" t="str">
        <f t="shared" si="15"/>
        <v/>
      </c>
      <c r="J150">
        <f t="shared" si="16"/>
        <v>141</v>
      </c>
      <c r="K150" t="str">
        <f t="shared" si="17"/>
        <v/>
      </c>
    </row>
    <row r="151" spans="1:19">
      <c r="B151" s="16">
        <f t="shared" si="13"/>
        <v>44141</v>
      </c>
      <c r="C151">
        <f t="shared" si="10"/>
        <v>378</v>
      </c>
      <c r="D151">
        <f t="shared" si="20"/>
        <v>0</v>
      </c>
      <c r="E151">
        <f t="shared" si="18"/>
        <v>0</v>
      </c>
      <c r="G151" s="3">
        <f t="shared" si="14"/>
        <v>44102</v>
      </c>
      <c r="H151">
        <f t="shared" si="12"/>
        <v>199</v>
      </c>
      <c r="I151" t="str">
        <f t="shared" si="15"/>
        <v/>
      </c>
      <c r="J151" t="str">
        <f t="shared" si="16"/>
        <v/>
      </c>
      <c r="K151">
        <f t="shared" si="17"/>
        <v>266</v>
      </c>
      <c r="R151">
        <v>44159</v>
      </c>
      <c r="S151">
        <v>353</v>
      </c>
    </row>
    <row r="152" spans="1:19">
      <c r="B152" s="16">
        <f t="shared" si="13"/>
        <v>44140</v>
      </c>
      <c r="C152">
        <f t="shared" si="10"/>
        <v>309</v>
      </c>
      <c r="D152">
        <f t="shared" si="20"/>
        <v>0</v>
      </c>
      <c r="E152">
        <f t="shared" si="18"/>
        <v>0</v>
      </c>
      <c r="G152" s="3">
        <f t="shared" si="14"/>
        <v>44103</v>
      </c>
      <c r="H152">
        <f t="shared" si="12"/>
        <v>238</v>
      </c>
      <c r="I152" t="str">
        <f t="shared" si="15"/>
        <v/>
      </c>
      <c r="J152" t="str">
        <f t="shared" si="16"/>
        <v/>
      </c>
      <c r="K152">
        <f t="shared" si="17"/>
        <v>189</v>
      </c>
    </row>
    <row r="153" spans="1:19">
      <c r="B153" s="16">
        <f t="shared" si="13"/>
        <v>44139</v>
      </c>
      <c r="C153">
        <f t="shared" si="10"/>
        <v>345</v>
      </c>
      <c r="D153">
        <f t="shared" si="20"/>
        <v>0</v>
      </c>
      <c r="E153">
        <f t="shared" si="18"/>
        <v>0</v>
      </c>
      <c r="G153" s="3">
        <f t="shared" si="14"/>
        <v>44104</v>
      </c>
      <c r="H153">
        <f t="shared" si="12"/>
        <v>318</v>
      </c>
      <c r="I153">
        <f t="shared" si="15"/>
        <v>318</v>
      </c>
      <c r="J153" t="str">
        <f t="shared" si="16"/>
        <v/>
      </c>
      <c r="K153">
        <f t="shared" si="17"/>
        <v>293</v>
      </c>
    </row>
    <row r="154" spans="1:19">
      <c r="B154" s="16">
        <f t="shared" si="13"/>
        <v>44138</v>
      </c>
      <c r="C154">
        <f t="shared" ref="C154" si="21">VLOOKUP(B154,data,2,FALSE)</f>
        <v>252</v>
      </c>
      <c r="D154">
        <f t="shared" ref="D154" si="22">VLOOKUP(B154,data,3,FALSE)</f>
        <v>0</v>
      </c>
      <c r="E154">
        <f t="shared" si="18"/>
        <v>0</v>
      </c>
      <c r="G154" s="3">
        <f t="shared" si="14"/>
        <v>44105</v>
      </c>
      <c r="H154">
        <f t="shared" si="12"/>
        <v>203</v>
      </c>
      <c r="I154" t="str">
        <f t="shared" si="15"/>
        <v/>
      </c>
      <c r="J154" t="str">
        <f t="shared" si="16"/>
        <v/>
      </c>
      <c r="K154">
        <f t="shared" si="17"/>
        <v>237</v>
      </c>
      <c r="R154">
        <v>44160</v>
      </c>
      <c r="S154">
        <v>363</v>
      </c>
    </row>
    <row r="155" spans="1:19">
      <c r="A155">
        <f>SUM(C155:C161)</f>
        <v>2200</v>
      </c>
      <c r="B155" s="16">
        <f t="shared" si="13"/>
        <v>44137</v>
      </c>
      <c r="C155">
        <f t="shared" ref="C155:C157" si="23">VLOOKUP(B155,data,2,FALSE)</f>
        <v>241</v>
      </c>
      <c r="D155">
        <f t="shared" ref="D155:D157" si="24">VLOOKUP(B155,data,3,FALSE)</f>
        <v>0</v>
      </c>
      <c r="E155">
        <f t="shared" si="18"/>
        <v>0</v>
      </c>
      <c r="G155" s="3">
        <f t="shared" si="14"/>
        <v>44106</v>
      </c>
      <c r="H155">
        <f t="shared" si="12"/>
        <v>169</v>
      </c>
      <c r="I155" t="str">
        <f t="shared" si="15"/>
        <v/>
      </c>
      <c r="J155">
        <f t="shared" si="16"/>
        <v>169</v>
      </c>
      <c r="K155">
        <f t="shared" si="17"/>
        <v>109</v>
      </c>
    </row>
    <row r="156" spans="1:19">
      <c r="A156" s="9" t="str">
        <f>TEXT(A155/A162-1,"0 %")</f>
        <v>-17 %</v>
      </c>
      <c r="B156" s="16">
        <f t="shared" si="13"/>
        <v>44136</v>
      </c>
      <c r="C156">
        <f t="shared" si="23"/>
        <v>240</v>
      </c>
      <c r="D156">
        <f t="shared" si="24"/>
        <v>0</v>
      </c>
      <c r="E156">
        <f t="shared" si="18"/>
        <v>0</v>
      </c>
      <c r="G156" s="3">
        <f t="shared" si="14"/>
        <v>44107</v>
      </c>
      <c r="H156">
        <f t="shared" si="12"/>
        <v>463</v>
      </c>
      <c r="I156">
        <f t="shared" si="15"/>
        <v>463</v>
      </c>
      <c r="J156" t="str">
        <f t="shared" si="16"/>
        <v/>
      </c>
      <c r="K156">
        <f t="shared" si="17"/>
        <v>178</v>
      </c>
    </row>
    <row r="157" spans="1:19">
      <c r="B157" s="16">
        <f t="shared" si="13"/>
        <v>44135</v>
      </c>
      <c r="C157">
        <f t="shared" si="23"/>
        <v>372</v>
      </c>
      <c r="D157">
        <f t="shared" si="24"/>
        <v>0</v>
      </c>
      <c r="E157">
        <f t="shared" si="18"/>
        <v>0</v>
      </c>
      <c r="G157" s="3">
        <f t="shared" si="14"/>
        <v>44108</v>
      </c>
      <c r="H157">
        <f t="shared" si="12"/>
        <v>294</v>
      </c>
      <c r="I157" t="str">
        <f t="shared" si="15"/>
        <v/>
      </c>
      <c r="J157">
        <f t="shared" si="16"/>
        <v>294</v>
      </c>
      <c r="K157">
        <f t="shared" si="17"/>
        <v>203</v>
      </c>
      <c r="R157">
        <v>44161</v>
      </c>
      <c r="S157">
        <v>496</v>
      </c>
    </row>
    <row r="158" spans="1:19">
      <c r="B158" s="16">
        <f t="shared" si="13"/>
        <v>44134</v>
      </c>
      <c r="C158">
        <f t="shared" ref="C158:C162" si="25">VLOOKUP(B158,data,2,FALSE)</f>
        <v>367</v>
      </c>
      <c r="D158">
        <f t="shared" ref="D158:D166" si="26">VLOOKUP(B158,data,3,FALSE)</f>
        <v>0</v>
      </c>
      <c r="E158">
        <f t="shared" si="18"/>
        <v>0</v>
      </c>
      <c r="G158" s="3">
        <f t="shared" si="14"/>
        <v>44109</v>
      </c>
      <c r="H158">
        <f t="shared" si="12"/>
        <v>453</v>
      </c>
      <c r="I158" t="str">
        <f t="shared" si="15"/>
        <v/>
      </c>
      <c r="J158" t="str">
        <f t="shared" si="16"/>
        <v/>
      </c>
      <c r="K158">
        <f t="shared" si="17"/>
        <v>344</v>
      </c>
    </row>
    <row r="159" spans="1:19">
      <c r="B159" s="16">
        <f t="shared" si="13"/>
        <v>44133</v>
      </c>
      <c r="C159">
        <f t="shared" si="25"/>
        <v>353</v>
      </c>
      <c r="D159">
        <f t="shared" si="26"/>
        <v>0</v>
      </c>
      <c r="E159">
        <f t="shared" si="18"/>
        <v>0</v>
      </c>
      <c r="G159" s="3">
        <f t="shared" si="14"/>
        <v>44110</v>
      </c>
      <c r="H159">
        <f t="shared" si="12"/>
        <v>655</v>
      </c>
      <c r="I159">
        <f t="shared" si="15"/>
        <v>655</v>
      </c>
      <c r="J159" t="str">
        <f t="shared" si="16"/>
        <v/>
      </c>
      <c r="K159">
        <f t="shared" si="17"/>
        <v>188</v>
      </c>
    </row>
    <row r="160" spans="1:19">
      <c r="B160" s="16">
        <f t="shared" si="13"/>
        <v>44132</v>
      </c>
      <c r="C160">
        <f t="shared" si="25"/>
        <v>367</v>
      </c>
      <c r="D160">
        <f t="shared" si="26"/>
        <v>0</v>
      </c>
      <c r="E160">
        <f t="shared" si="18"/>
        <v>0</v>
      </c>
      <c r="G160" s="3">
        <f t="shared" si="14"/>
        <v>44111</v>
      </c>
      <c r="H160">
        <f t="shared" si="12"/>
        <v>578</v>
      </c>
      <c r="I160" t="str">
        <f t="shared" si="15"/>
        <v/>
      </c>
      <c r="J160" t="str">
        <f t="shared" si="16"/>
        <v/>
      </c>
      <c r="K160">
        <f t="shared" si="17"/>
        <v>408</v>
      </c>
      <c r="R160">
        <v>44162</v>
      </c>
      <c r="S160">
        <v>618</v>
      </c>
    </row>
    <row r="161" spans="1:19">
      <c r="B161" s="16">
        <f t="shared" si="13"/>
        <v>44131</v>
      </c>
      <c r="C161">
        <f t="shared" si="25"/>
        <v>260</v>
      </c>
      <c r="D161">
        <f t="shared" si="26"/>
        <v>0</v>
      </c>
      <c r="E161">
        <f t="shared" si="18"/>
        <v>0</v>
      </c>
      <c r="G161" s="3">
        <f t="shared" si="14"/>
        <v>44112</v>
      </c>
      <c r="H161">
        <f t="shared" si="12"/>
        <v>445</v>
      </c>
      <c r="I161" t="str">
        <f t="shared" si="15"/>
        <v/>
      </c>
      <c r="J161">
        <f t="shared" si="16"/>
        <v>445</v>
      </c>
      <c r="K161" t="str">
        <f t="shared" si="17"/>
        <v/>
      </c>
    </row>
    <row r="162" spans="1:19">
      <c r="A162">
        <f>SUM(C162:C168)</f>
        <v>2640</v>
      </c>
      <c r="B162" s="16">
        <f t="shared" si="13"/>
        <v>44130</v>
      </c>
      <c r="C162">
        <f t="shared" si="25"/>
        <v>309</v>
      </c>
      <c r="D162">
        <f t="shared" si="26"/>
        <v>0</v>
      </c>
      <c r="E162">
        <f t="shared" si="18"/>
        <v>0</v>
      </c>
      <c r="G162" s="3">
        <f t="shared" si="14"/>
        <v>44113</v>
      </c>
      <c r="H162">
        <f t="shared" si="12"/>
        <v>640</v>
      </c>
      <c r="I162" t="str">
        <f t="shared" si="15"/>
        <v/>
      </c>
      <c r="J162" t="str">
        <f t="shared" si="16"/>
        <v/>
      </c>
      <c r="K162">
        <f t="shared" si="17"/>
        <v>122</v>
      </c>
    </row>
    <row r="163" spans="1:19">
      <c r="A163" s="9" t="str">
        <f>TEXT(A162/A169-1,"0 %")</f>
        <v>-30 %</v>
      </c>
      <c r="B163" s="16">
        <f t="shared" si="13"/>
        <v>44129</v>
      </c>
      <c r="C163">
        <f t="shared" ref="C163:C166" si="27">IF(B163&lt;&gt;B162,VLOOKUP(B163,data,2,FALSE),"")</f>
        <v>312</v>
      </c>
      <c r="D163">
        <f t="shared" si="26"/>
        <v>1</v>
      </c>
      <c r="E163">
        <f t="shared" si="18"/>
        <v>0</v>
      </c>
      <c r="G163" s="3">
        <f t="shared" si="14"/>
        <v>44114</v>
      </c>
      <c r="H163">
        <f t="shared" si="12"/>
        <v>720</v>
      </c>
      <c r="I163">
        <f t="shared" si="15"/>
        <v>720</v>
      </c>
      <c r="J163" t="str">
        <f t="shared" si="16"/>
        <v/>
      </c>
      <c r="K163">
        <f t="shared" si="17"/>
        <v>196</v>
      </c>
      <c r="R163">
        <v>44163</v>
      </c>
      <c r="S163">
        <v>541</v>
      </c>
    </row>
    <row r="164" spans="1:19">
      <c r="B164" s="16">
        <f t="shared" si="13"/>
        <v>44128</v>
      </c>
      <c r="C164">
        <f t="shared" si="27"/>
        <v>329</v>
      </c>
      <c r="D164">
        <f t="shared" si="26"/>
        <v>0</v>
      </c>
      <c r="E164">
        <f t="shared" si="18"/>
        <v>0</v>
      </c>
      <c r="G164" s="3">
        <f t="shared" si="14"/>
        <v>44115</v>
      </c>
      <c r="H164">
        <f t="shared" si="12"/>
        <v>666</v>
      </c>
      <c r="I164" t="str">
        <f t="shared" si="15"/>
        <v/>
      </c>
      <c r="J164">
        <f t="shared" si="16"/>
        <v>666</v>
      </c>
      <c r="K164">
        <f t="shared" si="17"/>
        <v>178</v>
      </c>
    </row>
    <row r="165" spans="1:19">
      <c r="B165" s="16">
        <f t="shared" si="13"/>
        <v>44127</v>
      </c>
      <c r="C165">
        <f t="shared" si="27"/>
        <v>486</v>
      </c>
      <c r="D165">
        <f t="shared" si="26"/>
        <v>0</v>
      </c>
      <c r="E165">
        <f t="shared" si="18"/>
        <v>0</v>
      </c>
      <c r="G165" s="3">
        <f t="shared" si="14"/>
        <v>44116</v>
      </c>
      <c r="H165">
        <f t="shared" si="12"/>
        <v>691</v>
      </c>
      <c r="I165">
        <f t="shared" si="15"/>
        <v>691</v>
      </c>
      <c r="J165" t="str">
        <f t="shared" si="16"/>
        <v/>
      </c>
      <c r="K165">
        <f t="shared" si="17"/>
        <v>219</v>
      </c>
    </row>
    <row r="166" spans="1:19">
      <c r="B166" s="16">
        <f t="shared" si="13"/>
        <v>44126</v>
      </c>
      <c r="C166">
        <f t="shared" si="27"/>
        <v>372</v>
      </c>
      <c r="D166">
        <f t="shared" si="26"/>
        <v>0</v>
      </c>
      <c r="E166">
        <f t="shared" si="18"/>
        <v>0</v>
      </c>
      <c r="G166" s="3">
        <f t="shared" si="14"/>
        <v>44117</v>
      </c>
      <c r="H166">
        <f t="shared" si="12"/>
        <v>649</v>
      </c>
      <c r="I166" t="str">
        <f t="shared" si="15"/>
        <v/>
      </c>
      <c r="J166" t="str">
        <f t="shared" si="16"/>
        <v/>
      </c>
      <c r="K166">
        <f t="shared" si="17"/>
        <v>184</v>
      </c>
      <c r="R166">
        <v>44164</v>
      </c>
      <c r="S166">
        <v>322</v>
      </c>
    </row>
    <row r="167" spans="1:19">
      <c r="B167" s="16">
        <f t="shared" si="13"/>
        <v>44125</v>
      </c>
      <c r="C167">
        <f t="shared" ref="C167:C175" si="28">IF(B167&lt;&gt;B166,VLOOKUP(B167,data,2,FALSE),"")</f>
        <v>446</v>
      </c>
      <c r="D167">
        <f t="shared" ref="D167:D175" si="29">VLOOKUP(B167,data,3,FALSE)</f>
        <v>0</v>
      </c>
      <c r="E167">
        <f t="shared" ref="E167:E175" si="30">IF(C167&gt;E166,E166,0)</f>
        <v>0</v>
      </c>
      <c r="G167" s="3">
        <f t="shared" si="14"/>
        <v>44118</v>
      </c>
      <c r="H167">
        <f t="shared" si="12"/>
        <v>559</v>
      </c>
      <c r="I167" t="str">
        <f t="shared" si="15"/>
        <v/>
      </c>
      <c r="J167" t="str">
        <f t="shared" si="16"/>
        <v/>
      </c>
      <c r="K167">
        <f t="shared" si="17"/>
        <v>222</v>
      </c>
    </row>
    <row r="168" spans="1:19">
      <c r="B168" s="16">
        <f t="shared" si="13"/>
        <v>44124</v>
      </c>
      <c r="C168">
        <f t="shared" si="28"/>
        <v>386</v>
      </c>
      <c r="D168">
        <f t="shared" si="29"/>
        <v>0</v>
      </c>
      <c r="E168">
        <f t="shared" si="30"/>
        <v>0</v>
      </c>
      <c r="G168" s="3">
        <f t="shared" si="14"/>
        <v>44119</v>
      </c>
      <c r="H168">
        <f t="shared" si="12"/>
        <v>429</v>
      </c>
      <c r="I168" t="str">
        <f t="shared" si="15"/>
        <v/>
      </c>
      <c r="J168">
        <f t="shared" si="16"/>
        <v>429</v>
      </c>
      <c r="K168">
        <f t="shared" si="17"/>
        <v>294</v>
      </c>
    </row>
    <row r="169" spans="1:19">
      <c r="A169">
        <f>SUM(C169:C175)</f>
        <v>3769</v>
      </c>
      <c r="B169" s="16">
        <f t="shared" si="13"/>
        <v>44123</v>
      </c>
      <c r="C169">
        <f t="shared" si="28"/>
        <v>421</v>
      </c>
      <c r="D169">
        <f t="shared" si="29"/>
        <v>0</v>
      </c>
      <c r="E169">
        <f t="shared" si="30"/>
        <v>0</v>
      </c>
      <c r="G169" s="3">
        <f t="shared" si="14"/>
        <v>44120</v>
      </c>
      <c r="H169">
        <f t="shared" si="12"/>
        <v>639</v>
      </c>
      <c r="I169">
        <f t="shared" si="15"/>
        <v>639</v>
      </c>
      <c r="J169" t="str">
        <f t="shared" si="16"/>
        <v/>
      </c>
      <c r="K169">
        <f t="shared" si="17"/>
        <v>131</v>
      </c>
      <c r="R169">
        <v>44165</v>
      </c>
      <c r="S169">
        <v>283</v>
      </c>
    </row>
    <row r="170" spans="1:19">
      <c r="A170" s="9" t="str">
        <f>TEXT(A169/A176-1,"0 %")</f>
        <v>-14 %</v>
      </c>
      <c r="B170" s="16">
        <f t="shared" si="13"/>
        <v>44122</v>
      </c>
      <c r="C170">
        <f t="shared" si="28"/>
        <v>535</v>
      </c>
      <c r="D170">
        <f t="shared" si="29"/>
        <v>0</v>
      </c>
      <c r="E170">
        <f t="shared" si="30"/>
        <v>0</v>
      </c>
      <c r="G170" s="3">
        <f t="shared" si="14"/>
        <v>44121</v>
      </c>
      <c r="H170">
        <f t="shared" si="12"/>
        <v>537</v>
      </c>
      <c r="I170" t="str">
        <f t="shared" si="15"/>
        <v/>
      </c>
      <c r="J170" t="str">
        <f t="shared" si="16"/>
        <v/>
      </c>
      <c r="K170">
        <f t="shared" si="17"/>
        <v>131</v>
      </c>
    </row>
    <row r="171" spans="1:19">
      <c r="B171" s="16">
        <f t="shared" si="13"/>
        <v>44121</v>
      </c>
      <c r="C171">
        <f t="shared" si="28"/>
        <v>537</v>
      </c>
      <c r="D171">
        <f t="shared" si="29"/>
        <v>0</v>
      </c>
      <c r="E171">
        <f t="shared" si="30"/>
        <v>0</v>
      </c>
      <c r="G171" s="3">
        <f t="shared" si="14"/>
        <v>44122</v>
      </c>
      <c r="H171">
        <f t="shared" si="12"/>
        <v>535</v>
      </c>
      <c r="I171" t="str">
        <f t="shared" si="15"/>
        <v/>
      </c>
      <c r="J171" t="str">
        <f t="shared" si="16"/>
        <v/>
      </c>
      <c r="K171">
        <f t="shared" si="17"/>
        <v>160</v>
      </c>
    </row>
    <row r="172" spans="1:19">
      <c r="B172" s="16">
        <f t="shared" si="13"/>
        <v>44120</v>
      </c>
      <c r="C172">
        <f t="shared" si="28"/>
        <v>639</v>
      </c>
      <c r="D172">
        <f t="shared" si="29"/>
        <v>0</v>
      </c>
      <c r="E172">
        <f t="shared" si="30"/>
        <v>0</v>
      </c>
      <c r="G172" s="3">
        <f t="shared" si="14"/>
        <v>44123</v>
      </c>
      <c r="H172">
        <f t="shared" si="12"/>
        <v>421</v>
      </c>
      <c r="I172" t="str">
        <f t="shared" si="15"/>
        <v/>
      </c>
      <c r="J172" t="str">
        <f t="shared" si="16"/>
        <v/>
      </c>
      <c r="K172">
        <f t="shared" si="17"/>
        <v>189</v>
      </c>
      <c r="R172">
        <v>44166</v>
      </c>
      <c r="S172">
        <v>550</v>
      </c>
    </row>
    <row r="173" spans="1:19">
      <c r="B173" s="16">
        <f t="shared" si="13"/>
        <v>44119</v>
      </c>
      <c r="C173">
        <f t="shared" si="28"/>
        <v>429</v>
      </c>
      <c r="D173">
        <f t="shared" si="29"/>
        <v>0</v>
      </c>
      <c r="E173">
        <f t="shared" si="30"/>
        <v>0</v>
      </c>
      <c r="G173" s="3">
        <f t="shared" si="14"/>
        <v>44124</v>
      </c>
      <c r="H173">
        <f t="shared" si="12"/>
        <v>386</v>
      </c>
      <c r="I173" t="str">
        <f t="shared" si="15"/>
        <v/>
      </c>
      <c r="J173">
        <f t="shared" si="16"/>
        <v>386</v>
      </c>
      <c r="K173">
        <f t="shared" si="17"/>
        <v>241</v>
      </c>
    </row>
    <row r="174" spans="1:19">
      <c r="B174" s="16">
        <f t="shared" si="13"/>
        <v>44118</v>
      </c>
      <c r="C174">
        <f t="shared" si="28"/>
        <v>559</v>
      </c>
      <c r="D174">
        <f t="shared" si="29"/>
        <v>0</v>
      </c>
      <c r="E174">
        <f t="shared" si="30"/>
        <v>0</v>
      </c>
      <c r="G174" s="3">
        <f t="shared" si="14"/>
        <v>44125</v>
      </c>
      <c r="H174">
        <f t="shared" si="12"/>
        <v>446</v>
      </c>
      <c r="I174">
        <f t="shared" si="15"/>
        <v>446</v>
      </c>
      <c r="J174" t="str">
        <f t="shared" si="16"/>
        <v/>
      </c>
      <c r="K174">
        <f t="shared" si="17"/>
        <v>204</v>
      </c>
    </row>
    <row r="175" spans="1:19">
      <c r="B175" s="16">
        <f t="shared" si="13"/>
        <v>44117</v>
      </c>
      <c r="C175">
        <f t="shared" si="28"/>
        <v>649</v>
      </c>
      <c r="D175">
        <f t="shared" si="29"/>
        <v>0</v>
      </c>
      <c r="E175">
        <f t="shared" si="30"/>
        <v>0</v>
      </c>
      <c r="G175" s="3">
        <f t="shared" si="14"/>
        <v>44126</v>
      </c>
      <c r="H175">
        <f t="shared" si="12"/>
        <v>372</v>
      </c>
      <c r="I175" t="str">
        <f t="shared" si="15"/>
        <v/>
      </c>
      <c r="J175">
        <f t="shared" si="16"/>
        <v>372</v>
      </c>
      <c r="K175">
        <f t="shared" si="17"/>
        <v>287</v>
      </c>
      <c r="R175">
        <v>44167</v>
      </c>
      <c r="S175">
        <v>420</v>
      </c>
    </row>
    <row r="176" spans="1:19">
      <c r="A176">
        <f>SUM(C176:C182)</f>
        <v>4395</v>
      </c>
      <c r="B176" s="16">
        <f t="shared" si="13"/>
        <v>44116</v>
      </c>
      <c r="C176">
        <f t="shared" ref="C176" si="31">IF(B176&lt;&gt;B175,VLOOKUP(B176,data,2,FALSE),"")</f>
        <v>691</v>
      </c>
      <c r="D176">
        <f t="shared" ref="D176" si="32">VLOOKUP(B176,data,3,FALSE)</f>
        <v>0</v>
      </c>
      <c r="E176">
        <f t="shared" ref="E176" si="33">IF(C176&gt;E175,E175,0)</f>
        <v>0</v>
      </c>
      <c r="G176" s="3">
        <f t="shared" si="14"/>
        <v>44127</v>
      </c>
      <c r="H176">
        <f t="shared" si="12"/>
        <v>486</v>
      </c>
      <c r="I176">
        <f t="shared" si="15"/>
        <v>486</v>
      </c>
      <c r="J176" t="str">
        <f t="shared" si="16"/>
        <v/>
      </c>
      <c r="K176">
        <f t="shared" si="17"/>
        <v>214</v>
      </c>
    </row>
    <row r="177" spans="1:19">
      <c r="A177" s="9" t="str">
        <f>TEXT(A176/A183-1,"0 %")</f>
        <v>106 %</v>
      </c>
      <c r="B177" s="16">
        <f t="shared" si="13"/>
        <v>44115</v>
      </c>
      <c r="C177">
        <f t="shared" ref="C177:C182" si="34">IF(B177&lt;&gt;B176,VLOOKUP(B177,data,2,FALSE),"")</f>
        <v>666</v>
      </c>
      <c r="D177">
        <f t="shared" ref="D177:D182" si="35">VLOOKUP(B177,data,3,FALSE)</f>
        <v>0</v>
      </c>
      <c r="E177">
        <f t="shared" ref="E177:E182" si="36">IF(C177&gt;E176,E176,0)</f>
        <v>0</v>
      </c>
      <c r="G177" s="3">
        <f t="shared" si="14"/>
        <v>44128</v>
      </c>
      <c r="H177">
        <f t="shared" si="12"/>
        <v>329</v>
      </c>
      <c r="I177" t="str">
        <f t="shared" si="15"/>
        <v/>
      </c>
      <c r="J177" t="str">
        <f t="shared" si="16"/>
        <v/>
      </c>
      <c r="K177">
        <f t="shared" si="17"/>
        <v>149</v>
      </c>
    </row>
    <row r="178" spans="1:19">
      <c r="B178" s="16">
        <f t="shared" si="13"/>
        <v>44114</v>
      </c>
      <c r="C178">
        <f t="shared" si="34"/>
        <v>720</v>
      </c>
      <c r="D178">
        <f t="shared" si="35"/>
        <v>0</v>
      </c>
      <c r="E178">
        <f t="shared" si="36"/>
        <v>0</v>
      </c>
      <c r="G178" s="3">
        <f t="shared" si="14"/>
        <v>44129</v>
      </c>
      <c r="H178">
        <f t="shared" si="12"/>
        <v>312</v>
      </c>
      <c r="I178" t="str">
        <f t="shared" si="15"/>
        <v/>
      </c>
      <c r="J178" t="str">
        <f t="shared" si="16"/>
        <v/>
      </c>
      <c r="K178">
        <f t="shared" si="17"/>
        <v>269</v>
      </c>
      <c r="R178">
        <v>44168</v>
      </c>
      <c r="S178">
        <v>540</v>
      </c>
    </row>
    <row r="179" spans="1:19">
      <c r="B179" s="16">
        <f t="shared" si="13"/>
        <v>44113</v>
      </c>
      <c r="C179">
        <f t="shared" si="34"/>
        <v>640</v>
      </c>
      <c r="D179">
        <f t="shared" si="35"/>
        <v>11</v>
      </c>
      <c r="E179">
        <f t="shared" si="36"/>
        <v>0</v>
      </c>
      <c r="G179" s="3">
        <f t="shared" si="14"/>
        <v>44130</v>
      </c>
      <c r="H179">
        <f t="shared" si="12"/>
        <v>309</v>
      </c>
      <c r="I179" t="str">
        <f t="shared" si="15"/>
        <v/>
      </c>
      <c r="J179" t="str">
        <f t="shared" si="16"/>
        <v/>
      </c>
      <c r="K179">
        <f t="shared" si="17"/>
        <v>235</v>
      </c>
    </row>
    <row r="180" spans="1:19">
      <c r="B180" s="16">
        <f t="shared" si="13"/>
        <v>44112</v>
      </c>
      <c r="C180">
        <f t="shared" si="34"/>
        <v>445</v>
      </c>
      <c r="D180">
        <f t="shared" si="35"/>
        <v>0</v>
      </c>
      <c r="E180">
        <f t="shared" si="36"/>
        <v>0</v>
      </c>
      <c r="G180" s="3">
        <f t="shared" si="14"/>
        <v>44131</v>
      </c>
      <c r="H180">
        <f t="shared" si="12"/>
        <v>260</v>
      </c>
      <c r="I180" t="str">
        <f t="shared" si="15"/>
        <v/>
      </c>
      <c r="J180">
        <f t="shared" si="16"/>
        <v>260</v>
      </c>
      <c r="K180" t="str">
        <f t="shared" si="17"/>
        <v/>
      </c>
    </row>
    <row r="181" spans="1:19">
      <c r="B181" s="16">
        <f t="shared" si="13"/>
        <v>44111</v>
      </c>
      <c r="C181">
        <f t="shared" si="34"/>
        <v>578</v>
      </c>
      <c r="D181">
        <f t="shared" si="35"/>
        <v>0</v>
      </c>
      <c r="E181">
        <f t="shared" si="36"/>
        <v>0</v>
      </c>
      <c r="G181" s="3">
        <f t="shared" si="14"/>
        <v>44132</v>
      </c>
      <c r="H181">
        <f t="shared" si="12"/>
        <v>367</v>
      </c>
      <c r="I181">
        <f t="shared" si="15"/>
        <v>367</v>
      </c>
      <c r="J181" t="str">
        <f t="shared" si="16"/>
        <v/>
      </c>
      <c r="K181" t="str">
        <f t="shared" si="17"/>
        <v/>
      </c>
      <c r="R181">
        <v>44169</v>
      </c>
      <c r="S181">
        <v>336</v>
      </c>
    </row>
    <row r="182" spans="1:19">
      <c r="B182" s="16">
        <f t="shared" si="13"/>
        <v>44110</v>
      </c>
      <c r="C182">
        <f t="shared" si="34"/>
        <v>655</v>
      </c>
      <c r="D182">
        <f t="shared" si="35"/>
        <v>0</v>
      </c>
      <c r="E182">
        <f t="shared" si="36"/>
        <v>0</v>
      </c>
      <c r="G182" s="3">
        <f t="shared" si="14"/>
        <v>44133</v>
      </c>
      <c r="H182">
        <f t="shared" si="12"/>
        <v>353</v>
      </c>
      <c r="I182" t="str">
        <f t="shared" si="15"/>
        <v/>
      </c>
      <c r="J182">
        <f t="shared" si="16"/>
        <v>353</v>
      </c>
      <c r="K182" t="str">
        <f t="shared" si="17"/>
        <v/>
      </c>
    </row>
    <row r="183" spans="1:19">
      <c r="A183">
        <f>SUM(C183:C189)</f>
        <v>2138</v>
      </c>
      <c r="B183" s="16">
        <f t="shared" si="13"/>
        <v>44109</v>
      </c>
      <c r="C183">
        <f t="shared" ref="C183:C199" si="37">IF(B183&lt;&gt;B182,VLOOKUP(B183,data,2,FALSE),"")</f>
        <v>453</v>
      </c>
      <c r="D183">
        <f t="shared" ref="D183:D199" si="38">VLOOKUP(B183,data,3,FALSE)</f>
        <v>0</v>
      </c>
      <c r="E183">
        <f t="shared" ref="E183:E199" si="39">IF(C183&gt;E182,E182,0)</f>
        <v>0</v>
      </c>
      <c r="G183" s="3">
        <f t="shared" si="14"/>
        <v>44134</v>
      </c>
      <c r="H183">
        <f t="shared" si="12"/>
        <v>367</v>
      </c>
      <c r="I183" t="str">
        <f t="shared" si="15"/>
        <v/>
      </c>
      <c r="J183" t="str">
        <f t="shared" si="16"/>
        <v/>
      </c>
      <c r="K183" t="str">
        <f t="shared" si="17"/>
        <v/>
      </c>
    </row>
    <row r="184" spans="1:19">
      <c r="A184" s="9" t="str">
        <f>TEXT(A183/A190-1,"0 %")</f>
        <v>42 %</v>
      </c>
      <c r="B184" s="16">
        <f t="shared" si="13"/>
        <v>44108</v>
      </c>
      <c r="C184">
        <f t="shared" si="37"/>
        <v>294</v>
      </c>
      <c r="D184">
        <f t="shared" si="38"/>
        <v>0</v>
      </c>
      <c r="E184">
        <f t="shared" si="39"/>
        <v>0</v>
      </c>
      <c r="G184" s="3">
        <f t="shared" si="14"/>
        <v>44135</v>
      </c>
      <c r="H184">
        <f t="shared" ref="H184:H219" si="40">VLOOKUP(G184,data,2,FALSE)</f>
        <v>372</v>
      </c>
      <c r="I184">
        <f t="shared" si="15"/>
        <v>372</v>
      </c>
      <c r="J184" t="str">
        <f t="shared" si="16"/>
        <v/>
      </c>
      <c r="K184" t="str">
        <f t="shared" si="17"/>
        <v/>
      </c>
      <c r="R184">
        <v>44170</v>
      </c>
    </row>
    <row r="185" spans="1:19">
      <c r="B185" s="16">
        <f t="shared" ref="B185:B221" si="41">IF(AND(B184&gt;44077,B184&lt;&gt;""),B184-1,B184)</f>
        <v>44107</v>
      </c>
      <c r="C185">
        <f t="shared" si="37"/>
        <v>463</v>
      </c>
      <c r="D185">
        <f t="shared" si="38"/>
        <v>1</v>
      </c>
      <c r="E185">
        <f t="shared" si="39"/>
        <v>0</v>
      </c>
      <c r="G185" s="3">
        <f t="shared" ref="G185:G219" si="42">IF(G186&gt;44077,G186-1,44077)</f>
        <v>44136</v>
      </c>
      <c r="H185">
        <f t="shared" si="40"/>
        <v>240</v>
      </c>
      <c r="I185" t="str">
        <f t="shared" ref="I185:I219" si="43">IF(AND(H185&gt;H184,H185&gt;H186),H185,IF(AND(H186="",H185/H184&gt;1.1),H185,""))</f>
        <v/>
      </c>
      <c r="J185">
        <f t="shared" ref="J185:J219" si="44">IF(AND(H185&lt;H184,H185&lt;H186),H185,IF(AND(H186="",H185/H184&lt;0.9),H185,""))</f>
        <v>240</v>
      </c>
      <c r="K185" t="str">
        <f t="shared" ref="K185:K219" si="45">IF(ISNA(VLOOKUP(B185,R:S,2,)),"",VLOOKUP(B185,R:S,2,))</f>
        <v/>
      </c>
    </row>
    <row r="186" spans="1:19">
      <c r="B186" s="16">
        <f t="shared" si="41"/>
        <v>44106</v>
      </c>
      <c r="C186">
        <f t="shared" si="37"/>
        <v>169</v>
      </c>
      <c r="D186">
        <f t="shared" si="38"/>
        <v>0</v>
      </c>
      <c r="E186">
        <f t="shared" si="39"/>
        <v>0</v>
      </c>
      <c r="G186" s="3">
        <f t="shared" si="42"/>
        <v>44137</v>
      </c>
      <c r="H186">
        <f t="shared" si="40"/>
        <v>241</v>
      </c>
      <c r="I186" t="str">
        <f t="shared" si="43"/>
        <v/>
      </c>
      <c r="J186" t="str">
        <f t="shared" si="44"/>
        <v/>
      </c>
      <c r="K186" t="str">
        <f t="shared" si="45"/>
        <v/>
      </c>
    </row>
    <row r="187" spans="1:19">
      <c r="B187" s="16">
        <f t="shared" si="41"/>
        <v>44105</v>
      </c>
      <c r="C187">
        <f t="shared" si="37"/>
        <v>203</v>
      </c>
      <c r="D187">
        <f t="shared" si="38"/>
        <v>0</v>
      </c>
      <c r="E187">
        <f t="shared" si="39"/>
        <v>0</v>
      </c>
      <c r="G187" s="3">
        <f t="shared" si="42"/>
        <v>44138</v>
      </c>
      <c r="H187">
        <f t="shared" si="40"/>
        <v>252</v>
      </c>
      <c r="I187" t="str">
        <f t="shared" si="43"/>
        <v/>
      </c>
      <c r="J187" t="str">
        <f t="shared" si="44"/>
        <v/>
      </c>
      <c r="K187" t="str">
        <f t="shared" si="45"/>
        <v/>
      </c>
      <c r="R187">
        <v>0</v>
      </c>
    </row>
    <row r="188" spans="1:19">
      <c r="B188" s="16">
        <f t="shared" si="41"/>
        <v>44104</v>
      </c>
      <c r="C188">
        <f t="shared" si="37"/>
        <v>318</v>
      </c>
      <c r="D188">
        <f t="shared" si="38"/>
        <v>0</v>
      </c>
      <c r="E188">
        <f t="shared" si="39"/>
        <v>0</v>
      </c>
      <c r="G188" s="3">
        <f t="shared" si="42"/>
        <v>44139</v>
      </c>
      <c r="H188">
        <f t="shared" si="40"/>
        <v>345</v>
      </c>
      <c r="I188">
        <f t="shared" si="43"/>
        <v>345</v>
      </c>
      <c r="J188" t="str">
        <f t="shared" si="44"/>
        <v/>
      </c>
      <c r="K188" t="str">
        <f t="shared" si="45"/>
        <v/>
      </c>
    </row>
    <row r="189" spans="1:19">
      <c r="B189" s="16">
        <f t="shared" si="41"/>
        <v>44103</v>
      </c>
      <c r="C189">
        <f t="shared" si="37"/>
        <v>238</v>
      </c>
      <c r="D189">
        <f t="shared" si="38"/>
        <v>0</v>
      </c>
      <c r="E189">
        <f t="shared" si="39"/>
        <v>0</v>
      </c>
      <c r="G189" s="3">
        <f t="shared" si="42"/>
        <v>44140</v>
      </c>
      <c r="H189">
        <f t="shared" si="40"/>
        <v>309</v>
      </c>
      <c r="I189" t="str">
        <f t="shared" si="43"/>
        <v/>
      </c>
      <c r="J189">
        <f t="shared" si="44"/>
        <v>309</v>
      </c>
      <c r="K189" t="str">
        <f t="shared" si="45"/>
        <v/>
      </c>
    </row>
    <row r="190" spans="1:19">
      <c r="A190">
        <f>SUM(C190:C196)</f>
        <v>1510</v>
      </c>
      <c r="B190" s="16">
        <f t="shared" si="41"/>
        <v>44102</v>
      </c>
      <c r="C190">
        <f t="shared" si="37"/>
        <v>199</v>
      </c>
      <c r="D190">
        <f t="shared" si="38"/>
        <v>0</v>
      </c>
      <c r="E190">
        <f t="shared" si="39"/>
        <v>0</v>
      </c>
      <c r="G190" s="3">
        <f t="shared" si="42"/>
        <v>44141</v>
      </c>
      <c r="H190">
        <f t="shared" si="40"/>
        <v>378</v>
      </c>
      <c r="I190">
        <f t="shared" si="43"/>
        <v>378</v>
      </c>
      <c r="J190" t="str">
        <f t="shared" si="44"/>
        <v/>
      </c>
      <c r="K190" t="str">
        <f t="shared" si="45"/>
        <v/>
      </c>
    </row>
    <row r="191" spans="1:19">
      <c r="A191" s="9"/>
      <c r="B191" s="16">
        <f t="shared" si="41"/>
        <v>44101</v>
      </c>
      <c r="C191">
        <f t="shared" si="37"/>
        <v>141</v>
      </c>
      <c r="D191">
        <f t="shared" si="38"/>
        <v>0</v>
      </c>
      <c r="E191">
        <f t="shared" si="39"/>
        <v>0</v>
      </c>
      <c r="G191" s="3">
        <f t="shared" si="42"/>
        <v>44142</v>
      </c>
      <c r="H191">
        <f t="shared" si="40"/>
        <v>365</v>
      </c>
      <c r="I191" t="str">
        <f t="shared" si="43"/>
        <v/>
      </c>
      <c r="J191" t="str">
        <f t="shared" si="44"/>
        <v/>
      </c>
      <c r="K191" t="str">
        <f t="shared" si="45"/>
        <v/>
      </c>
    </row>
    <row r="192" spans="1:19">
      <c r="B192" s="16">
        <f t="shared" si="41"/>
        <v>44100</v>
      </c>
      <c r="C192">
        <f t="shared" si="37"/>
        <v>242</v>
      </c>
      <c r="D192">
        <f t="shared" si="38"/>
        <v>0</v>
      </c>
      <c r="E192">
        <f t="shared" si="39"/>
        <v>0</v>
      </c>
      <c r="G192" s="3">
        <f t="shared" si="42"/>
        <v>44143</v>
      </c>
      <c r="H192">
        <f t="shared" si="40"/>
        <v>252</v>
      </c>
      <c r="I192" t="str">
        <f t="shared" si="43"/>
        <v/>
      </c>
      <c r="J192" t="str">
        <f t="shared" si="44"/>
        <v/>
      </c>
      <c r="K192" t="str">
        <f t="shared" si="45"/>
        <v/>
      </c>
    </row>
    <row r="193" spans="2:11">
      <c r="B193" s="16">
        <f t="shared" si="41"/>
        <v>44099</v>
      </c>
      <c r="C193">
        <f t="shared" si="37"/>
        <v>217</v>
      </c>
      <c r="D193">
        <f t="shared" si="38"/>
        <v>1</v>
      </c>
      <c r="E193">
        <f t="shared" si="39"/>
        <v>0</v>
      </c>
      <c r="G193" s="3">
        <f t="shared" si="42"/>
        <v>44144</v>
      </c>
      <c r="H193">
        <f t="shared" si="40"/>
        <v>171</v>
      </c>
      <c r="I193" t="str">
        <f t="shared" si="43"/>
        <v/>
      </c>
      <c r="J193">
        <f t="shared" si="44"/>
        <v>171</v>
      </c>
      <c r="K193" t="str">
        <f t="shared" si="45"/>
        <v/>
      </c>
    </row>
    <row r="194" spans="2:11">
      <c r="B194" s="16">
        <f t="shared" si="41"/>
        <v>44098</v>
      </c>
      <c r="C194">
        <f t="shared" si="37"/>
        <v>211</v>
      </c>
      <c r="D194">
        <f t="shared" si="38"/>
        <v>0</v>
      </c>
      <c r="E194">
        <f t="shared" si="39"/>
        <v>0</v>
      </c>
      <c r="G194" s="3">
        <f t="shared" si="42"/>
        <v>44145</v>
      </c>
      <c r="H194">
        <f t="shared" si="40"/>
        <v>202</v>
      </c>
      <c r="I194" t="str">
        <f t="shared" si="43"/>
        <v/>
      </c>
      <c r="J194" t="str">
        <f t="shared" si="44"/>
        <v/>
      </c>
      <c r="K194" t="str">
        <f t="shared" si="45"/>
        <v/>
      </c>
    </row>
    <row r="195" spans="2:11">
      <c r="B195" s="16">
        <f t="shared" si="41"/>
        <v>44097</v>
      </c>
      <c r="C195">
        <f t="shared" si="37"/>
        <v>189</v>
      </c>
      <c r="D195">
        <f t="shared" si="38"/>
        <v>0</v>
      </c>
      <c r="E195">
        <f t="shared" si="39"/>
        <v>0</v>
      </c>
      <c r="G195" s="3">
        <f t="shared" si="42"/>
        <v>44146</v>
      </c>
      <c r="H195">
        <f t="shared" si="40"/>
        <v>248</v>
      </c>
      <c r="I195" t="str">
        <f t="shared" si="43"/>
        <v/>
      </c>
      <c r="J195" t="str">
        <f t="shared" si="44"/>
        <v/>
      </c>
      <c r="K195" t="str">
        <f t="shared" si="45"/>
        <v/>
      </c>
    </row>
    <row r="196" spans="2:11">
      <c r="B196" s="16">
        <f t="shared" si="41"/>
        <v>44096</v>
      </c>
      <c r="C196">
        <f t="shared" si="37"/>
        <v>311</v>
      </c>
      <c r="D196">
        <f t="shared" si="38"/>
        <v>0</v>
      </c>
      <c r="E196">
        <f t="shared" si="39"/>
        <v>0</v>
      </c>
      <c r="G196" s="3">
        <f t="shared" si="42"/>
        <v>44147</v>
      </c>
      <c r="H196">
        <f t="shared" si="40"/>
        <v>255</v>
      </c>
      <c r="I196" t="str">
        <f t="shared" si="43"/>
        <v/>
      </c>
      <c r="J196" t="str">
        <f t="shared" si="44"/>
        <v/>
      </c>
      <c r="K196" t="str">
        <f t="shared" si="45"/>
        <v/>
      </c>
    </row>
    <row r="197" spans="2:11">
      <c r="B197" s="16">
        <f t="shared" si="41"/>
        <v>44095</v>
      </c>
      <c r="C197">
        <f t="shared" si="37"/>
        <v>157</v>
      </c>
      <c r="D197">
        <f t="shared" si="38"/>
        <v>0</v>
      </c>
      <c r="E197">
        <f t="shared" si="39"/>
        <v>0</v>
      </c>
      <c r="G197" s="3">
        <f t="shared" si="42"/>
        <v>44148</v>
      </c>
      <c r="H197">
        <f t="shared" si="40"/>
        <v>280</v>
      </c>
      <c r="I197">
        <f t="shared" si="43"/>
        <v>280</v>
      </c>
      <c r="J197" t="str">
        <f t="shared" si="44"/>
        <v/>
      </c>
      <c r="K197" t="str">
        <f t="shared" si="45"/>
        <v/>
      </c>
    </row>
    <row r="198" spans="2:11">
      <c r="B198" s="16">
        <f t="shared" si="41"/>
        <v>44094</v>
      </c>
      <c r="C198">
        <f t="shared" si="37"/>
        <v>202</v>
      </c>
      <c r="D198">
        <f t="shared" si="38"/>
        <v>0</v>
      </c>
      <c r="E198">
        <f t="shared" si="39"/>
        <v>0</v>
      </c>
      <c r="G198" s="3">
        <f t="shared" si="42"/>
        <v>44149</v>
      </c>
      <c r="H198">
        <f t="shared" si="40"/>
        <v>279</v>
      </c>
      <c r="I198" t="str">
        <f t="shared" si="43"/>
        <v/>
      </c>
      <c r="J198">
        <f t="shared" si="44"/>
        <v>279</v>
      </c>
      <c r="K198" t="str">
        <f t="shared" si="45"/>
        <v/>
      </c>
    </row>
    <row r="199" spans="2:11">
      <c r="B199" s="16">
        <f t="shared" si="41"/>
        <v>44093</v>
      </c>
      <c r="C199">
        <f t="shared" si="37"/>
        <v>190</v>
      </c>
      <c r="D199">
        <f t="shared" si="38"/>
        <v>0</v>
      </c>
      <c r="E199">
        <f t="shared" si="39"/>
        <v>0</v>
      </c>
      <c r="G199" s="3">
        <f t="shared" si="42"/>
        <v>44150</v>
      </c>
      <c r="H199">
        <f t="shared" si="40"/>
        <v>321</v>
      </c>
      <c r="I199">
        <f t="shared" si="43"/>
        <v>321</v>
      </c>
      <c r="J199" t="str">
        <f t="shared" si="44"/>
        <v/>
      </c>
      <c r="K199" t="str">
        <f t="shared" si="45"/>
        <v/>
      </c>
    </row>
    <row r="200" spans="2:11">
      <c r="B200" s="16">
        <f t="shared" si="41"/>
        <v>44092</v>
      </c>
      <c r="C200">
        <f t="shared" ref="C200" si="46">IF(B200&lt;&gt;B199,VLOOKUP(B200,data,2,FALSE),"")</f>
        <v>82</v>
      </c>
      <c r="D200">
        <f t="shared" ref="D200" si="47">VLOOKUP(B200,data,3,FALSE)</f>
        <v>0</v>
      </c>
      <c r="E200">
        <f t="shared" ref="E200" si="48">IF(C200&gt;E199,E199,0)</f>
        <v>0</v>
      </c>
      <c r="G200" s="3">
        <f t="shared" si="42"/>
        <v>44151</v>
      </c>
      <c r="H200">
        <f t="shared" si="40"/>
        <v>301</v>
      </c>
      <c r="I200" t="str">
        <f t="shared" si="43"/>
        <v/>
      </c>
      <c r="J200">
        <f t="shared" si="44"/>
        <v>301</v>
      </c>
      <c r="K200" t="str">
        <f t="shared" si="45"/>
        <v/>
      </c>
    </row>
    <row r="201" spans="2:11">
      <c r="B201" s="16">
        <f t="shared" si="41"/>
        <v>44091</v>
      </c>
      <c r="C201">
        <f t="shared" ref="C201:C207" si="49">IF(B201&lt;&gt;B200,VLOOKUP(B201,data,2,FALSE),"")</f>
        <v>137</v>
      </c>
      <c r="D201">
        <f t="shared" ref="D201:D207" si="50">VLOOKUP(B201,data,3,FALSE)</f>
        <v>0</v>
      </c>
      <c r="E201">
        <f t="shared" ref="E201:E207" si="51">IF(C201&gt;E200,E200,0)</f>
        <v>0</v>
      </c>
      <c r="G201" s="3">
        <f t="shared" si="42"/>
        <v>44152</v>
      </c>
      <c r="H201">
        <f t="shared" si="40"/>
        <v>389</v>
      </c>
      <c r="I201" t="str">
        <f t="shared" si="43"/>
        <v/>
      </c>
      <c r="J201" t="str">
        <f t="shared" si="44"/>
        <v/>
      </c>
      <c r="K201" t="str">
        <f t="shared" si="45"/>
        <v/>
      </c>
    </row>
    <row r="202" spans="2:11">
      <c r="B202" s="16">
        <f t="shared" si="41"/>
        <v>44090</v>
      </c>
      <c r="C202">
        <f t="shared" si="49"/>
        <v>125</v>
      </c>
      <c r="D202">
        <f t="shared" si="50"/>
        <v>0</v>
      </c>
      <c r="E202">
        <f t="shared" si="51"/>
        <v>0</v>
      </c>
      <c r="G202" s="3">
        <f t="shared" si="42"/>
        <v>44153</v>
      </c>
      <c r="H202">
        <f t="shared" si="40"/>
        <v>458</v>
      </c>
      <c r="I202" t="str">
        <f t="shared" si="43"/>
        <v/>
      </c>
      <c r="J202" t="str">
        <f t="shared" si="44"/>
        <v/>
      </c>
      <c r="K202" t="str">
        <f t="shared" si="45"/>
        <v/>
      </c>
    </row>
    <row r="203" spans="2:11">
      <c r="B203" s="16">
        <f t="shared" si="41"/>
        <v>44089</v>
      </c>
      <c r="C203">
        <f t="shared" si="49"/>
        <v>136</v>
      </c>
      <c r="D203">
        <f t="shared" si="50"/>
        <v>0</v>
      </c>
      <c r="E203">
        <f t="shared" si="51"/>
        <v>0</v>
      </c>
      <c r="G203" s="3">
        <f t="shared" si="42"/>
        <v>44154</v>
      </c>
      <c r="H203">
        <f t="shared" si="40"/>
        <v>537</v>
      </c>
      <c r="I203">
        <f t="shared" si="43"/>
        <v>537</v>
      </c>
      <c r="J203" t="str">
        <f t="shared" si="44"/>
        <v/>
      </c>
      <c r="K203" t="str">
        <f t="shared" si="45"/>
        <v/>
      </c>
    </row>
    <row r="204" spans="2:11">
      <c r="B204" s="16">
        <f t="shared" si="41"/>
        <v>44088</v>
      </c>
      <c r="C204">
        <f t="shared" si="49"/>
        <v>67</v>
      </c>
      <c r="D204">
        <f t="shared" si="50"/>
        <v>0</v>
      </c>
      <c r="E204">
        <f t="shared" si="51"/>
        <v>0</v>
      </c>
      <c r="G204" s="3">
        <f t="shared" si="42"/>
        <v>44155</v>
      </c>
      <c r="H204">
        <f t="shared" si="40"/>
        <v>518</v>
      </c>
      <c r="I204" t="str">
        <f t="shared" si="43"/>
        <v/>
      </c>
      <c r="J204">
        <f t="shared" si="44"/>
        <v>518</v>
      </c>
      <c r="K204" t="str">
        <f t="shared" si="45"/>
        <v/>
      </c>
    </row>
    <row r="205" spans="2:11">
      <c r="B205" s="16">
        <f t="shared" si="41"/>
        <v>44087</v>
      </c>
      <c r="C205">
        <f t="shared" si="49"/>
        <v>87</v>
      </c>
      <c r="D205">
        <f t="shared" si="50"/>
        <v>0</v>
      </c>
      <c r="E205">
        <f t="shared" si="51"/>
        <v>0</v>
      </c>
      <c r="G205" s="3">
        <f t="shared" si="42"/>
        <v>44156</v>
      </c>
      <c r="H205">
        <f t="shared" si="40"/>
        <v>626</v>
      </c>
      <c r="I205">
        <f t="shared" si="43"/>
        <v>626</v>
      </c>
      <c r="J205" t="str">
        <f t="shared" si="44"/>
        <v/>
      </c>
      <c r="K205" t="str">
        <f t="shared" si="45"/>
        <v/>
      </c>
    </row>
    <row r="206" spans="2:11">
      <c r="B206" s="16">
        <f t="shared" si="41"/>
        <v>44086</v>
      </c>
      <c r="C206">
        <f t="shared" si="49"/>
        <v>46</v>
      </c>
      <c r="D206">
        <f t="shared" si="50"/>
        <v>0</v>
      </c>
      <c r="E206">
        <f t="shared" si="51"/>
        <v>0</v>
      </c>
      <c r="G206" s="3">
        <f t="shared" si="42"/>
        <v>44157</v>
      </c>
      <c r="H206">
        <f t="shared" si="40"/>
        <v>485</v>
      </c>
      <c r="I206" t="str">
        <f t="shared" si="43"/>
        <v/>
      </c>
      <c r="J206" t="str">
        <f t="shared" si="44"/>
        <v/>
      </c>
      <c r="K206" t="str">
        <f t="shared" si="45"/>
        <v/>
      </c>
    </row>
    <row r="207" spans="2:11">
      <c r="B207" s="16">
        <f t="shared" si="41"/>
        <v>44085</v>
      </c>
      <c r="C207">
        <f t="shared" si="49"/>
        <v>70</v>
      </c>
      <c r="D207">
        <f t="shared" si="50"/>
        <v>0</v>
      </c>
      <c r="E207">
        <f t="shared" si="51"/>
        <v>0</v>
      </c>
      <c r="G207" s="3">
        <f t="shared" si="42"/>
        <v>44158</v>
      </c>
      <c r="H207">
        <f t="shared" si="40"/>
        <v>383</v>
      </c>
      <c r="I207" t="str">
        <f t="shared" si="43"/>
        <v/>
      </c>
      <c r="J207">
        <f t="shared" si="44"/>
        <v>383</v>
      </c>
      <c r="K207" t="str">
        <f t="shared" si="45"/>
        <v/>
      </c>
    </row>
    <row r="208" spans="2:11">
      <c r="B208" s="16">
        <f t="shared" si="41"/>
        <v>44084</v>
      </c>
      <c r="C208">
        <f t="shared" ref="C208:C213" si="52">IF(B208&lt;&gt;B207,VLOOKUP(B208,data,2,FALSE),"")</f>
        <v>75</v>
      </c>
      <c r="D208">
        <f t="shared" ref="D208:D213" si="53">VLOOKUP(B208,data,3,FALSE)</f>
        <v>0</v>
      </c>
      <c r="E208">
        <f t="shared" ref="E208:E213" si="54">IF(C208&gt;E207,E207,0)</f>
        <v>0</v>
      </c>
      <c r="G208" s="3">
        <f t="shared" si="42"/>
        <v>44159</v>
      </c>
      <c r="H208">
        <f t="shared" si="40"/>
        <v>874</v>
      </c>
      <c r="I208" t="str">
        <f t="shared" si="43"/>
        <v/>
      </c>
      <c r="J208" t="str">
        <f t="shared" si="44"/>
        <v/>
      </c>
      <c r="K208" t="str">
        <f t="shared" si="45"/>
        <v/>
      </c>
    </row>
    <row r="209" spans="1:19">
      <c r="A209" s="13"/>
      <c r="B209" s="16">
        <f t="shared" si="41"/>
        <v>44083</v>
      </c>
      <c r="C209">
        <f t="shared" si="52"/>
        <v>101</v>
      </c>
      <c r="D209">
        <f t="shared" si="53"/>
        <v>0</v>
      </c>
      <c r="E209">
        <f t="shared" si="54"/>
        <v>0</v>
      </c>
      <c r="G209" s="3">
        <f t="shared" si="42"/>
        <v>44160</v>
      </c>
      <c r="H209">
        <f t="shared" si="40"/>
        <v>1098</v>
      </c>
      <c r="I209">
        <f t="shared" si="43"/>
        <v>1098</v>
      </c>
      <c r="J209" t="str">
        <f t="shared" si="44"/>
        <v/>
      </c>
      <c r="K209" t="str">
        <f t="shared" si="45"/>
        <v/>
      </c>
      <c r="R209" s="14"/>
      <c r="S209" s="14"/>
    </row>
    <row r="210" spans="1:19">
      <c r="B210" s="16">
        <f t="shared" si="41"/>
        <v>44082</v>
      </c>
      <c r="C210">
        <f t="shared" si="52"/>
        <v>56</v>
      </c>
      <c r="D210">
        <f t="shared" si="53"/>
        <v>0</v>
      </c>
      <c r="E210">
        <f t="shared" si="54"/>
        <v>0</v>
      </c>
      <c r="G210" s="3">
        <f t="shared" si="42"/>
        <v>44161</v>
      </c>
      <c r="H210">
        <f t="shared" si="40"/>
        <v>923</v>
      </c>
      <c r="I210" t="str">
        <f t="shared" si="43"/>
        <v/>
      </c>
      <c r="J210" t="str">
        <f t="shared" si="44"/>
        <v/>
      </c>
      <c r="K210" t="str">
        <f t="shared" si="45"/>
        <v/>
      </c>
    </row>
    <row r="211" spans="1:19">
      <c r="B211" s="16">
        <f t="shared" si="41"/>
        <v>44081</v>
      </c>
      <c r="C211">
        <f t="shared" si="52"/>
        <v>46</v>
      </c>
      <c r="D211">
        <f t="shared" si="53"/>
        <v>0</v>
      </c>
      <c r="E211">
        <f t="shared" si="54"/>
        <v>0</v>
      </c>
      <c r="G211" s="3">
        <f t="shared" si="42"/>
        <v>44162</v>
      </c>
      <c r="H211">
        <f t="shared" si="40"/>
        <v>838</v>
      </c>
      <c r="I211" t="str">
        <f t="shared" si="43"/>
        <v/>
      </c>
      <c r="J211">
        <f t="shared" si="44"/>
        <v>838</v>
      </c>
      <c r="K211" t="str">
        <f t="shared" si="45"/>
        <v/>
      </c>
    </row>
    <row r="212" spans="1:19">
      <c r="B212" s="16">
        <f t="shared" si="41"/>
        <v>44080</v>
      </c>
      <c r="C212">
        <f t="shared" si="52"/>
        <v>10</v>
      </c>
      <c r="D212">
        <f t="shared" si="53"/>
        <v>0</v>
      </c>
      <c r="E212">
        <f t="shared" si="54"/>
        <v>0</v>
      </c>
      <c r="G212" s="3">
        <f t="shared" si="42"/>
        <v>44163</v>
      </c>
      <c r="H212">
        <f t="shared" si="40"/>
        <v>1025</v>
      </c>
      <c r="I212">
        <f t="shared" si="43"/>
        <v>1025</v>
      </c>
      <c r="J212" t="str">
        <f t="shared" si="44"/>
        <v/>
      </c>
      <c r="K212" t="str">
        <f t="shared" si="45"/>
        <v/>
      </c>
    </row>
    <row r="213" spans="1:19">
      <c r="B213" s="16">
        <f t="shared" si="41"/>
        <v>44079</v>
      </c>
      <c r="C213">
        <f t="shared" si="52"/>
        <v>15</v>
      </c>
      <c r="D213">
        <f t="shared" si="53"/>
        <v>0</v>
      </c>
      <c r="E213">
        <f t="shared" si="54"/>
        <v>0</v>
      </c>
      <c r="G213" s="3">
        <f t="shared" si="42"/>
        <v>44164</v>
      </c>
      <c r="H213">
        <f t="shared" si="40"/>
        <v>753</v>
      </c>
      <c r="I213" t="str">
        <f t="shared" si="43"/>
        <v/>
      </c>
      <c r="J213" t="str">
        <f t="shared" si="44"/>
        <v/>
      </c>
      <c r="K213" t="str">
        <f t="shared" si="45"/>
        <v/>
      </c>
    </row>
    <row r="214" spans="1:19">
      <c r="B214" s="16">
        <f t="shared" si="41"/>
        <v>44078</v>
      </c>
      <c r="C214">
        <f t="shared" ref="C214:C221" si="55">IF(B214&lt;&gt;B213,VLOOKUP(B214,data,2,FALSE),"")</f>
        <v>19</v>
      </c>
      <c r="D214">
        <f t="shared" ref="D214:D221" si="56">VLOOKUP(B214,data,3,FALSE)</f>
        <v>0</v>
      </c>
      <c r="E214">
        <f t="shared" ref="E214:E221" si="57">IF(C214&gt;E213,E213,0)</f>
        <v>0</v>
      </c>
      <c r="G214" s="3">
        <f t="shared" si="42"/>
        <v>44165</v>
      </c>
      <c r="H214">
        <f t="shared" si="40"/>
        <v>725</v>
      </c>
      <c r="I214" t="str">
        <f t="shared" si="43"/>
        <v/>
      </c>
      <c r="J214" t="str">
        <f t="shared" si="44"/>
        <v/>
      </c>
      <c r="K214" t="str">
        <f t="shared" si="45"/>
        <v/>
      </c>
    </row>
    <row r="215" spans="1:19">
      <c r="B215" s="16">
        <f t="shared" si="41"/>
        <v>44077</v>
      </c>
      <c r="C215">
        <f t="shared" si="55"/>
        <v>6</v>
      </c>
      <c r="D215">
        <f t="shared" si="56"/>
        <v>0</v>
      </c>
      <c r="E215">
        <f t="shared" si="57"/>
        <v>0</v>
      </c>
      <c r="G215" s="3">
        <f t="shared" si="42"/>
        <v>44166</v>
      </c>
      <c r="H215">
        <f t="shared" si="40"/>
        <v>722</v>
      </c>
      <c r="I215" t="str">
        <f t="shared" si="43"/>
        <v/>
      </c>
      <c r="J215">
        <f t="shared" si="44"/>
        <v>722</v>
      </c>
      <c r="K215" t="str">
        <f t="shared" si="45"/>
        <v/>
      </c>
    </row>
    <row r="216" spans="1:19">
      <c r="B216" s="16">
        <f t="shared" si="41"/>
        <v>44077</v>
      </c>
      <c r="C216" t="str">
        <f t="shared" si="55"/>
        <v/>
      </c>
      <c r="D216">
        <f t="shared" si="56"/>
        <v>0</v>
      </c>
      <c r="E216">
        <f t="shared" si="57"/>
        <v>0</v>
      </c>
      <c r="G216" s="3">
        <f t="shared" si="42"/>
        <v>44167</v>
      </c>
      <c r="H216">
        <f t="shared" si="40"/>
        <v>995</v>
      </c>
      <c r="I216">
        <f t="shared" si="43"/>
        <v>995</v>
      </c>
      <c r="J216" t="str">
        <f t="shared" si="44"/>
        <v/>
      </c>
      <c r="K216" t="str">
        <f t="shared" si="45"/>
        <v/>
      </c>
    </row>
    <row r="217" spans="1:19">
      <c r="B217" s="16">
        <f t="shared" si="41"/>
        <v>44077</v>
      </c>
      <c r="C217" t="str">
        <f t="shared" si="55"/>
        <v/>
      </c>
      <c r="D217">
        <f t="shared" si="56"/>
        <v>0</v>
      </c>
      <c r="E217">
        <f t="shared" si="57"/>
        <v>0</v>
      </c>
      <c r="G217" s="3">
        <f t="shared" si="42"/>
        <v>44168</v>
      </c>
      <c r="H217">
        <f t="shared" si="40"/>
        <v>714</v>
      </c>
      <c r="I217" t="str">
        <f t="shared" si="43"/>
        <v/>
      </c>
      <c r="J217">
        <f t="shared" si="44"/>
        <v>714</v>
      </c>
      <c r="K217" t="str">
        <f t="shared" si="45"/>
        <v/>
      </c>
    </row>
    <row r="218" spans="1:19">
      <c r="B218" s="16">
        <f t="shared" si="41"/>
        <v>44077</v>
      </c>
      <c r="C218" t="str">
        <f t="shared" si="55"/>
        <v/>
      </c>
      <c r="D218">
        <f t="shared" si="56"/>
        <v>0</v>
      </c>
      <c r="E218">
        <f t="shared" si="57"/>
        <v>0</v>
      </c>
      <c r="G218" s="3">
        <f t="shared" si="42"/>
        <v>44169</v>
      </c>
      <c r="H218">
        <f t="shared" si="40"/>
        <v>748</v>
      </c>
      <c r="I218" t="str">
        <f t="shared" si="43"/>
        <v/>
      </c>
      <c r="J218" t="str">
        <f t="shared" si="44"/>
        <v/>
      </c>
      <c r="K218" t="str">
        <f t="shared" si="45"/>
        <v/>
      </c>
    </row>
    <row r="219" spans="1:19">
      <c r="B219" s="16">
        <f t="shared" si="41"/>
        <v>44077</v>
      </c>
      <c r="C219" t="str">
        <f t="shared" si="55"/>
        <v/>
      </c>
      <c r="D219">
        <f t="shared" si="56"/>
        <v>0</v>
      </c>
      <c r="E219">
        <f t="shared" si="57"/>
        <v>0</v>
      </c>
      <c r="G219" s="3">
        <f t="shared" si="42"/>
        <v>44170</v>
      </c>
      <c r="H219">
        <f t="shared" si="40"/>
        <v>845</v>
      </c>
      <c r="I219" t="str">
        <f t="shared" si="43"/>
        <v/>
      </c>
      <c r="J219" t="str">
        <f t="shared" si="44"/>
        <v/>
      </c>
      <c r="K219" t="str">
        <f t="shared" si="45"/>
        <v/>
      </c>
    </row>
    <row r="220" spans="1:19">
      <c r="B220" s="16">
        <f t="shared" si="41"/>
        <v>44077</v>
      </c>
      <c r="C220" t="str">
        <f t="shared" si="55"/>
        <v/>
      </c>
      <c r="D220">
        <f t="shared" si="56"/>
        <v>0</v>
      </c>
      <c r="E220">
        <f t="shared" si="57"/>
        <v>0</v>
      </c>
      <c r="G220" s="3">
        <f t="shared" ref="G220" si="58">IF(G221&gt;44077,G221-1,44077)</f>
        <v>44171</v>
      </c>
      <c r="H220">
        <f t="shared" ref="H220:H221" si="59">VLOOKUP(G220,data,2,FALSE)</f>
        <v>865</v>
      </c>
      <c r="I220">
        <f>IF(AND(H220&gt;H219,H220&gt;H221),H220,IF(AND(H221="",H220/H219&gt;1.1),H220,""))</f>
        <v>865</v>
      </c>
      <c r="J220" t="str">
        <f>IF(AND(H220&lt;H219,H220&lt;H221),H220,IF(AND(H221="",H220/H219&lt;0.9),H220,""))</f>
        <v/>
      </c>
      <c r="K220" t="str">
        <f>IF(ISNA(VLOOKUP(B220,R:S,2,)),"",VLOOKUP(B220,R:S,2,))</f>
        <v/>
      </c>
    </row>
    <row r="221" spans="1:19" s="14" customFormat="1">
      <c r="B221" s="16">
        <f t="shared" si="41"/>
        <v>44077</v>
      </c>
      <c r="C221" t="str">
        <f t="shared" si="55"/>
        <v/>
      </c>
      <c r="D221">
        <f t="shared" si="56"/>
        <v>0</v>
      </c>
      <c r="E221">
        <f t="shared" si="57"/>
        <v>0</v>
      </c>
      <c r="G221" s="15">
        <f>B120</f>
        <v>44172</v>
      </c>
      <c r="H221" s="14">
        <f t="shared" si="59"/>
        <v>531</v>
      </c>
      <c r="I221" s="14" t="str">
        <f>IF(AND(H221&gt;H220,H221&gt;H222),H221,IF(AND(H222="",H221/H220&gt;1.1),H221,""))</f>
        <v/>
      </c>
      <c r="J221" s="14">
        <f>IF(AND(H221&lt;H220,H221&lt;H222),H221,IF(AND(H222="",H221/H220&lt;0.9),H221,""))</f>
        <v>531</v>
      </c>
      <c r="K221" t="str">
        <f>IF(ISNA(VLOOKUP(B221,R:S,2,)),"",VLOOKUP(B221,R:S,2,))</f>
        <v/>
      </c>
      <c r="R221"/>
      <c r="S221"/>
    </row>
    <row r="222" spans="1:19">
      <c r="B222" s="3"/>
      <c r="C222"/>
    </row>
    <row r="223" spans="1:19">
      <c r="B223" s="3" t="s">
        <v>22</v>
      </c>
      <c r="C223"/>
      <c r="G223" t="s">
        <v>23</v>
      </c>
    </row>
  </sheetData>
  <sortState xmlns:xlrd2="http://schemas.microsoft.com/office/spreadsheetml/2017/richdata2" ref="C94:D106">
    <sortCondition descending="1" ref="C94:C106"/>
  </sortState>
  <hyperlinks>
    <hyperlink ref="A47" r:id="rId1" location="Koronavilkkua" display="https://thl.fi/fi/web/hyvinvoinnin-ja-terveyden-edistamisen-johtaminen/ajankohtaista/koronan-vaikutukset-yhteiskuntaan-ja-palveluihin - Koronavilkkua" xr:uid="{F06E6CD0-5429-431D-B74B-547C41718C4B}"/>
    <hyperlink ref="A110" r:id="rId2" xr:uid="{517C9E3A-E5DB-4E26-91C6-74B95F09EC29}"/>
    <hyperlink ref="A53" r:id="rId3" xr:uid="{3C2C00FB-7ED4-4D75-B3CB-111EF0AE4BA3}"/>
  </hyperlinks>
  <pageMargins left="0.7" right="0.7" top="0.75" bottom="0.75" header="0.3" footer="0.3"/>
  <pageSetup paperSize="9" orientation="portrait" verticalDpi="0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Android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2020-12-07T08:58:36Z</dcterms:modified>
</cp:coreProperties>
</file>