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93387863-DBDD-4EE1-BE80-BBA8DF75D476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Android!$C$81:$C$146</definedName>
    <definedName name="data">Android!$C$9:$E$75</definedName>
    <definedName name="Json">Android!$A$4</definedName>
    <definedName name="time">Android!$C$9:$C$75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4" i="1" l="1"/>
  <c r="B80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81" i="1" s="1"/>
  <c r="J21" i="1"/>
  <c r="K21" i="1" s="1"/>
  <c r="B82" i="1" l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D21" i="1"/>
  <c r="D9" i="1"/>
  <c r="I22" i="1"/>
  <c r="L21" i="1"/>
  <c r="E20" i="1" s="1"/>
  <c r="D20" i="1"/>
  <c r="B96" i="1" l="1"/>
  <c r="C82" i="1"/>
  <c r="E21" i="1"/>
  <c r="E9" i="1"/>
  <c r="J22" i="1"/>
  <c r="K22" i="1" s="1"/>
  <c r="D11" i="1"/>
  <c r="D82" i="1" l="1"/>
  <c r="C96" i="1"/>
  <c r="D96" i="1"/>
  <c r="B97" i="1"/>
  <c r="C83" i="1"/>
  <c r="L22" i="1"/>
  <c r="E11" i="1" s="1"/>
  <c r="D83" i="1" s="1"/>
  <c r="D22" i="1"/>
  <c r="C95" i="1" s="1"/>
  <c r="D97" i="1" l="1"/>
  <c r="B98" i="1"/>
  <c r="C97" i="1"/>
  <c r="C81" i="1"/>
  <c r="C94" i="1"/>
  <c r="C84" i="1"/>
  <c r="D84" i="1"/>
  <c r="E22" i="1"/>
  <c r="E2" i="1" s="1"/>
  <c r="E81" i="1" l="1"/>
  <c r="E82" i="1" s="1"/>
  <c r="E83" i="1" s="1"/>
  <c r="E84" i="1" s="1"/>
  <c r="F79" i="1"/>
  <c r="D95" i="1"/>
  <c r="B99" i="1"/>
  <c r="C98" i="1"/>
  <c r="D98" i="1"/>
  <c r="D81" i="1"/>
  <c r="D94" i="1"/>
  <c r="D85" i="1"/>
  <c r="C85" i="1"/>
  <c r="E85" i="1" l="1"/>
  <c r="C99" i="1"/>
  <c r="D99" i="1"/>
  <c r="B100" i="1"/>
  <c r="D86" i="1"/>
  <c r="C86" i="1"/>
  <c r="E86" i="1" l="1"/>
  <c r="C100" i="1"/>
  <c r="D100" i="1"/>
  <c r="B101" i="1"/>
  <c r="B102" i="1" s="1"/>
  <c r="B103" i="1" s="1"/>
  <c r="B104" i="1" s="1"/>
  <c r="D87" i="1"/>
  <c r="C87" i="1"/>
  <c r="E87" i="1" l="1"/>
  <c r="A81" i="1"/>
  <c r="B105" i="1"/>
  <c r="D104" i="1"/>
  <c r="C104" i="1"/>
  <c r="C102" i="1"/>
  <c r="D102" i="1"/>
  <c r="D101" i="1"/>
  <c r="C101" i="1"/>
  <c r="C88" i="1"/>
  <c r="D88" i="1"/>
  <c r="E88" i="1" l="1"/>
  <c r="A95" i="1"/>
  <c r="B106" i="1"/>
  <c r="D105" i="1"/>
  <c r="C105" i="1"/>
  <c r="D103" i="1"/>
  <c r="C103" i="1"/>
  <c r="D89" i="1"/>
  <c r="C89" i="1"/>
  <c r="E89" i="1" l="1"/>
  <c r="B107" i="1"/>
  <c r="D106" i="1"/>
  <c r="C106" i="1"/>
  <c r="D90" i="1"/>
  <c r="C90" i="1"/>
  <c r="E90" i="1" l="1"/>
  <c r="B108" i="1"/>
  <c r="D107" i="1"/>
  <c r="C107" i="1"/>
  <c r="D91" i="1"/>
  <c r="C91" i="1"/>
  <c r="E91" i="1" s="1"/>
  <c r="B109" i="1" l="1"/>
  <c r="D108" i="1"/>
  <c r="C108" i="1"/>
  <c r="C92" i="1"/>
  <c r="E92" i="1" s="1"/>
  <c r="D92" i="1"/>
  <c r="A102" i="1" l="1"/>
  <c r="A96" i="1" s="1"/>
  <c r="B110" i="1"/>
  <c r="D109" i="1"/>
  <c r="C109" i="1"/>
  <c r="C93" i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D93" i="1"/>
  <c r="E109" i="1" l="1"/>
  <c r="A88" i="1"/>
  <c r="A82" i="1" s="1"/>
  <c r="B111" i="1"/>
  <c r="C111" i="1" s="1"/>
  <c r="D110" i="1"/>
  <c r="C110" i="1"/>
  <c r="E110" i="1" l="1"/>
  <c r="E111" i="1" s="1"/>
  <c r="A89" i="1"/>
  <c r="B112" i="1"/>
  <c r="C112" i="1" s="1"/>
  <c r="D111" i="1"/>
  <c r="E112" i="1" l="1"/>
  <c r="B113" i="1"/>
  <c r="C113" i="1" s="1"/>
  <c r="D112" i="1"/>
  <c r="E113" i="1" l="1"/>
  <c r="B114" i="1"/>
  <c r="B115" i="1" s="1"/>
  <c r="B116" i="1" s="1"/>
  <c r="B117" i="1" s="1"/>
  <c r="D117" i="1" s="1"/>
  <c r="D113" i="1"/>
  <c r="B118" i="1" l="1"/>
  <c r="B119" i="1" s="1"/>
  <c r="C117" i="1"/>
  <c r="D116" i="1"/>
  <c r="C116" i="1"/>
  <c r="D115" i="1"/>
  <c r="C115" i="1"/>
  <c r="C114" i="1"/>
  <c r="E114" i="1" s="1"/>
  <c r="D114" i="1"/>
  <c r="E115" i="1" l="1"/>
  <c r="E116" i="1" s="1"/>
  <c r="E117" i="1" s="1"/>
  <c r="B120" i="1"/>
  <c r="C119" i="1"/>
  <c r="D119" i="1"/>
  <c r="A109" i="1"/>
  <c r="A103" i="1" s="1"/>
  <c r="D118" i="1"/>
  <c r="C118" i="1"/>
  <c r="E118" i="1" l="1"/>
  <c r="E119" i="1" s="1"/>
  <c r="C120" i="1"/>
  <c r="B121" i="1"/>
  <c r="D120" i="1"/>
  <c r="E120" i="1" l="1"/>
  <c r="D121" i="1"/>
  <c r="B122" i="1"/>
  <c r="C121" i="1"/>
  <c r="E121" i="1" l="1"/>
  <c r="B123" i="1"/>
  <c r="D122" i="1"/>
  <c r="C122" i="1"/>
  <c r="E122" i="1" l="1"/>
  <c r="A116" i="1"/>
  <c r="C123" i="1"/>
  <c r="D123" i="1"/>
  <c r="B124" i="1"/>
  <c r="C124" i="1" s="1"/>
  <c r="E123" i="1" l="1"/>
  <c r="E124" i="1" s="1"/>
  <c r="A110" i="1"/>
  <c r="B125" i="1"/>
  <c r="C125" i="1" s="1"/>
  <c r="D124" i="1"/>
  <c r="E125" i="1" l="1"/>
  <c r="D125" i="1"/>
  <c r="B126" i="1"/>
  <c r="C126" i="1" s="1"/>
  <c r="E126" i="1" l="1"/>
  <c r="B127" i="1"/>
  <c r="D126" i="1"/>
  <c r="C127" i="1" l="1"/>
  <c r="E127" i="1" s="1"/>
  <c r="B128" i="1"/>
  <c r="D127" i="1"/>
  <c r="B129" i="1" l="1"/>
  <c r="C128" i="1"/>
  <c r="E128" i="1" s="1"/>
  <c r="D128" i="1"/>
  <c r="B130" i="1" l="1"/>
  <c r="C129" i="1"/>
  <c r="E129" i="1" s="1"/>
  <c r="D129" i="1"/>
  <c r="A123" i="1" l="1"/>
  <c r="A117" i="1" s="1"/>
  <c r="B131" i="1"/>
  <c r="C130" i="1"/>
  <c r="E130" i="1" s="1"/>
  <c r="D130" i="1"/>
  <c r="B132" i="1" l="1"/>
  <c r="C131" i="1"/>
  <c r="E131" i="1" s="1"/>
  <c r="D131" i="1"/>
  <c r="B133" i="1" l="1"/>
  <c r="C132" i="1"/>
  <c r="E132" i="1" s="1"/>
  <c r="D132" i="1"/>
  <c r="B134" i="1" l="1"/>
  <c r="C133" i="1"/>
  <c r="E133" i="1" s="1"/>
  <c r="D133" i="1"/>
  <c r="B135" i="1" l="1"/>
  <c r="C134" i="1"/>
  <c r="E134" i="1" s="1"/>
  <c r="D134" i="1"/>
  <c r="B136" i="1" l="1"/>
  <c r="B137" i="1" s="1"/>
  <c r="C135" i="1"/>
  <c r="E135" i="1" s="1"/>
  <c r="D135" i="1"/>
  <c r="B138" i="1" l="1"/>
  <c r="C137" i="1"/>
  <c r="D137" i="1"/>
  <c r="C136" i="1"/>
  <c r="E136" i="1" s="1"/>
  <c r="D136" i="1"/>
  <c r="E137" i="1" l="1"/>
  <c r="B139" i="1"/>
  <c r="C138" i="1"/>
  <c r="D138" i="1"/>
  <c r="E138" i="1" l="1"/>
  <c r="B140" i="1"/>
  <c r="C139" i="1"/>
  <c r="D139" i="1"/>
  <c r="E139" i="1" l="1"/>
  <c r="B141" i="1"/>
  <c r="C140" i="1"/>
  <c r="D140" i="1"/>
  <c r="E140" i="1" l="1"/>
  <c r="B142" i="1"/>
  <c r="C141" i="1"/>
  <c r="D141" i="1"/>
  <c r="E141" i="1" l="1"/>
  <c r="B143" i="1"/>
  <c r="C142" i="1"/>
  <c r="D142" i="1"/>
  <c r="E142" i="1" l="1"/>
  <c r="B144" i="1"/>
  <c r="C143" i="1"/>
  <c r="D143" i="1"/>
  <c r="E143" i="1" l="1"/>
  <c r="B145" i="1"/>
  <c r="C144" i="1"/>
  <c r="D144" i="1"/>
  <c r="E144" i="1" l="1"/>
  <c r="B146" i="1"/>
  <c r="C145" i="1"/>
  <c r="D145" i="1"/>
  <c r="E145" i="1" l="1"/>
  <c r="C146" i="1"/>
  <c r="D146" i="1"/>
  <c r="E146" i="1" l="1"/>
  <c r="F81" i="1" s="1"/>
  <c r="G2" i="1"/>
  <c r="H2" i="1" s="1"/>
  <c r="A77" i="1" s="1"/>
</calcChain>
</file>

<file path=xl/sharedStrings.xml><?xml version="1.0" encoding="utf-8"?>
<sst xmlns="http://schemas.openxmlformats.org/spreadsheetml/2006/main" count="80" uniqueCount="78">
  <si>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</si>
  <si>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</si>
  <si>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</si>
  <si>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</si>
  <si>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</si>
  <si>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</si>
  <si>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</si>
  <si>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</si>
  <si>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</si>
  <si>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</si>
  <si>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</si>
  <si>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</si>
  <si>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</si>
  <si>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Keys, /7</t>
  </si>
  <si>
    <t>https://twitter.com/spheroid/status/1317109409869406209</t>
  </si>
  <si>
    <t>Avauskoodin arvioinnista, oireista -2 päivää eteenpäin jaetaan käyttäjille:</t>
  </si>
  <si>
    <t>2020-09-03T15:00:00.000Z</t>
  </si>
  <si>
    <t>2020-09-04T15:00:00.000Z</t>
  </si>
  <si>
    <t>2020-09-05T15:00:00.000Z</t>
  </si>
  <si>
    <t>2020-09-06T15:00:00.000Z</t>
  </si>
  <si>
    <t>2020-09-07T15:00:00.000Z</t>
  </si>
  <si>
    <t>2020-09-08T15:00:00.000Z</t>
  </si>
  <si>
    <t>2020-09-09T15:00:00.000Z</t>
  </si>
  <si>
    <t>2020-09-10T15:00:00.000Z</t>
  </si>
  <si>
    <t>2020-09-11T15:00:00.000Z</t>
  </si>
  <si>
    <t>2020-09-12T15:00:00.000Z</t>
  </si>
  <si>
    <t>2020-09-13T15:00:00.000Z</t>
  </si>
  <si>
    <t>2020-09-14T15:00:00.000Z</t>
  </si>
  <si>
    <t>2020-09-15T15:00:00.000Z</t>
  </si>
  <si>
    <t>2020-09-16T15:00:00.000Z</t>
  </si>
  <si>
    <t>2020-09-17T15:00:00.000Z</t>
  </si>
  <si>
    <t>2020-09-18T15:00:00.000Z</t>
  </si>
  <si>
    <t>2020-09-19T15:00:00.000Z</t>
  </si>
  <si>
    <t>2020-09-20T15:00:00.000Z</t>
  </si>
  <si>
    <t>2020-09-21T15:00:00.000Z</t>
  </si>
  <si>
    <t>2020-09-22T15:00:00.000Z</t>
  </si>
  <si>
    <t>2020-09-23T15:00:00.000Z</t>
  </si>
  <si>
    <t>2020-09-24T15:00:00.000Z</t>
  </si>
  <si>
    <t>2020-09-25T15:00:00.000Z</t>
  </si>
  <si>
    <t>2020-09-26T15:00:00.000Z</t>
  </si>
  <si>
    <t>2020-09-27T15:00:00.000Z</t>
  </si>
  <si>
    <t>2020-09-28T15:00:00.000Z</t>
  </si>
  <si>
    <t>2020-09-29T15:00:00.000Z</t>
  </si>
  <si>
    <t>2020-09-30T15:00:00.000Z</t>
  </si>
  <si>
    <t>2020-10-01T15:00:00.000Z</t>
  </si>
  <si>
    <t>2020-10-02T15:00:00.000Z</t>
  </si>
  <si>
    <t>2020-10-03T15:00:00.000Z</t>
  </si>
  <si>
    <t>2020-10-04T15:00:00.000Z</t>
  </si>
  <si>
    <t>2020-10-05T15:00:00.000Z</t>
  </si>
  <si>
    <t>2020-10-06T15:00:00.000Z</t>
  </si>
  <si>
    <t>2020-10-07T15:00:00.000Z</t>
  </si>
  <si>
    <t>2020-10-08T15:00:00.000Z</t>
  </si>
  <si>
    <t>2020-10-09T15:00:00.000Z</t>
  </si>
  <si>
    <t>2020-10-10T15:00:00.000Z</t>
  </si>
  <si>
    <t>2020-10-11T15:00:00.000Z</t>
  </si>
  <si>
    <t>2020-10-12T15:00:00.000Z</t>
  </si>
  <si>
    <t>2020-10-13T15:00:00.000Z</t>
  </si>
  <si>
    <t>2020-10-14T15:00:00.000Z</t>
  </si>
  <si>
    <t>2020-10-15T15:00:00.000Z</t>
  </si>
  <si>
    <t>2020-10-16T15:00:00.000Z</t>
  </si>
  <si>
    <t>2020-10-17T15:00:00.000Z</t>
  </si>
  <si>
    <t>2020-10-18T15:00:00.000Z</t>
  </si>
  <si>
    <t>2020-10-19T15:00:00.000Z</t>
  </si>
  <si>
    <t>2020-10-20T15:00:00.000Z</t>
  </si>
  <si>
    <t>2020-10-21T15:00:00.000Z</t>
  </si>
  <si>
    <t>2020-10-22T15:00:00.000Z</t>
  </si>
  <si>
    <t>2020-10-23T15:00:00.000Z</t>
  </si>
  <si>
    <t>2020-10-24T15:00:00.000Z</t>
  </si>
  <si>
    <t>2020-10-25T15:00:00.000Z</t>
  </si>
  <si>
    <t>2020-10-26T15:00:00.000Z</t>
  </si>
  <si>
    <t>2020-10-27T15:00:00.000Z</t>
  </si>
  <si>
    <t>2020-10-28T15:00:00.000Z</t>
  </si>
  <si>
    <t>2020-10-29T15:00:00.000Z</t>
  </si>
  <si>
    <t>2020-10-30T15:00:00.000Z</t>
  </si>
  <si>
    <t>2020-10-31T10:08:38.846Z</t>
  </si>
  <si>
    <t>Päiväavaimia</t>
  </si>
  <si>
    <t>COVID-19  tapauksia</t>
  </si>
  <si>
    <t>[{"timestamp":"4. marraskuuta 2020 klo 9.23","keyCount":345,"matchesCount":0,"appName":"Koronavilkku","hash":"6dGRfrwNAktq1Ly5ToU1RzbtH2EhWQZkuHiCPnCS0X0="},{"timestamp":"3. marraskuuta 2020 klo 9.24","keyCount":252,"matchesCount":0,"appName":"Koronavilkku","hash":"gtEOxlpGIvP2mhdQBeTTe7pCUEkjtVwJT2xH1puTtoM="},{"timestamp":"2. marraskuuta 2020 klo 9.00","keyCount":241,"matchesCount":0,"appName":"Koronavilkku","hash":"bDKcgFmXE\/dKf9gDsKDbRfkZ4ARh6mIzF6Zwgxnu0UE="},{"timestamp":"1. marraskuuta 2020 klo 8.58","keyCount":240,"matchesCount":0,"appName":"Koronavilkku","hash":"YXGW9r8u8QC7E4C\/ha3e4syXeMN6h24mTXBxoU\/xktg="},{"timestamp":"31. lokakuuta 2020 klo 6.26","keyCount":372,"matchesCount":0,"appName":"Koronavilkku","hash":"+auwlRUBjwMUj9Zt18cSKN\/nJXa4QH4tjtEpsOsHvGQ="},{"timestamp":"30. lokakuuta 2020 klo 6.22","keyCount":367,"matchesCount":0,"appName":"Koronavilkku","hash":"bBcjOzvbto3qcWqUykDf0FaMOIgCbg+sVYGquz6nLTA="},{"timestamp":"29. lokakuuta 2020 klo 6.09","keyCount":353,"matchesCount":0,"appName":"Koronavilkku","hash":"mJ7sSINsdoPvS2a9pLCQKtvOBsGbAUOMMCA5cIcpRSk="},{"timestamp":"28. lokakuuta 2020 klo 8.21","keyCount":367,"matchesCount":0,"appName":"Koronavilkku","hash":"8dBdeK0Gwzy7W2jo5u6W5wnWCNeHuRzLfObXxwYDWYc="},{"timestamp":"27. lokakuuta 2020 klo 8.10","keyCount":260,"matchesCount":0,"appName":"Koronavilkku","hash":"+ohL5VuTmBUV6\/Z\/P+bkoV6gMjJkLLXIu9i2wnPtW7A="},{"timestamp":"26. lokakuuta 2020 klo 8.06","keyCount":309,"matchesCount":0,"appName":"Koronavilkku","hash":"o1jUaoLy7sjjnI6r87C9qbQfT0Pej3LoGAXxaVZqg+s="},{"timestamp":"25. lokakuuta 2020 klo 7.49","keyCount":312,"matchesCount":1,"appName":"Koronavilkku","hash":"GUUoDaUnvZO6IxVI0IuSmtpSE3+EwuYNqEXaO3UenoI="},{"timestamp":"24. lokakuuta 2020 klo 8.43","keyCount":329,"matchesCount":0,"appName":"Koronavilkku","hash":"4uzgIxW5cNm\/JcDaONtRs\/mz7LrN+ZfLG9GorTyWnCo="},{"timestamp":"23. lokakuuta 2020 klo 8.39","keyCount":486,"matchesCount":0,"appName":"Koronavilkku","hash":"FG6whfiUykRhyZcw\/b7oWQ892JakonInzmJ6IqXjtrI="},{"timestamp":"22. lokakuuta 2020 klo 8.35","keyCount":372,"matchesCount":0,"appName":"Koronavilkku","hash":"2GDDsye3s1WgxcGhmfTzdq\/45ZCWZR6yL39j72uzYyY="},{"timestamp":"21. lokakuuta 2020 klo 8.20","keyCount":446,"matchesCount":0,"appName":"Koronavilkku","hash":"q1zpJVTVB439LY2vZRRGKtgNS52GqM5LLPAyPyaIXzg="},{"timestamp":"20. lokakuuta 2020 klo 8.05","keyCount":386,"matchesCount":0,"appName":"Koronavilkku","hash":"PFSjFacJU4O8C2ZDn8\/7W3eowqohyoy6AE6jRXGi86k="}]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</si>
</sst>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4. marraskuuta</c:v>
                </c:pt>
                <c:pt idx="1">
                  <c:v>3. marraskuuta</c:v>
                </c:pt>
                <c:pt idx="2">
                  <c:v>2. marraskuuta</c:v>
                </c:pt>
                <c:pt idx="3">
                  <c:v>1. marraskuuta</c:v>
                </c:pt>
                <c:pt idx="4">
                  <c:v>31. lokakuuta</c:v>
                </c:pt>
                <c:pt idx="5">
                  <c:v>30. lokakuuta</c:v>
                </c:pt>
                <c:pt idx="6">
                  <c:v>29. lokakuuta</c:v>
                </c:pt>
                <c:pt idx="7">
                  <c:v>28. lokakuuta</c:v>
                </c:pt>
                <c:pt idx="8">
                  <c:v>27. lokakuuta</c:v>
                </c:pt>
                <c:pt idx="9">
                  <c:v>26. lokakuuta</c:v>
                </c:pt>
                <c:pt idx="10">
                  <c:v>25. lokakuuta</c:v>
                </c:pt>
                <c:pt idx="11">
                  <c:v>24. lokakuuta</c:v>
                </c:pt>
                <c:pt idx="12">
                  <c:v>23. lokakuuta</c:v>
                </c:pt>
                <c:pt idx="13">
                  <c:v>22. lokakuuta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345</c:v>
                </c:pt>
                <c:pt idx="1">
                  <c:v>252</c:v>
                </c:pt>
                <c:pt idx="2">
                  <c:v>241</c:v>
                </c:pt>
                <c:pt idx="3">
                  <c:v>240</c:v>
                </c:pt>
                <c:pt idx="4">
                  <c:v>372</c:v>
                </c:pt>
                <c:pt idx="5">
                  <c:v>367</c:v>
                </c:pt>
                <c:pt idx="6">
                  <c:v>353</c:v>
                </c:pt>
                <c:pt idx="7">
                  <c:v>367</c:v>
                </c:pt>
                <c:pt idx="8">
                  <c:v>260</c:v>
                </c:pt>
                <c:pt idx="9">
                  <c:v>309</c:v>
                </c:pt>
                <c:pt idx="10">
                  <c:v>312</c:v>
                </c:pt>
                <c:pt idx="11">
                  <c:v>329</c:v>
                </c:pt>
                <c:pt idx="12">
                  <c:v>486</c:v>
                </c:pt>
                <c:pt idx="13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Android!$F$79</c:f>
          <c:strCache>
            <c:ptCount val="1"/>
            <c:pt idx="0">
              <c:v>4.11.2020 uusia #koronavilkku päiväavaimia 345.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597596726529275E-2"/>
          <c:y val="2.0306976858125377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1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DA-42D0-9FAD-17B17734A2C3}"/>
                </c:ext>
              </c:extLst>
            </c:dLbl>
            <c:dLbl>
              <c:idx val="42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ADA-42D0-9FAD-17B17734A2C3}"/>
                </c:ext>
              </c:extLst>
            </c:dLbl>
            <c:dLbl>
              <c:idx val="47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DA-42D0-9FAD-17B17734A2C3}"/>
                </c:ext>
              </c:extLst>
            </c:dLbl>
            <c:dLbl>
              <c:idx val="52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AE-4A4E-BEE0-01C87E68808F}"/>
                </c:ext>
              </c:extLst>
            </c:dLbl>
            <c:dLbl>
              <c:idx val="57"/>
              <c:layout>
                <c:manualLayout>
                  <c:x val="-2.3797384199024083E-2"/>
                  <c:y val="5.3968294439415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ADA-42D0-9FAD-17B17734A2C3}"/>
                </c:ext>
              </c:extLst>
            </c:dLbl>
            <c:dLbl>
              <c:idx val="58"/>
              <c:layout>
                <c:manualLayout>
                  <c:x val="-1.3088561309463245E-2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ADA-42D0-9FAD-17B17734A2C3}"/>
                </c:ext>
              </c:extLst>
            </c:dLbl>
            <c:dLbl>
              <c:idx val="59"/>
              <c:layout>
                <c:manualLayout>
                  <c:x val="-8.329084469658429E-3"/>
                  <c:y val="-4.7619083328896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ADA-42D0-9FAD-17B17734A2C3}"/>
                </c:ext>
              </c:extLst>
            </c:dLbl>
            <c:dLbl>
              <c:idx val="60"/>
              <c:layout>
                <c:manualLayout>
                  <c:x val="-3.4091626674881623E-2"/>
                  <c:y val="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DA-42D0-9FAD-17B17734A2C3}"/>
                </c:ext>
              </c:extLst>
            </c:dLbl>
            <c:dLbl>
              <c:idx val="61"/>
              <c:layout>
                <c:manualLayout>
                  <c:x val="2.7222113437999143E-3"/>
                  <c:y val="-4.42904969057595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DA-42D0-9FAD-17B17734A2C3}"/>
                </c:ext>
              </c:extLst>
            </c:dLbl>
            <c:dLbl>
              <c:idx val="62"/>
              <c:layout>
                <c:manualLayout>
                  <c:x val="-3.6417680444602592E-2"/>
                  <c:y val="0.149206461097208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DA-42D0-9FAD-17B17734A2C3}"/>
                </c:ext>
              </c:extLst>
            </c:dLbl>
            <c:dLbl>
              <c:idx val="63"/>
              <c:layout>
                <c:manualLayout>
                  <c:x val="-2.7313260050091721E-2"/>
                  <c:y val="8.57143499920134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DA-42D0-9FAD-17B17734A2C3}"/>
                </c:ext>
              </c:extLst>
            </c:dLbl>
            <c:dLbl>
              <c:idx val="64"/>
              <c:layout>
                <c:manualLayout>
                  <c:x val="-4.0126699522047343E-3"/>
                  <c:y val="4.1269872218376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DA-42D0-9FAD-17B17734A2C3}"/>
                </c:ext>
              </c:extLst>
            </c:dLbl>
            <c:dLbl>
              <c:idx val="65"/>
              <c:layout>
                <c:manualLayout>
                  <c:x val="-5.677362560268749E-3"/>
                  <c:y val="-7.81835356956898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ADA-42D0-9FAD-17B17734A2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Android!$B$81:$B$146</c:f>
              <c:numCache>
                <c:formatCode>m/d/yyyy</c:formatCode>
                <c:ptCount val="66"/>
                <c:pt idx="0">
                  <c:v>44139</c:v>
                </c:pt>
                <c:pt idx="1">
                  <c:v>44138</c:v>
                </c:pt>
                <c:pt idx="2">
                  <c:v>44137</c:v>
                </c:pt>
                <c:pt idx="3">
                  <c:v>44136</c:v>
                </c:pt>
                <c:pt idx="4">
                  <c:v>44135</c:v>
                </c:pt>
                <c:pt idx="5">
                  <c:v>44134</c:v>
                </c:pt>
                <c:pt idx="6">
                  <c:v>44133</c:v>
                </c:pt>
                <c:pt idx="7">
                  <c:v>44132</c:v>
                </c:pt>
                <c:pt idx="8">
                  <c:v>44131</c:v>
                </c:pt>
                <c:pt idx="9">
                  <c:v>44130</c:v>
                </c:pt>
                <c:pt idx="10">
                  <c:v>44129</c:v>
                </c:pt>
                <c:pt idx="11">
                  <c:v>44128</c:v>
                </c:pt>
                <c:pt idx="12">
                  <c:v>44127</c:v>
                </c:pt>
                <c:pt idx="13">
                  <c:v>44126</c:v>
                </c:pt>
                <c:pt idx="14">
                  <c:v>44125</c:v>
                </c:pt>
                <c:pt idx="15">
                  <c:v>44124</c:v>
                </c:pt>
                <c:pt idx="16">
                  <c:v>44123</c:v>
                </c:pt>
                <c:pt idx="17">
                  <c:v>44122</c:v>
                </c:pt>
                <c:pt idx="18">
                  <c:v>44121</c:v>
                </c:pt>
                <c:pt idx="19">
                  <c:v>44120</c:v>
                </c:pt>
                <c:pt idx="20">
                  <c:v>44119</c:v>
                </c:pt>
                <c:pt idx="21">
                  <c:v>44118</c:v>
                </c:pt>
                <c:pt idx="22">
                  <c:v>44117</c:v>
                </c:pt>
                <c:pt idx="23">
                  <c:v>44116</c:v>
                </c:pt>
                <c:pt idx="24">
                  <c:v>44115</c:v>
                </c:pt>
                <c:pt idx="25">
                  <c:v>44114</c:v>
                </c:pt>
                <c:pt idx="26">
                  <c:v>44113</c:v>
                </c:pt>
                <c:pt idx="27">
                  <c:v>44112</c:v>
                </c:pt>
                <c:pt idx="28">
                  <c:v>44111</c:v>
                </c:pt>
                <c:pt idx="29">
                  <c:v>44110</c:v>
                </c:pt>
                <c:pt idx="30">
                  <c:v>44109</c:v>
                </c:pt>
                <c:pt idx="31">
                  <c:v>44108</c:v>
                </c:pt>
                <c:pt idx="32">
                  <c:v>44107</c:v>
                </c:pt>
                <c:pt idx="33">
                  <c:v>44106</c:v>
                </c:pt>
                <c:pt idx="34">
                  <c:v>44105</c:v>
                </c:pt>
                <c:pt idx="35">
                  <c:v>44104</c:v>
                </c:pt>
                <c:pt idx="36">
                  <c:v>44103</c:v>
                </c:pt>
                <c:pt idx="37">
                  <c:v>44102</c:v>
                </c:pt>
                <c:pt idx="38">
                  <c:v>44101</c:v>
                </c:pt>
                <c:pt idx="39">
                  <c:v>44100</c:v>
                </c:pt>
                <c:pt idx="40">
                  <c:v>44099</c:v>
                </c:pt>
                <c:pt idx="41">
                  <c:v>44098</c:v>
                </c:pt>
                <c:pt idx="42">
                  <c:v>44097</c:v>
                </c:pt>
                <c:pt idx="43">
                  <c:v>44096</c:v>
                </c:pt>
                <c:pt idx="44">
                  <c:v>44095</c:v>
                </c:pt>
                <c:pt idx="45">
                  <c:v>44094</c:v>
                </c:pt>
                <c:pt idx="46">
                  <c:v>44093</c:v>
                </c:pt>
                <c:pt idx="47">
                  <c:v>44092</c:v>
                </c:pt>
                <c:pt idx="48">
                  <c:v>44091</c:v>
                </c:pt>
                <c:pt idx="49">
                  <c:v>44090</c:v>
                </c:pt>
                <c:pt idx="50">
                  <c:v>44089</c:v>
                </c:pt>
                <c:pt idx="51">
                  <c:v>44088</c:v>
                </c:pt>
                <c:pt idx="52">
                  <c:v>44087</c:v>
                </c:pt>
                <c:pt idx="53">
                  <c:v>44086</c:v>
                </c:pt>
                <c:pt idx="54">
                  <c:v>44085</c:v>
                </c:pt>
                <c:pt idx="55">
                  <c:v>44084</c:v>
                </c:pt>
                <c:pt idx="56">
                  <c:v>44083</c:v>
                </c:pt>
                <c:pt idx="57">
                  <c:v>44082</c:v>
                </c:pt>
                <c:pt idx="58">
                  <c:v>44081</c:v>
                </c:pt>
                <c:pt idx="59">
                  <c:v>44080</c:v>
                </c:pt>
                <c:pt idx="60">
                  <c:v>44079</c:v>
                </c:pt>
                <c:pt idx="61">
                  <c:v>44078</c:v>
                </c:pt>
                <c:pt idx="62">
                  <c:v>44077</c:v>
                </c:pt>
                <c:pt idx="63">
                  <c:v>44077</c:v>
                </c:pt>
                <c:pt idx="64">
                  <c:v>44077</c:v>
                </c:pt>
                <c:pt idx="65">
                  <c:v>44077</c:v>
                </c:pt>
              </c:numCache>
            </c:numRef>
          </c:cat>
          <c:val>
            <c:numRef>
              <c:f>Android!$C$81:$C$146</c:f>
              <c:numCache>
                <c:formatCode>General</c:formatCode>
                <c:ptCount val="66"/>
                <c:pt idx="0">
                  <c:v>345</c:v>
                </c:pt>
                <c:pt idx="1">
                  <c:v>252</c:v>
                </c:pt>
                <c:pt idx="2">
                  <c:v>241</c:v>
                </c:pt>
                <c:pt idx="3">
                  <c:v>240</c:v>
                </c:pt>
                <c:pt idx="4">
                  <c:v>372</c:v>
                </c:pt>
                <c:pt idx="5">
                  <c:v>367</c:v>
                </c:pt>
                <c:pt idx="6">
                  <c:v>353</c:v>
                </c:pt>
                <c:pt idx="7">
                  <c:v>367</c:v>
                </c:pt>
                <c:pt idx="8">
                  <c:v>260</c:v>
                </c:pt>
                <c:pt idx="9">
                  <c:v>309</c:v>
                </c:pt>
                <c:pt idx="10">
                  <c:v>312</c:v>
                </c:pt>
                <c:pt idx="11">
                  <c:v>329</c:v>
                </c:pt>
                <c:pt idx="12">
                  <c:v>486</c:v>
                </c:pt>
                <c:pt idx="13">
                  <c:v>372</c:v>
                </c:pt>
                <c:pt idx="14">
                  <c:v>446</c:v>
                </c:pt>
                <c:pt idx="15">
                  <c:v>386</c:v>
                </c:pt>
                <c:pt idx="16">
                  <c:v>421</c:v>
                </c:pt>
                <c:pt idx="17">
                  <c:v>535</c:v>
                </c:pt>
                <c:pt idx="18">
                  <c:v>537</c:v>
                </c:pt>
                <c:pt idx="19">
                  <c:v>639</c:v>
                </c:pt>
                <c:pt idx="20">
                  <c:v>429</c:v>
                </c:pt>
                <c:pt idx="21">
                  <c:v>559</c:v>
                </c:pt>
                <c:pt idx="22">
                  <c:v>649</c:v>
                </c:pt>
                <c:pt idx="23">
                  <c:v>691</c:v>
                </c:pt>
                <c:pt idx="24">
                  <c:v>666</c:v>
                </c:pt>
                <c:pt idx="25">
                  <c:v>720</c:v>
                </c:pt>
                <c:pt idx="26">
                  <c:v>640</c:v>
                </c:pt>
                <c:pt idx="27">
                  <c:v>445</c:v>
                </c:pt>
                <c:pt idx="28">
                  <c:v>578</c:v>
                </c:pt>
                <c:pt idx="29">
                  <c:v>655</c:v>
                </c:pt>
                <c:pt idx="30">
                  <c:v>453</c:v>
                </c:pt>
                <c:pt idx="31">
                  <c:v>294</c:v>
                </c:pt>
                <c:pt idx="32">
                  <c:v>463</c:v>
                </c:pt>
                <c:pt idx="33">
                  <c:v>169</c:v>
                </c:pt>
                <c:pt idx="34">
                  <c:v>203</c:v>
                </c:pt>
                <c:pt idx="35">
                  <c:v>318</c:v>
                </c:pt>
                <c:pt idx="36">
                  <c:v>238</c:v>
                </c:pt>
                <c:pt idx="37">
                  <c:v>199</c:v>
                </c:pt>
                <c:pt idx="38">
                  <c:v>141</c:v>
                </c:pt>
                <c:pt idx="39">
                  <c:v>242</c:v>
                </c:pt>
                <c:pt idx="40">
                  <c:v>217</c:v>
                </c:pt>
                <c:pt idx="41">
                  <c:v>211</c:v>
                </c:pt>
                <c:pt idx="42">
                  <c:v>189</c:v>
                </c:pt>
                <c:pt idx="43">
                  <c:v>311</c:v>
                </c:pt>
                <c:pt idx="44">
                  <c:v>157</c:v>
                </c:pt>
                <c:pt idx="45">
                  <c:v>202</c:v>
                </c:pt>
                <c:pt idx="46">
                  <c:v>190</c:v>
                </c:pt>
                <c:pt idx="47">
                  <c:v>82</c:v>
                </c:pt>
                <c:pt idx="48">
                  <c:v>137</c:v>
                </c:pt>
                <c:pt idx="49">
                  <c:v>125</c:v>
                </c:pt>
                <c:pt idx="50">
                  <c:v>136</c:v>
                </c:pt>
                <c:pt idx="51">
                  <c:v>67</c:v>
                </c:pt>
                <c:pt idx="52">
                  <c:v>87</c:v>
                </c:pt>
                <c:pt idx="53">
                  <c:v>46</c:v>
                </c:pt>
                <c:pt idx="54">
                  <c:v>70</c:v>
                </c:pt>
                <c:pt idx="55">
                  <c:v>75</c:v>
                </c:pt>
                <c:pt idx="56">
                  <c:v>101</c:v>
                </c:pt>
                <c:pt idx="57">
                  <c:v>56</c:v>
                </c:pt>
                <c:pt idx="58">
                  <c:v>46</c:v>
                </c:pt>
                <c:pt idx="59">
                  <c:v>10</c:v>
                </c:pt>
                <c:pt idx="60">
                  <c:v>15</c:v>
                </c:pt>
                <c:pt idx="61">
                  <c:v>19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#koronavilkku</a:t>
            </a:r>
            <a:r>
              <a:rPr lang="en-US" baseline="0"/>
              <a:t> päiväavaimia suhteessa raportoituihin</a:t>
            </a:r>
          </a:p>
          <a:p>
            <a:pPr>
              <a:defRPr/>
            </a:pPr>
            <a:r>
              <a:rPr lang="en-US" baseline="0"/>
              <a:t>COVID-19 tapauksiin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Compare!$B$2:$B$61</c:f>
              <c:numCache>
                <c:formatCode>General</c:formatCode>
                <c:ptCount val="60"/>
                <c:pt idx="3">
                  <c:v>367</c:v>
                </c:pt>
                <c:pt idx="4">
                  <c:v>260</c:v>
                </c:pt>
                <c:pt idx="5">
                  <c:v>309</c:v>
                </c:pt>
                <c:pt idx="6">
                  <c:v>312</c:v>
                </c:pt>
                <c:pt idx="7">
                  <c:v>329</c:v>
                </c:pt>
                <c:pt idx="8">
                  <c:v>486</c:v>
                </c:pt>
                <c:pt idx="9">
                  <c:v>372</c:v>
                </c:pt>
                <c:pt idx="10">
                  <c:v>446</c:v>
                </c:pt>
                <c:pt idx="11">
                  <c:v>386</c:v>
                </c:pt>
                <c:pt idx="12">
                  <c:v>421</c:v>
                </c:pt>
                <c:pt idx="13">
                  <c:v>535</c:v>
                </c:pt>
                <c:pt idx="14">
                  <c:v>537</c:v>
                </c:pt>
                <c:pt idx="15">
                  <c:v>639</c:v>
                </c:pt>
                <c:pt idx="16">
                  <c:v>429</c:v>
                </c:pt>
                <c:pt idx="17">
                  <c:v>559</c:v>
                </c:pt>
                <c:pt idx="18">
                  <c:v>649</c:v>
                </c:pt>
                <c:pt idx="19">
                  <c:v>691</c:v>
                </c:pt>
                <c:pt idx="20">
                  <c:v>666</c:v>
                </c:pt>
                <c:pt idx="21">
                  <c:v>720</c:v>
                </c:pt>
                <c:pt idx="22">
                  <c:v>640</c:v>
                </c:pt>
                <c:pt idx="23">
                  <c:v>445</c:v>
                </c:pt>
                <c:pt idx="24">
                  <c:v>578</c:v>
                </c:pt>
                <c:pt idx="25">
                  <c:v>655</c:v>
                </c:pt>
                <c:pt idx="26">
                  <c:v>453</c:v>
                </c:pt>
                <c:pt idx="27">
                  <c:v>294</c:v>
                </c:pt>
                <c:pt idx="28">
                  <c:v>463</c:v>
                </c:pt>
                <c:pt idx="29">
                  <c:v>169</c:v>
                </c:pt>
                <c:pt idx="30">
                  <c:v>203</c:v>
                </c:pt>
                <c:pt idx="31">
                  <c:v>318</c:v>
                </c:pt>
                <c:pt idx="32">
                  <c:v>238</c:v>
                </c:pt>
                <c:pt idx="33">
                  <c:v>199</c:v>
                </c:pt>
                <c:pt idx="34">
                  <c:v>141</c:v>
                </c:pt>
                <c:pt idx="35">
                  <c:v>242</c:v>
                </c:pt>
                <c:pt idx="36">
                  <c:v>217</c:v>
                </c:pt>
                <c:pt idx="37">
                  <c:v>211</c:v>
                </c:pt>
                <c:pt idx="38">
                  <c:v>189</c:v>
                </c:pt>
                <c:pt idx="39">
                  <c:v>311</c:v>
                </c:pt>
                <c:pt idx="40">
                  <c:v>157</c:v>
                </c:pt>
                <c:pt idx="41">
                  <c:v>202</c:v>
                </c:pt>
                <c:pt idx="42">
                  <c:v>190</c:v>
                </c:pt>
                <c:pt idx="43">
                  <c:v>82</c:v>
                </c:pt>
                <c:pt idx="44">
                  <c:v>137</c:v>
                </c:pt>
                <c:pt idx="45">
                  <c:v>125</c:v>
                </c:pt>
                <c:pt idx="46">
                  <c:v>136</c:v>
                </c:pt>
                <c:pt idx="47">
                  <c:v>67</c:v>
                </c:pt>
                <c:pt idx="48">
                  <c:v>87</c:v>
                </c:pt>
                <c:pt idx="49">
                  <c:v>46</c:v>
                </c:pt>
                <c:pt idx="50">
                  <c:v>70</c:v>
                </c:pt>
                <c:pt idx="51">
                  <c:v>75</c:v>
                </c:pt>
                <c:pt idx="52">
                  <c:v>101</c:v>
                </c:pt>
                <c:pt idx="53">
                  <c:v>56</c:v>
                </c:pt>
                <c:pt idx="54">
                  <c:v>46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725-93C7-368CE9ACD1A5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Compare!$C$2:$C$61</c:f>
              <c:numCache>
                <c:formatCode>General</c:formatCode>
                <c:ptCount val="60"/>
                <c:pt idx="3">
                  <c:v>222</c:v>
                </c:pt>
                <c:pt idx="4">
                  <c:v>226</c:v>
                </c:pt>
                <c:pt idx="5">
                  <c:v>254</c:v>
                </c:pt>
                <c:pt idx="6">
                  <c:v>123</c:v>
                </c:pt>
                <c:pt idx="7">
                  <c:v>107</c:v>
                </c:pt>
                <c:pt idx="8">
                  <c:v>192</c:v>
                </c:pt>
                <c:pt idx="9">
                  <c:v>212</c:v>
                </c:pt>
                <c:pt idx="10">
                  <c:v>189</c:v>
                </c:pt>
                <c:pt idx="11">
                  <c:v>162</c:v>
                </c:pt>
                <c:pt idx="12">
                  <c:v>244</c:v>
                </c:pt>
                <c:pt idx="13">
                  <c:v>127</c:v>
                </c:pt>
                <c:pt idx="14">
                  <c:v>100</c:v>
                </c:pt>
                <c:pt idx="15">
                  <c:v>192</c:v>
                </c:pt>
                <c:pt idx="16">
                  <c:v>190</c:v>
                </c:pt>
                <c:pt idx="17">
                  <c:v>200</c:v>
                </c:pt>
                <c:pt idx="18">
                  <c:v>197</c:v>
                </c:pt>
                <c:pt idx="19">
                  <c:v>254</c:v>
                </c:pt>
                <c:pt idx="20">
                  <c:v>130</c:v>
                </c:pt>
                <c:pt idx="21">
                  <c:v>109</c:v>
                </c:pt>
                <c:pt idx="22">
                  <c:v>226</c:v>
                </c:pt>
                <c:pt idx="23">
                  <c:v>260</c:v>
                </c:pt>
                <c:pt idx="24">
                  <c:v>306</c:v>
                </c:pt>
                <c:pt idx="25">
                  <c:v>301</c:v>
                </c:pt>
                <c:pt idx="26">
                  <c:v>290</c:v>
                </c:pt>
                <c:pt idx="27">
                  <c:v>147</c:v>
                </c:pt>
                <c:pt idx="28">
                  <c:v>170</c:v>
                </c:pt>
                <c:pt idx="29">
                  <c:v>189</c:v>
                </c:pt>
                <c:pt idx="30">
                  <c:v>188</c:v>
                </c:pt>
                <c:pt idx="31">
                  <c:v>165</c:v>
                </c:pt>
                <c:pt idx="32">
                  <c:v>135</c:v>
                </c:pt>
                <c:pt idx="33">
                  <c:v>122</c:v>
                </c:pt>
                <c:pt idx="34">
                  <c:v>71</c:v>
                </c:pt>
                <c:pt idx="35">
                  <c:v>74</c:v>
                </c:pt>
                <c:pt idx="36">
                  <c:v>127</c:v>
                </c:pt>
                <c:pt idx="37">
                  <c:v>97</c:v>
                </c:pt>
                <c:pt idx="38">
                  <c:v>117</c:v>
                </c:pt>
                <c:pt idx="39">
                  <c:v>106</c:v>
                </c:pt>
                <c:pt idx="40">
                  <c:v>120</c:v>
                </c:pt>
                <c:pt idx="41">
                  <c:v>74</c:v>
                </c:pt>
                <c:pt idx="42">
                  <c:v>61</c:v>
                </c:pt>
                <c:pt idx="43">
                  <c:v>77</c:v>
                </c:pt>
                <c:pt idx="44">
                  <c:v>85</c:v>
                </c:pt>
                <c:pt idx="45">
                  <c:v>57</c:v>
                </c:pt>
                <c:pt idx="46">
                  <c:v>53</c:v>
                </c:pt>
                <c:pt idx="47">
                  <c:v>59</c:v>
                </c:pt>
                <c:pt idx="48">
                  <c:v>46</c:v>
                </c:pt>
                <c:pt idx="49">
                  <c:v>41</c:v>
                </c:pt>
                <c:pt idx="50">
                  <c:v>57</c:v>
                </c:pt>
                <c:pt idx="51">
                  <c:v>52</c:v>
                </c:pt>
                <c:pt idx="52">
                  <c:v>55</c:v>
                </c:pt>
                <c:pt idx="53">
                  <c:v>57</c:v>
                </c:pt>
                <c:pt idx="54">
                  <c:v>45</c:v>
                </c:pt>
                <c:pt idx="55">
                  <c:v>33</c:v>
                </c:pt>
                <c:pt idx="56">
                  <c:v>22</c:v>
                </c:pt>
                <c:pt idx="57">
                  <c:v>42</c:v>
                </c:pt>
                <c:pt idx="5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F-4725-93C7-368CE9A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15448"/>
        <c:axId val="632217416"/>
      </c:lineChart>
      <c:dateAx>
        <c:axId val="632215448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416"/>
        <c:crosses val="autoZero"/>
        <c:auto val="1"/>
        <c:lblOffset val="100"/>
        <c:baseTimeUnit val="days"/>
        <c:majorUnit val="1"/>
        <c:majorTimeUnit val="days"/>
      </c:dateAx>
      <c:valAx>
        <c:axId val="6322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66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179615</xdr:colOff>
      <xdr:row>83</xdr:row>
      <xdr:rowOff>146958</xdr:rowOff>
    </xdr:from>
    <xdr:to>
      <xdr:col>14</xdr:col>
      <xdr:colOff>522514</xdr:colOff>
      <xdr:row>105</xdr:row>
      <xdr:rowOff>76198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587830</xdr:colOff>
      <xdr:row>4</xdr:row>
      <xdr:rowOff>59870</xdr:rowOff>
    </xdr:from>
    <xdr:to>
      <xdr:col>16</xdr:col>
      <xdr:colOff>527957</xdr:colOff>
      <xdr:row>27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AA47D-64FA-42DD-9220-E7D7D947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48"/>
  <sheetViews>
    <sheetView tabSelected="1" topLeftCell="A76" workbookViewId="0">
      <selection activeCell="H81" sqref="H81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13</v>
      </c>
      <c r="G2">
        <f ca="1">SUM(AllKeys)</f>
        <v>18876</v>
      </c>
      <c r="H2" s="10">
        <f ca="1">G2/7</f>
        <v>2696.5714285714284</v>
      </c>
    </row>
    <row r="4" spans="1:12" s="1" customFormat="1">
      <c r="A4" s="1" t="s">
        <v>77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4.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44139</v>
      </c>
      <c r="D9" s="2">
        <f t="shared" ref="D9:D22" si="1">VALUE(MID(Json,I9+10,J9-I9-10))</f>
        <v>345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31</v>
      </c>
      <c r="I9">
        <f t="shared" ref="I9:I22" si="4">FIND("keyCount",Json,H9)</f>
        <v>47</v>
      </c>
      <c r="J9">
        <f t="shared" ref="J9:J22" si="5">FIND(",""",Json,I9)</f>
        <v>60</v>
      </c>
      <c r="K9">
        <f t="shared" ref="K9:K22" si="6">FIND("matchesCount",Json,J9)</f>
        <v>62</v>
      </c>
      <c r="L9">
        <f t="shared" ref="L9:L22" si="7">FIND(",""",Json,K9)</f>
        <v>77</v>
      </c>
    </row>
    <row r="10" spans="1:12">
      <c r="B10" s="2" t="str">
        <f t="shared" si="0"/>
        <v>3.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44138</v>
      </c>
      <c r="D10" s="2">
        <f t="shared" si="1"/>
        <v>252</v>
      </c>
      <c r="E10" s="2">
        <f t="shared" si="2"/>
        <v>0</v>
      </c>
      <c r="G10">
        <f>FIND("timestamp",Json,L9)</f>
        <v>160</v>
      </c>
      <c r="H10">
        <f t="shared" si="3"/>
        <v>187</v>
      </c>
      <c r="I10">
        <f t="shared" si="4"/>
        <v>203</v>
      </c>
      <c r="J10">
        <f t="shared" si="5"/>
        <v>216</v>
      </c>
      <c r="K10">
        <f t="shared" si="6"/>
        <v>218</v>
      </c>
      <c r="L10">
        <f t="shared" si="7"/>
        <v>233</v>
      </c>
    </row>
    <row r="11" spans="1:12">
      <c r="B11" s="2" t="str">
        <f t="shared" si="0"/>
        <v>2. marraskuuta</v>
      </c>
      <c r="C11" s="5">
        <f t="shared" si="8"/>
        <v>44137</v>
      </c>
      <c r="D11" s="2">
        <f t="shared" si="1"/>
        <v>241</v>
      </c>
      <c r="E11" s="2">
        <f t="shared" si="2"/>
        <v>0</v>
      </c>
      <c r="G11">
        <f t="shared" ref="G11:G22" si="9">FIND("timestamp",Json,H10)</f>
        <v>316</v>
      </c>
      <c r="H11">
        <f t="shared" si="3"/>
        <v>343</v>
      </c>
      <c r="I11">
        <f t="shared" si="4"/>
        <v>359</v>
      </c>
      <c r="J11">
        <f t="shared" si="5"/>
        <v>372</v>
      </c>
      <c r="K11">
        <f t="shared" si="6"/>
        <v>374</v>
      </c>
      <c r="L11">
        <f t="shared" si="7"/>
        <v>389</v>
      </c>
    </row>
    <row r="12" spans="1:12">
      <c r="B12" s="2" t="str">
        <f t="shared" si="0"/>
        <v>1. marraskuuta</v>
      </c>
      <c r="C12" s="5">
        <f t="shared" si="8"/>
        <v>44136</v>
      </c>
      <c r="D12" s="2">
        <f t="shared" si="1"/>
        <v>240</v>
      </c>
      <c r="E12" s="2">
        <f t="shared" si="2"/>
        <v>0</v>
      </c>
      <c r="G12">
        <f t="shared" si="9"/>
        <v>473</v>
      </c>
      <c r="H12">
        <f t="shared" si="3"/>
        <v>500</v>
      </c>
      <c r="I12">
        <f t="shared" si="4"/>
        <v>516</v>
      </c>
      <c r="J12">
        <f t="shared" si="5"/>
        <v>529</v>
      </c>
      <c r="K12">
        <f t="shared" si="6"/>
        <v>531</v>
      </c>
      <c r="L12">
        <f t="shared" si="7"/>
        <v>546</v>
      </c>
    </row>
    <row r="13" spans="1:12">
      <c r="B13" s="2" t="str">
        <f t="shared" si="0"/>
        <v>31. lokakuuta</v>
      </c>
      <c r="C13" s="5">
        <f t="shared" si="8"/>
        <v>44135</v>
      </c>
      <c r="D13" s="2">
        <f t="shared" si="1"/>
        <v>372</v>
      </c>
      <c r="E13" s="2">
        <f t="shared" si="2"/>
        <v>0</v>
      </c>
      <c r="G13">
        <f t="shared" si="9"/>
        <v>631</v>
      </c>
      <c r="H13">
        <f t="shared" si="3"/>
        <v>657</v>
      </c>
      <c r="I13">
        <f t="shared" si="4"/>
        <v>673</v>
      </c>
      <c r="J13">
        <f t="shared" si="5"/>
        <v>686</v>
      </c>
      <c r="K13">
        <f t="shared" si="6"/>
        <v>688</v>
      </c>
      <c r="L13">
        <f t="shared" si="7"/>
        <v>703</v>
      </c>
    </row>
    <row r="14" spans="1:12">
      <c r="B14" s="2" t="str">
        <f t="shared" si="0"/>
        <v>30. lokakuuta</v>
      </c>
      <c r="C14" s="5">
        <f t="shared" si="8"/>
        <v>44134</v>
      </c>
      <c r="D14" s="2">
        <f t="shared" si="1"/>
        <v>367</v>
      </c>
      <c r="E14" s="2">
        <f t="shared" si="2"/>
        <v>0</v>
      </c>
      <c r="G14">
        <f t="shared" si="9"/>
        <v>787</v>
      </c>
      <c r="H14">
        <f t="shared" si="3"/>
        <v>813</v>
      </c>
      <c r="I14">
        <f t="shared" si="4"/>
        <v>829</v>
      </c>
      <c r="J14">
        <f t="shared" si="5"/>
        <v>842</v>
      </c>
      <c r="K14">
        <f t="shared" si="6"/>
        <v>844</v>
      </c>
      <c r="L14">
        <f t="shared" si="7"/>
        <v>859</v>
      </c>
    </row>
    <row r="15" spans="1:12">
      <c r="B15" s="2" t="str">
        <f t="shared" si="0"/>
        <v>29. lokakuuta</v>
      </c>
      <c r="C15" s="5">
        <f t="shared" si="8"/>
        <v>44133</v>
      </c>
      <c r="D15" s="2">
        <f t="shared" si="1"/>
        <v>353</v>
      </c>
      <c r="E15" s="2">
        <f t="shared" si="2"/>
        <v>0</v>
      </c>
      <c r="G15">
        <f t="shared" si="9"/>
        <v>942</v>
      </c>
      <c r="H15">
        <f t="shared" si="3"/>
        <v>968</v>
      </c>
      <c r="I15">
        <f t="shared" si="4"/>
        <v>984</v>
      </c>
      <c r="J15">
        <f t="shared" si="5"/>
        <v>997</v>
      </c>
      <c r="K15">
        <f t="shared" si="6"/>
        <v>999</v>
      </c>
      <c r="L15">
        <f t="shared" si="7"/>
        <v>1014</v>
      </c>
    </row>
    <row r="16" spans="1:12">
      <c r="B16" s="2" t="str">
        <f t="shared" si="0"/>
        <v>28. lokakuuta</v>
      </c>
      <c r="C16" s="5">
        <f t="shared" si="8"/>
        <v>44132</v>
      </c>
      <c r="D16" s="2">
        <f t="shared" si="1"/>
        <v>367</v>
      </c>
      <c r="E16" s="2">
        <f t="shared" si="2"/>
        <v>0</v>
      </c>
      <c r="G16">
        <f t="shared" si="9"/>
        <v>1097</v>
      </c>
      <c r="H16">
        <f t="shared" si="3"/>
        <v>1123</v>
      </c>
      <c r="I16">
        <f t="shared" si="4"/>
        <v>1139</v>
      </c>
      <c r="J16">
        <f t="shared" si="5"/>
        <v>1152</v>
      </c>
      <c r="K16">
        <f t="shared" si="6"/>
        <v>1154</v>
      </c>
      <c r="L16">
        <f t="shared" si="7"/>
        <v>1169</v>
      </c>
    </row>
    <row r="17" spans="1:12">
      <c r="B17" s="2" t="str">
        <f t="shared" si="0"/>
        <v>27. lokakuuta</v>
      </c>
      <c r="C17" s="5">
        <f t="shared" si="8"/>
        <v>44131</v>
      </c>
      <c r="D17" s="2">
        <f t="shared" si="1"/>
        <v>260</v>
      </c>
      <c r="E17" s="2">
        <f t="shared" si="2"/>
        <v>0</v>
      </c>
      <c r="G17">
        <f t="shared" si="9"/>
        <v>1252</v>
      </c>
      <c r="H17">
        <f t="shared" si="3"/>
        <v>1278</v>
      </c>
      <c r="I17">
        <f t="shared" si="4"/>
        <v>1294</v>
      </c>
      <c r="J17">
        <f t="shared" si="5"/>
        <v>1307</v>
      </c>
      <c r="K17">
        <f t="shared" si="6"/>
        <v>1309</v>
      </c>
      <c r="L17">
        <f t="shared" si="7"/>
        <v>1324</v>
      </c>
    </row>
    <row r="18" spans="1:12">
      <c r="B18" s="2" t="str">
        <f t="shared" si="0"/>
        <v>26. lokakuuta</v>
      </c>
      <c r="C18" s="5">
        <f t="shared" si="8"/>
        <v>44130</v>
      </c>
      <c r="D18" s="2">
        <f t="shared" si="1"/>
        <v>309</v>
      </c>
      <c r="E18" s="2">
        <f t="shared" si="2"/>
        <v>0</v>
      </c>
      <c r="G18">
        <f t="shared" si="9"/>
        <v>1409</v>
      </c>
      <c r="H18">
        <f t="shared" si="3"/>
        <v>1435</v>
      </c>
      <c r="I18">
        <f t="shared" si="4"/>
        <v>1451</v>
      </c>
      <c r="J18">
        <f t="shared" si="5"/>
        <v>1464</v>
      </c>
      <c r="K18">
        <f t="shared" si="6"/>
        <v>1466</v>
      </c>
      <c r="L18">
        <f t="shared" si="7"/>
        <v>1481</v>
      </c>
    </row>
    <row r="19" spans="1:12">
      <c r="B19" s="2" t="str">
        <f t="shared" si="0"/>
        <v>25. lokakuuta</v>
      </c>
      <c r="C19" s="5">
        <f t="shared" si="8"/>
        <v>44129</v>
      </c>
      <c r="D19" s="2">
        <f t="shared" si="1"/>
        <v>312</v>
      </c>
      <c r="E19" s="2">
        <f t="shared" si="2"/>
        <v>1</v>
      </c>
      <c r="G19">
        <f t="shared" si="9"/>
        <v>1564</v>
      </c>
      <c r="H19">
        <f t="shared" si="3"/>
        <v>1590</v>
      </c>
      <c r="I19">
        <f t="shared" si="4"/>
        <v>1606</v>
      </c>
      <c r="J19">
        <f t="shared" si="5"/>
        <v>1619</v>
      </c>
      <c r="K19">
        <f t="shared" si="6"/>
        <v>1621</v>
      </c>
      <c r="L19">
        <f t="shared" si="7"/>
        <v>1636</v>
      </c>
    </row>
    <row r="20" spans="1:12">
      <c r="B20" s="2" t="str">
        <f t="shared" si="0"/>
        <v>24. lokakuuta</v>
      </c>
      <c r="C20" s="5">
        <f t="shared" si="8"/>
        <v>44128</v>
      </c>
      <c r="D20" s="2">
        <f t="shared" si="1"/>
        <v>329</v>
      </c>
      <c r="E20" s="2">
        <f t="shared" si="2"/>
        <v>0</v>
      </c>
      <c r="G20">
        <f t="shared" si="9"/>
        <v>1719</v>
      </c>
      <c r="H20">
        <f t="shared" si="3"/>
        <v>1745</v>
      </c>
      <c r="I20">
        <f t="shared" si="4"/>
        <v>1761</v>
      </c>
      <c r="J20">
        <f t="shared" si="5"/>
        <v>1774</v>
      </c>
      <c r="K20">
        <f t="shared" si="6"/>
        <v>1776</v>
      </c>
      <c r="L20">
        <f t="shared" si="7"/>
        <v>1791</v>
      </c>
    </row>
    <row r="21" spans="1:12">
      <c r="B21" s="2" t="str">
        <f t="shared" si="0"/>
        <v>23. lokakuuta</v>
      </c>
      <c r="C21" s="5">
        <f t="shared" si="8"/>
        <v>44127</v>
      </c>
      <c r="D21" s="2">
        <f t="shared" si="1"/>
        <v>486</v>
      </c>
      <c r="E21" s="2">
        <f t="shared" si="2"/>
        <v>0</v>
      </c>
      <c r="G21">
        <f t="shared" si="9"/>
        <v>1876</v>
      </c>
      <c r="H21">
        <f t="shared" si="3"/>
        <v>1902</v>
      </c>
      <c r="I21">
        <f t="shared" si="4"/>
        <v>1918</v>
      </c>
      <c r="J21">
        <f t="shared" si="5"/>
        <v>1931</v>
      </c>
      <c r="K21">
        <f t="shared" si="6"/>
        <v>1933</v>
      </c>
      <c r="L21">
        <f t="shared" si="7"/>
        <v>1948</v>
      </c>
    </row>
    <row r="22" spans="1:12">
      <c r="B22" s="2" t="str">
        <f t="shared" si="0"/>
        <v>22. lokakuuta</v>
      </c>
      <c r="C22" s="5">
        <f t="shared" si="8"/>
        <v>44126</v>
      </c>
      <c r="D22" s="2">
        <f t="shared" si="1"/>
        <v>372</v>
      </c>
      <c r="E22" s="2">
        <f t="shared" si="2"/>
        <v>0</v>
      </c>
      <c r="G22">
        <f t="shared" si="9"/>
        <v>2032</v>
      </c>
      <c r="H22">
        <f t="shared" si="3"/>
        <v>2058</v>
      </c>
      <c r="I22">
        <f t="shared" si="4"/>
        <v>2074</v>
      </c>
      <c r="J22">
        <f t="shared" si="5"/>
        <v>2087</v>
      </c>
      <c r="K22">
        <f t="shared" si="6"/>
        <v>2089</v>
      </c>
      <c r="L22">
        <f t="shared" si="7"/>
        <v>2104</v>
      </c>
    </row>
    <row r="23" spans="1:12">
      <c r="A23" t="s">
        <v>5</v>
      </c>
      <c r="C23" s="5">
        <v>44122</v>
      </c>
      <c r="D23" s="2">
        <v>535</v>
      </c>
      <c r="E23" s="2">
        <v>0</v>
      </c>
    </row>
    <row r="24" spans="1:12">
      <c r="C24" s="5">
        <v>44128</v>
      </c>
      <c r="D24" s="2">
        <v>329</v>
      </c>
      <c r="E24" s="2">
        <v>0</v>
      </c>
    </row>
    <row r="25" spans="1:12">
      <c r="C25" s="5">
        <v>44127</v>
      </c>
      <c r="D25" s="2">
        <v>486</v>
      </c>
      <c r="E25" s="2">
        <v>0</v>
      </c>
    </row>
    <row r="26" spans="1:12">
      <c r="C26" s="5">
        <v>44126</v>
      </c>
      <c r="D26" s="2">
        <v>372</v>
      </c>
      <c r="E26" s="2">
        <v>0</v>
      </c>
    </row>
    <row r="27" spans="1:12">
      <c r="C27" s="5">
        <v>44125</v>
      </c>
      <c r="D27" s="2">
        <v>446</v>
      </c>
      <c r="E27" s="2">
        <v>0</v>
      </c>
    </row>
    <row r="28" spans="1:12">
      <c r="C28" s="5">
        <v>44124</v>
      </c>
      <c r="D28" s="2">
        <v>386</v>
      </c>
      <c r="E28" s="2">
        <v>0</v>
      </c>
    </row>
    <row r="29" spans="1:12">
      <c r="C29" s="5">
        <v>44123</v>
      </c>
      <c r="D29" s="2">
        <v>421</v>
      </c>
      <c r="E29" s="2">
        <v>0</v>
      </c>
    </row>
    <row r="30" spans="1:12">
      <c r="C30" s="5">
        <v>44122</v>
      </c>
      <c r="D30" s="2">
        <v>535</v>
      </c>
      <c r="E30" s="2">
        <v>0</v>
      </c>
    </row>
    <row r="31" spans="1:12">
      <c r="C31" s="5">
        <v>44121</v>
      </c>
      <c r="D31" s="2">
        <v>537</v>
      </c>
      <c r="E31" s="2">
        <v>0</v>
      </c>
    </row>
    <row r="32" spans="1:12">
      <c r="C32" s="5">
        <v>44120</v>
      </c>
      <c r="D32" s="2">
        <v>639</v>
      </c>
      <c r="E32" s="2">
        <v>0</v>
      </c>
    </row>
    <row r="33" spans="3:5">
      <c r="C33" s="5">
        <v>44119</v>
      </c>
      <c r="D33" s="2">
        <v>429</v>
      </c>
      <c r="E33" s="2">
        <v>0</v>
      </c>
    </row>
    <row r="34" spans="3:5">
      <c r="C34" s="5">
        <v>44118</v>
      </c>
      <c r="D34" s="2">
        <v>559</v>
      </c>
      <c r="E34" s="2">
        <v>0</v>
      </c>
    </row>
    <row r="35" spans="3:5">
      <c r="C35" s="5">
        <v>44117</v>
      </c>
      <c r="D35" s="2">
        <v>649</v>
      </c>
      <c r="E35" s="2">
        <v>0</v>
      </c>
    </row>
    <row r="36" spans="3:5">
      <c r="C36" s="5">
        <v>44116</v>
      </c>
      <c r="D36" s="2">
        <v>691</v>
      </c>
      <c r="E36" s="2">
        <v>0</v>
      </c>
    </row>
    <row r="37" spans="3:5">
      <c r="C37" s="5">
        <v>44115</v>
      </c>
      <c r="D37" s="2">
        <v>666</v>
      </c>
      <c r="E37" s="2">
        <v>0</v>
      </c>
    </row>
    <row r="38" spans="3:5">
      <c r="C38" s="5">
        <v>44114</v>
      </c>
      <c r="D38" s="2">
        <v>720</v>
      </c>
      <c r="E38" s="2">
        <v>0</v>
      </c>
    </row>
    <row r="39" spans="3:5">
      <c r="C39" s="5">
        <v>44113</v>
      </c>
      <c r="D39" s="2">
        <v>640</v>
      </c>
      <c r="E39" s="2">
        <v>1</v>
      </c>
    </row>
    <row r="40" spans="3:5">
      <c r="C40" s="5">
        <v>44112</v>
      </c>
      <c r="D40" s="2">
        <v>445</v>
      </c>
      <c r="E40" s="2">
        <v>0</v>
      </c>
    </row>
    <row r="41" spans="3:5">
      <c r="C41" s="5">
        <v>44111</v>
      </c>
      <c r="D41" s="2">
        <v>578</v>
      </c>
      <c r="E41" s="2">
        <v>0</v>
      </c>
    </row>
    <row r="42" spans="3:5">
      <c r="C42" s="5">
        <v>44110</v>
      </c>
      <c r="D42" s="2">
        <v>655</v>
      </c>
      <c r="E42" s="2">
        <v>0</v>
      </c>
    </row>
    <row r="43" spans="3:5">
      <c r="C43" s="5">
        <v>44109</v>
      </c>
      <c r="D43" s="2">
        <v>453</v>
      </c>
      <c r="E43" s="2">
        <v>0</v>
      </c>
    </row>
    <row r="44" spans="3:5">
      <c r="C44" s="5">
        <v>44108</v>
      </c>
      <c r="D44" s="2">
        <v>294</v>
      </c>
      <c r="E44" s="2">
        <v>0</v>
      </c>
    </row>
    <row r="45" spans="3:5">
      <c r="C45" s="5">
        <v>44107</v>
      </c>
      <c r="D45" s="2">
        <v>463</v>
      </c>
      <c r="E45" s="2">
        <v>1</v>
      </c>
    </row>
    <row r="46" spans="3:5">
      <c r="C46" s="5">
        <v>44106</v>
      </c>
      <c r="D46" s="2">
        <v>169</v>
      </c>
      <c r="E46" s="2">
        <v>0</v>
      </c>
    </row>
    <row r="47" spans="3:5">
      <c r="C47" s="5">
        <v>44105</v>
      </c>
      <c r="D47" s="2">
        <v>203</v>
      </c>
      <c r="E47" s="2">
        <v>0</v>
      </c>
    </row>
    <row r="48" spans="3:5">
      <c r="C48" s="5">
        <v>44104</v>
      </c>
      <c r="D48" s="2">
        <v>318</v>
      </c>
      <c r="E48" s="2">
        <v>0</v>
      </c>
    </row>
    <row r="49" spans="3:5">
      <c r="C49" s="5">
        <v>44103</v>
      </c>
      <c r="D49" s="2">
        <v>238</v>
      </c>
      <c r="E49" s="2">
        <v>0</v>
      </c>
    </row>
    <row r="50" spans="3:5">
      <c r="C50" s="5">
        <v>44102</v>
      </c>
      <c r="D50" s="2">
        <v>199</v>
      </c>
      <c r="E50" s="2">
        <v>0</v>
      </c>
    </row>
    <row r="51" spans="3:5">
      <c r="C51" s="5">
        <v>44101</v>
      </c>
      <c r="D51" s="2">
        <v>141</v>
      </c>
      <c r="E51" s="2">
        <v>0</v>
      </c>
    </row>
    <row r="52" spans="3:5">
      <c r="C52" s="5">
        <v>44100</v>
      </c>
      <c r="D52" s="2">
        <v>242</v>
      </c>
      <c r="E52" s="2">
        <v>0</v>
      </c>
    </row>
    <row r="53" spans="3:5">
      <c r="C53" s="5">
        <v>44099</v>
      </c>
      <c r="D53" s="2">
        <v>217</v>
      </c>
      <c r="E53" s="2">
        <v>1</v>
      </c>
    </row>
    <row r="54" spans="3:5">
      <c r="C54" s="5">
        <v>44098</v>
      </c>
      <c r="D54" s="2">
        <v>211</v>
      </c>
      <c r="E54" s="2">
        <v>0</v>
      </c>
    </row>
    <row r="55" spans="3:5">
      <c r="C55" s="5">
        <v>44097</v>
      </c>
      <c r="D55" s="2">
        <v>189</v>
      </c>
      <c r="E55" s="2">
        <v>0</v>
      </c>
    </row>
    <row r="56" spans="3:5">
      <c r="C56" s="5">
        <v>44096</v>
      </c>
      <c r="D56" s="2">
        <v>311</v>
      </c>
      <c r="E56" s="2">
        <v>0</v>
      </c>
    </row>
    <row r="57" spans="3:5">
      <c r="C57" s="5">
        <v>44095</v>
      </c>
      <c r="D57" s="2">
        <v>157</v>
      </c>
      <c r="E57" s="2">
        <v>0</v>
      </c>
    </row>
    <row r="58" spans="3:5">
      <c r="C58" s="5">
        <v>44094</v>
      </c>
      <c r="D58" s="2">
        <v>202</v>
      </c>
      <c r="E58" s="2">
        <v>0</v>
      </c>
    </row>
    <row r="59" spans="3:5">
      <c r="C59" s="5">
        <v>44093</v>
      </c>
      <c r="D59" s="2">
        <v>190</v>
      </c>
      <c r="E59" s="2">
        <v>0</v>
      </c>
    </row>
    <row r="60" spans="3:5">
      <c r="C60" s="5">
        <v>44092</v>
      </c>
      <c r="D60" s="2">
        <v>82</v>
      </c>
      <c r="E60" s="2">
        <v>0</v>
      </c>
    </row>
    <row r="61" spans="3:5">
      <c r="C61" s="5">
        <v>44091</v>
      </c>
      <c r="D61" s="2">
        <v>137</v>
      </c>
      <c r="E61" s="2">
        <v>0</v>
      </c>
    </row>
    <row r="62" spans="3:5">
      <c r="C62" s="5">
        <v>44090</v>
      </c>
      <c r="D62" s="2">
        <v>125</v>
      </c>
      <c r="E62" s="2">
        <v>0</v>
      </c>
    </row>
    <row r="63" spans="3:5">
      <c r="C63" s="5">
        <v>44089</v>
      </c>
      <c r="D63" s="2">
        <v>136</v>
      </c>
      <c r="E63" s="2">
        <v>0</v>
      </c>
    </row>
    <row r="64" spans="3:5">
      <c r="C64" s="5">
        <v>44088</v>
      </c>
      <c r="D64" s="2">
        <v>67</v>
      </c>
      <c r="E64" s="2">
        <v>0</v>
      </c>
    </row>
    <row r="65" spans="1:7">
      <c r="C65" s="5">
        <v>44087</v>
      </c>
      <c r="D65" s="2">
        <v>87</v>
      </c>
      <c r="E65" s="2">
        <v>0</v>
      </c>
    </row>
    <row r="66" spans="1:7">
      <c r="C66" s="5">
        <v>44086</v>
      </c>
      <c r="D66" s="2">
        <v>46</v>
      </c>
      <c r="E66" s="2">
        <v>0</v>
      </c>
    </row>
    <row r="67" spans="1:7">
      <c r="C67" s="5">
        <v>44085</v>
      </c>
      <c r="D67" s="2">
        <v>70</v>
      </c>
      <c r="E67" s="2">
        <v>0</v>
      </c>
    </row>
    <row r="68" spans="1:7">
      <c r="C68" s="5">
        <v>44084</v>
      </c>
      <c r="D68" s="2">
        <v>75</v>
      </c>
      <c r="E68" s="2">
        <v>0</v>
      </c>
    </row>
    <row r="69" spans="1:7">
      <c r="C69" s="5">
        <v>44083</v>
      </c>
      <c r="D69" s="2">
        <v>101</v>
      </c>
      <c r="E69" s="2">
        <v>0</v>
      </c>
    </row>
    <row r="70" spans="1:7">
      <c r="C70" s="5">
        <v>44082</v>
      </c>
      <c r="D70" s="2">
        <v>56</v>
      </c>
      <c r="E70" s="2">
        <v>0</v>
      </c>
    </row>
    <row r="71" spans="1:7">
      <c r="A71" s="6" t="s">
        <v>8</v>
      </c>
      <c r="C71" s="5">
        <v>44081</v>
      </c>
      <c r="D71" s="2">
        <v>46</v>
      </c>
      <c r="E71" s="2">
        <v>0</v>
      </c>
      <c r="G71" s="6" t="s">
        <v>6</v>
      </c>
    </row>
    <row r="72" spans="1:7">
      <c r="C72" s="5">
        <v>44080</v>
      </c>
      <c r="D72" s="2">
        <v>10</v>
      </c>
      <c r="E72" s="2">
        <v>0</v>
      </c>
    </row>
    <row r="73" spans="1:7">
      <c r="C73" s="5">
        <v>44079</v>
      </c>
      <c r="D73" s="2">
        <v>15</v>
      </c>
      <c r="E73" s="2">
        <v>0</v>
      </c>
      <c r="G73" t="s">
        <v>15</v>
      </c>
    </row>
    <row r="74" spans="1:7">
      <c r="A74">
        <f>4363/14</f>
        <v>311.64285714285717</v>
      </c>
      <c r="C74" s="5">
        <v>44078</v>
      </c>
      <c r="D74" s="2">
        <v>19</v>
      </c>
      <c r="E74" s="2">
        <v>0</v>
      </c>
      <c r="G74" s="6" t="s">
        <v>14</v>
      </c>
    </row>
    <row r="75" spans="1:7">
      <c r="C75" s="5">
        <v>44077</v>
      </c>
      <c r="D75" s="2">
        <v>6</v>
      </c>
      <c r="E75" s="2">
        <v>0</v>
      </c>
    </row>
    <row r="76" spans="1:7">
      <c r="A76" t="s">
        <v>10</v>
      </c>
      <c r="C76"/>
    </row>
    <row r="77" spans="1:7">
      <c r="A77" s="8" t="str">
        <f ca="1">"Uusien #koronavilkku päiväavaimien lukumäärä "&amp;TEXT(NOW(),"p.kk")&amp;" on n="&amp;C81&amp;" edelliset 7 päivää "&amp;A81&amp;" (muutos "&amp;A82&amp;"), "&amp;A88&amp;" ("&amp;A89&amp;"), "&amp;A95&amp;" ("&amp;A96&amp;"), "&amp;A102&amp;". Kumulatiivisesti N="&amp;G2&amp;" ja /7 arvioituna (*) avauskoodeja jaettu vähintään "&amp;TEXT(H2,"0")&amp;", https://github.com/jussivirkkala/excel/tree/master/all-exposure-checks"</f>
        <v>Uusien #koronavilkku päiväavaimien lukumäärä 4.11 on n=345 edelliset 7 päivää 2170 (muutos -11 %), 2435 (-28 %), 3393 (-22 %), 4370. Kumulatiivisesti N=18876 ja /7 arvioituna (*) avauskoodeja jaettu vähintään 2697, https://github.com/jussivirkkala/excel/tree/master/all-exposure-checks</v>
      </c>
      <c r="C77"/>
    </row>
    <row r="79" spans="1:7">
      <c r="A79" t="s">
        <v>4</v>
      </c>
      <c r="F79" s="8" t="str">
        <f ca="1">TEXT(NOW(),"p.k.vvvv")&amp;" uusia #koronavilkku päiväavaimia "&amp;C81&amp;"."</f>
        <v>4.11.2020 uusia #koronavilkku päiväavaimia 345.</v>
      </c>
    </row>
    <row r="80" spans="1:7">
      <c r="B80" s="3">
        <f ca="1">NOW()+1</f>
        <v>44140.398747222222</v>
      </c>
      <c r="C80" t="s">
        <v>1</v>
      </c>
      <c r="D80" t="s">
        <v>2</v>
      </c>
    </row>
    <row r="81" spans="1:6">
      <c r="A81">
        <f ca="1">SUM(C81:C87)</f>
        <v>2170</v>
      </c>
      <c r="B81" s="3">
        <f ca="1">_xlfn.MAXIFS(time,time,"&lt;"&amp;B80)</f>
        <v>44139</v>
      </c>
      <c r="C81">
        <f t="shared" ref="C81:C114" ca="1" si="10">VLOOKUP(B81,data,2,FALSE)</f>
        <v>345</v>
      </c>
      <c r="D81">
        <f t="shared" ref="D81:D93" ca="1" si="11">VLOOKUP(B81,data,3,FALSE)</f>
        <v>0</v>
      </c>
      <c r="E81">
        <f ca="1">IF(C81&lt;C82,C81,0)</f>
        <v>0</v>
      </c>
      <c r="F81">
        <f ca="1">COUNTIF(E81:E146,E81)</f>
        <v>66</v>
      </c>
    </row>
    <row r="82" spans="1:6">
      <c r="A82" s="9" t="str">
        <f ca="1">TEXT(A81/A88-1,"0 %")</f>
        <v>-11 %</v>
      </c>
      <c r="B82" s="3">
        <f t="shared" ref="B82:B102" ca="1" si="12">_xlfn.MAXIFS(time,time,"&lt;"&amp;B81)</f>
        <v>44138</v>
      </c>
      <c r="C82">
        <f t="shared" ca="1" si="10"/>
        <v>252</v>
      </c>
      <c r="D82">
        <f t="shared" ca="1" si="11"/>
        <v>0</v>
      </c>
      <c r="E82">
        <f ca="1">IF(C82&gt;=E81,E81,0)</f>
        <v>0</v>
      </c>
    </row>
    <row r="83" spans="1:6">
      <c r="B83" s="3">
        <f t="shared" ca="1" si="12"/>
        <v>44137</v>
      </c>
      <c r="C83">
        <f t="shared" ca="1" si="10"/>
        <v>241</v>
      </c>
      <c r="D83">
        <f t="shared" ca="1" si="11"/>
        <v>0</v>
      </c>
      <c r="E83">
        <f t="shared" ref="E83:E127" ca="1" si="13">IF(C83&gt;E82,E82,0)</f>
        <v>0</v>
      </c>
    </row>
    <row r="84" spans="1:6">
      <c r="B84" s="3">
        <f t="shared" ca="1" si="12"/>
        <v>44136</v>
      </c>
      <c r="C84">
        <f t="shared" ca="1" si="10"/>
        <v>240</v>
      </c>
      <c r="D84">
        <f t="shared" ca="1" si="11"/>
        <v>0</v>
      </c>
      <c r="E84">
        <f t="shared" ca="1" si="13"/>
        <v>0</v>
      </c>
    </row>
    <row r="85" spans="1:6">
      <c r="B85" s="3">
        <f t="shared" ca="1" si="12"/>
        <v>44135</v>
      </c>
      <c r="C85">
        <f t="shared" ca="1" si="10"/>
        <v>372</v>
      </c>
      <c r="D85">
        <f t="shared" ca="1" si="11"/>
        <v>0</v>
      </c>
      <c r="E85">
        <f t="shared" ca="1" si="13"/>
        <v>0</v>
      </c>
    </row>
    <row r="86" spans="1:6">
      <c r="B86" s="3">
        <f t="shared" ca="1" si="12"/>
        <v>44134</v>
      </c>
      <c r="C86">
        <f t="shared" ca="1" si="10"/>
        <v>367</v>
      </c>
      <c r="D86">
        <f t="shared" ca="1" si="11"/>
        <v>0</v>
      </c>
      <c r="E86">
        <f t="shared" ca="1" si="13"/>
        <v>0</v>
      </c>
    </row>
    <row r="87" spans="1:6">
      <c r="B87" s="3">
        <f t="shared" ca="1" si="12"/>
        <v>44133</v>
      </c>
      <c r="C87">
        <f t="shared" ca="1" si="10"/>
        <v>353</v>
      </c>
      <c r="D87">
        <f t="shared" ca="1" si="11"/>
        <v>0</v>
      </c>
      <c r="E87">
        <f t="shared" ca="1" si="13"/>
        <v>0</v>
      </c>
    </row>
    <row r="88" spans="1:6">
      <c r="A88">
        <f ca="1">SUM(C88:C94)</f>
        <v>2435</v>
      </c>
      <c r="B88" s="3">
        <f t="shared" ca="1" si="12"/>
        <v>44132</v>
      </c>
      <c r="C88">
        <f t="shared" ca="1" si="10"/>
        <v>367</v>
      </c>
      <c r="D88">
        <f t="shared" ca="1" si="11"/>
        <v>0</v>
      </c>
      <c r="E88">
        <f t="shared" ca="1" si="13"/>
        <v>0</v>
      </c>
    </row>
    <row r="89" spans="1:6">
      <c r="A89" s="9" t="str">
        <f ca="1">TEXT(A88/A95-1,"0 %")</f>
        <v>-28 %</v>
      </c>
      <c r="B89" s="3">
        <f t="shared" ca="1" si="12"/>
        <v>44131</v>
      </c>
      <c r="C89">
        <f t="shared" ca="1" si="10"/>
        <v>260</v>
      </c>
      <c r="D89">
        <f t="shared" ca="1" si="11"/>
        <v>0</v>
      </c>
      <c r="E89">
        <f t="shared" ca="1" si="13"/>
        <v>0</v>
      </c>
    </row>
    <row r="90" spans="1:6">
      <c r="B90" s="3">
        <f t="shared" ca="1" si="12"/>
        <v>44130</v>
      </c>
      <c r="C90">
        <f t="shared" ca="1" si="10"/>
        <v>309</v>
      </c>
      <c r="D90">
        <f t="shared" ca="1" si="11"/>
        <v>0</v>
      </c>
      <c r="E90">
        <f t="shared" ca="1" si="13"/>
        <v>0</v>
      </c>
    </row>
    <row r="91" spans="1:6">
      <c r="B91" s="3">
        <f t="shared" ca="1" si="12"/>
        <v>44129</v>
      </c>
      <c r="C91">
        <f t="shared" ca="1" si="10"/>
        <v>312</v>
      </c>
      <c r="D91">
        <f t="shared" ca="1" si="11"/>
        <v>1</v>
      </c>
      <c r="E91">
        <f t="shared" ca="1" si="13"/>
        <v>0</v>
      </c>
    </row>
    <row r="92" spans="1:6">
      <c r="B92" s="3">
        <f t="shared" ca="1" si="12"/>
        <v>44128</v>
      </c>
      <c r="C92">
        <f t="shared" ca="1" si="10"/>
        <v>329</v>
      </c>
      <c r="D92">
        <f t="shared" ca="1" si="11"/>
        <v>0</v>
      </c>
      <c r="E92">
        <f t="shared" ca="1" si="13"/>
        <v>0</v>
      </c>
    </row>
    <row r="93" spans="1:6">
      <c r="B93" s="3">
        <f t="shared" ca="1" si="12"/>
        <v>44127</v>
      </c>
      <c r="C93">
        <f t="shared" ca="1" si="10"/>
        <v>486</v>
      </c>
      <c r="D93">
        <f t="shared" ca="1" si="11"/>
        <v>0</v>
      </c>
      <c r="E93">
        <f t="shared" ca="1" si="13"/>
        <v>0</v>
      </c>
    </row>
    <row r="94" spans="1:6">
      <c r="B94" s="3">
        <f t="shared" ca="1" si="12"/>
        <v>44126</v>
      </c>
      <c r="C94">
        <f t="shared" ca="1" si="10"/>
        <v>372</v>
      </c>
      <c r="D94">
        <f ca="1">VLOOKUP(B94,data,3,FALSE)</f>
        <v>0</v>
      </c>
      <c r="E94">
        <f t="shared" ca="1" si="13"/>
        <v>0</v>
      </c>
    </row>
    <row r="95" spans="1:6">
      <c r="A95">
        <f ca="1">SUM(C95:C101)</f>
        <v>3393</v>
      </c>
      <c r="B95" s="3">
        <f t="shared" ca="1" si="12"/>
        <v>44125</v>
      </c>
      <c r="C95">
        <f t="shared" ca="1" si="10"/>
        <v>446</v>
      </c>
      <c r="D95">
        <f t="shared" ref="D95:D101" ca="1" si="14">VLOOKUP(B95,data,3,FALSE)</f>
        <v>0</v>
      </c>
      <c r="E95">
        <f t="shared" ca="1" si="13"/>
        <v>0</v>
      </c>
    </row>
    <row r="96" spans="1:6">
      <c r="A96" s="9" t="str">
        <f ca="1">TEXT(A95/A102-1,"0 %")</f>
        <v>-22 %</v>
      </c>
      <c r="B96" s="3">
        <f t="shared" ca="1" si="12"/>
        <v>44124</v>
      </c>
      <c r="C96">
        <f t="shared" ca="1" si="10"/>
        <v>386</v>
      </c>
      <c r="D96">
        <f t="shared" ca="1" si="14"/>
        <v>0</v>
      </c>
      <c r="E96">
        <f t="shared" ca="1" si="13"/>
        <v>0</v>
      </c>
    </row>
    <row r="97" spans="1:5">
      <c r="B97" s="3">
        <f t="shared" ca="1" si="12"/>
        <v>44123</v>
      </c>
      <c r="C97">
        <f t="shared" ca="1" si="10"/>
        <v>421</v>
      </c>
      <c r="D97">
        <f t="shared" ca="1" si="14"/>
        <v>0</v>
      </c>
      <c r="E97">
        <f t="shared" ca="1" si="13"/>
        <v>0</v>
      </c>
    </row>
    <row r="98" spans="1:5">
      <c r="B98" s="3">
        <f t="shared" ca="1" si="12"/>
        <v>44122</v>
      </c>
      <c r="C98">
        <f t="shared" ca="1" si="10"/>
        <v>535</v>
      </c>
      <c r="D98">
        <f t="shared" ca="1" si="14"/>
        <v>0</v>
      </c>
      <c r="E98">
        <f t="shared" ca="1" si="13"/>
        <v>0</v>
      </c>
    </row>
    <row r="99" spans="1:5">
      <c r="B99" s="3">
        <f t="shared" ca="1" si="12"/>
        <v>44121</v>
      </c>
      <c r="C99">
        <f t="shared" ca="1" si="10"/>
        <v>537</v>
      </c>
      <c r="D99">
        <f t="shared" ca="1" si="14"/>
        <v>0</v>
      </c>
      <c r="E99">
        <f t="shared" ca="1" si="13"/>
        <v>0</v>
      </c>
    </row>
    <row r="100" spans="1:5">
      <c r="B100" s="3">
        <f t="shared" ca="1" si="12"/>
        <v>44120</v>
      </c>
      <c r="C100">
        <f t="shared" ca="1" si="10"/>
        <v>639</v>
      </c>
      <c r="D100">
        <f t="shared" ca="1" si="14"/>
        <v>0</v>
      </c>
      <c r="E100">
        <f t="shared" ca="1" si="13"/>
        <v>0</v>
      </c>
    </row>
    <row r="101" spans="1:5">
      <c r="B101" s="3">
        <f t="shared" ca="1" si="12"/>
        <v>44119</v>
      </c>
      <c r="C101">
        <f t="shared" ca="1" si="10"/>
        <v>429</v>
      </c>
      <c r="D101">
        <f t="shared" ca="1" si="14"/>
        <v>0</v>
      </c>
      <c r="E101">
        <f t="shared" ca="1" si="13"/>
        <v>0</v>
      </c>
    </row>
    <row r="102" spans="1:5">
      <c r="A102">
        <f ca="1">SUM(C102:C108)</f>
        <v>4370</v>
      </c>
      <c r="B102" s="3">
        <f t="shared" ca="1" si="12"/>
        <v>44118</v>
      </c>
      <c r="C102">
        <f t="shared" ca="1" si="10"/>
        <v>559</v>
      </c>
      <c r="D102">
        <f t="shared" ref="D102:D114" ca="1" si="15">VLOOKUP(B102,data,3,FALSE)</f>
        <v>0</v>
      </c>
      <c r="E102">
        <f t="shared" ca="1" si="13"/>
        <v>0</v>
      </c>
    </row>
    <row r="103" spans="1:5">
      <c r="A103" s="9" t="str">
        <f ca="1">TEXT(A102/A109-1,"0 %")</f>
        <v>55 %</v>
      </c>
      <c r="B103" s="3">
        <f ca="1">MAX(_xlfn.MAXIFS(time,time,"&lt;"&amp;B102),1.8202)</f>
        <v>44117</v>
      </c>
      <c r="C103">
        <f t="shared" ca="1" si="10"/>
        <v>649</v>
      </c>
      <c r="D103">
        <f t="shared" ca="1" si="15"/>
        <v>0</v>
      </c>
      <c r="E103">
        <f t="shared" ca="1" si="13"/>
        <v>0</v>
      </c>
    </row>
    <row r="104" spans="1:5">
      <c r="B104" s="3">
        <f t="shared" ref="B104:B146" ca="1" si="16">MAX(_xlfn.MAXIFS(time,time,"&lt;"&amp;B103),44077)</f>
        <v>44116</v>
      </c>
      <c r="C104">
        <f t="shared" ca="1" si="10"/>
        <v>691</v>
      </c>
      <c r="D104">
        <f t="shared" ca="1" si="15"/>
        <v>0</v>
      </c>
      <c r="E104">
        <f t="shared" ca="1" si="13"/>
        <v>0</v>
      </c>
    </row>
    <row r="105" spans="1:5">
      <c r="B105" s="3">
        <f t="shared" ca="1" si="16"/>
        <v>44115</v>
      </c>
      <c r="C105">
        <f t="shared" ca="1" si="10"/>
        <v>666</v>
      </c>
      <c r="D105">
        <f t="shared" ca="1" si="15"/>
        <v>0</v>
      </c>
      <c r="E105">
        <f t="shared" ca="1" si="13"/>
        <v>0</v>
      </c>
    </row>
    <row r="106" spans="1:5">
      <c r="B106" s="3">
        <f t="shared" ca="1" si="16"/>
        <v>44114</v>
      </c>
      <c r="C106">
        <f t="shared" ca="1" si="10"/>
        <v>720</v>
      </c>
      <c r="D106">
        <f t="shared" ca="1" si="15"/>
        <v>0</v>
      </c>
      <c r="E106">
        <f t="shared" ca="1" si="13"/>
        <v>0</v>
      </c>
    </row>
    <row r="107" spans="1:5">
      <c r="A107" s="7"/>
      <c r="B107" s="3">
        <f t="shared" ca="1" si="16"/>
        <v>44113</v>
      </c>
      <c r="C107">
        <f t="shared" ca="1" si="10"/>
        <v>640</v>
      </c>
      <c r="D107">
        <f t="shared" ca="1" si="15"/>
        <v>1</v>
      </c>
      <c r="E107">
        <f t="shared" ca="1" si="13"/>
        <v>0</v>
      </c>
    </row>
    <row r="108" spans="1:5">
      <c r="A108" s="3"/>
      <c r="B108" s="3">
        <f t="shared" ca="1" si="16"/>
        <v>44112</v>
      </c>
      <c r="C108">
        <f t="shared" ca="1" si="10"/>
        <v>445</v>
      </c>
      <c r="D108">
        <f t="shared" ca="1" si="15"/>
        <v>0</v>
      </c>
      <c r="E108">
        <f t="shared" ca="1" si="13"/>
        <v>0</v>
      </c>
    </row>
    <row r="109" spans="1:5">
      <c r="A109">
        <f ca="1">SUM(C109:C115)</f>
        <v>2815</v>
      </c>
      <c r="B109" s="3">
        <f t="shared" ca="1" si="16"/>
        <v>44111</v>
      </c>
      <c r="C109">
        <f t="shared" ca="1" si="10"/>
        <v>578</v>
      </c>
      <c r="D109">
        <f t="shared" ca="1" si="15"/>
        <v>0</v>
      </c>
      <c r="E109">
        <f t="shared" ca="1" si="13"/>
        <v>0</v>
      </c>
    </row>
    <row r="110" spans="1:5">
      <c r="A110" s="9" t="str">
        <f ca="1">TEXT(A109/A116-1,"0 %")</f>
        <v>80 %</v>
      </c>
      <c r="B110" s="3">
        <f t="shared" ca="1" si="16"/>
        <v>44110</v>
      </c>
      <c r="C110">
        <f t="shared" ca="1" si="10"/>
        <v>655</v>
      </c>
      <c r="D110">
        <f t="shared" ca="1" si="15"/>
        <v>0</v>
      </c>
      <c r="E110">
        <f t="shared" ca="1" si="13"/>
        <v>0</v>
      </c>
    </row>
    <row r="111" spans="1:5">
      <c r="B111" s="3">
        <f t="shared" ca="1" si="16"/>
        <v>44109</v>
      </c>
      <c r="C111">
        <f t="shared" ca="1" si="10"/>
        <v>453</v>
      </c>
      <c r="D111">
        <f t="shared" ca="1" si="15"/>
        <v>0</v>
      </c>
      <c r="E111">
        <f t="shared" ca="1" si="13"/>
        <v>0</v>
      </c>
    </row>
    <row r="112" spans="1:5">
      <c r="B112" s="3">
        <f t="shared" ca="1" si="16"/>
        <v>44108</v>
      </c>
      <c r="C112">
        <f t="shared" ca="1" si="10"/>
        <v>294</v>
      </c>
      <c r="D112">
        <f t="shared" ca="1" si="15"/>
        <v>0</v>
      </c>
      <c r="E112">
        <f t="shared" ca="1" si="13"/>
        <v>0</v>
      </c>
    </row>
    <row r="113" spans="1:5">
      <c r="B113" s="3">
        <f t="shared" ca="1" si="16"/>
        <v>44107</v>
      </c>
      <c r="C113">
        <f t="shared" ca="1" si="10"/>
        <v>463</v>
      </c>
      <c r="D113">
        <f t="shared" ca="1" si="15"/>
        <v>1</v>
      </c>
      <c r="E113">
        <f t="shared" ca="1" si="13"/>
        <v>0</v>
      </c>
    </row>
    <row r="114" spans="1:5">
      <c r="B114" s="3">
        <f t="shared" ca="1" si="16"/>
        <v>44106</v>
      </c>
      <c r="C114">
        <f t="shared" ca="1" si="10"/>
        <v>169</v>
      </c>
      <c r="D114">
        <f t="shared" ca="1" si="15"/>
        <v>0</v>
      </c>
      <c r="E114">
        <f t="shared" ca="1" si="13"/>
        <v>0</v>
      </c>
    </row>
    <row r="115" spans="1:5">
      <c r="B115" s="3">
        <f t="shared" ca="1" si="16"/>
        <v>44105</v>
      </c>
      <c r="C115">
        <f t="shared" ref="C115" ca="1" si="17">VLOOKUP(B115,data,2,FALSE)</f>
        <v>203</v>
      </c>
      <c r="D115">
        <f t="shared" ref="D115" ca="1" si="18">VLOOKUP(B115,data,3,FALSE)</f>
        <v>0</v>
      </c>
      <c r="E115">
        <f t="shared" ca="1" si="13"/>
        <v>0</v>
      </c>
    </row>
    <row r="116" spans="1:5">
      <c r="A116">
        <f ca="1">SUM(C116:C122)</f>
        <v>1566</v>
      </c>
      <c r="B116" s="3">
        <f t="shared" ca="1" si="16"/>
        <v>44104</v>
      </c>
      <c r="C116">
        <f t="shared" ref="C116:C118" ca="1" si="19">VLOOKUP(B116,data,2,FALSE)</f>
        <v>318</v>
      </c>
      <c r="D116">
        <f t="shared" ref="D116:D118" ca="1" si="20">VLOOKUP(B116,data,3,FALSE)</f>
        <v>0</v>
      </c>
      <c r="E116">
        <f t="shared" ca="1" si="13"/>
        <v>0</v>
      </c>
    </row>
    <row r="117" spans="1:5">
      <c r="A117" s="9" t="str">
        <f ca="1">TEXT(A116/A123-1,"0 %")</f>
        <v>24 %</v>
      </c>
      <c r="B117" s="3">
        <f t="shared" ca="1" si="16"/>
        <v>44103</v>
      </c>
      <c r="C117">
        <f t="shared" ca="1" si="19"/>
        <v>238</v>
      </c>
      <c r="D117">
        <f t="shared" ca="1" si="20"/>
        <v>0</v>
      </c>
      <c r="E117">
        <f t="shared" ca="1" si="13"/>
        <v>0</v>
      </c>
    </row>
    <row r="118" spans="1:5">
      <c r="B118" s="3">
        <f t="shared" ca="1" si="16"/>
        <v>44102</v>
      </c>
      <c r="C118">
        <f t="shared" ca="1" si="19"/>
        <v>199</v>
      </c>
      <c r="D118">
        <f t="shared" ca="1" si="20"/>
        <v>0</v>
      </c>
      <c r="E118">
        <f t="shared" ca="1" si="13"/>
        <v>0</v>
      </c>
    </row>
    <row r="119" spans="1:5">
      <c r="B119" s="3">
        <f t="shared" ca="1" si="16"/>
        <v>44101</v>
      </c>
      <c r="C119">
        <f t="shared" ref="C119:C123" ca="1" si="21">VLOOKUP(B119,data,2,FALSE)</f>
        <v>141</v>
      </c>
      <c r="D119">
        <f t="shared" ref="D119:D127" ca="1" si="22">VLOOKUP(B119,data,3,FALSE)</f>
        <v>0</v>
      </c>
      <c r="E119">
        <f t="shared" ca="1" si="13"/>
        <v>0</v>
      </c>
    </row>
    <row r="120" spans="1:5">
      <c r="B120" s="3">
        <f t="shared" ca="1" si="16"/>
        <v>44100</v>
      </c>
      <c r="C120">
        <f t="shared" ca="1" si="21"/>
        <v>242</v>
      </c>
      <c r="D120">
        <f t="shared" ca="1" si="22"/>
        <v>0</v>
      </c>
      <c r="E120">
        <f t="shared" ca="1" si="13"/>
        <v>0</v>
      </c>
    </row>
    <row r="121" spans="1:5">
      <c r="B121" s="3">
        <f t="shared" ca="1" si="16"/>
        <v>44099</v>
      </c>
      <c r="C121">
        <f t="shared" ca="1" si="21"/>
        <v>217</v>
      </c>
      <c r="D121">
        <f t="shared" ca="1" si="22"/>
        <v>1</v>
      </c>
      <c r="E121">
        <f t="shared" ca="1" si="13"/>
        <v>0</v>
      </c>
    </row>
    <row r="122" spans="1:5">
      <c r="B122" s="3">
        <f t="shared" ca="1" si="16"/>
        <v>44098</v>
      </c>
      <c r="C122">
        <f t="shared" ca="1" si="21"/>
        <v>211</v>
      </c>
      <c r="D122">
        <f t="shared" ca="1" si="22"/>
        <v>0</v>
      </c>
      <c r="E122">
        <f t="shared" ca="1" si="13"/>
        <v>0</v>
      </c>
    </row>
    <row r="123" spans="1:5">
      <c r="A123">
        <f ca="1">SUM(C123:C129)</f>
        <v>1268</v>
      </c>
      <c r="B123" s="3">
        <f t="shared" ca="1" si="16"/>
        <v>44097</v>
      </c>
      <c r="C123">
        <f t="shared" ca="1" si="21"/>
        <v>189</v>
      </c>
      <c r="D123">
        <f t="shared" ca="1" si="22"/>
        <v>0</v>
      </c>
      <c r="E123">
        <f t="shared" ca="1" si="13"/>
        <v>0</v>
      </c>
    </row>
    <row r="124" spans="1:5">
      <c r="B124" s="3">
        <f t="shared" ca="1" si="16"/>
        <v>44096</v>
      </c>
      <c r="C124">
        <f t="shared" ref="C124:C127" ca="1" si="23">IF(B124&lt;&gt;B123,VLOOKUP(B124,data,2,FALSE),"")</f>
        <v>311</v>
      </c>
      <c r="D124">
        <f t="shared" ca="1" si="22"/>
        <v>0</v>
      </c>
      <c r="E124">
        <f t="shared" ca="1" si="13"/>
        <v>0</v>
      </c>
    </row>
    <row r="125" spans="1:5">
      <c r="B125" s="3">
        <f t="shared" ca="1" si="16"/>
        <v>44095</v>
      </c>
      <c r="C125">
        <f t="shared" ca="1" si="23"/>
        <v>157</v>
      </c>
      <c r="D125">
        <f t="shared" ca="1" si="22"/>
        <v>0</v>
      </c>
      <c r="E125">
        <f t="shared" ca="1" si="13"/>
        <v>0</v>
      </c>
    </row>
    <row r="126" spans="1:5">
      <c r="B126" s="3">
        <f t="shared" ca="1" si="16"/>
        <v>44094</v>
      </c>
      <c r="C126">
        <f t="shared" ca="1" si="23"/>
        <v>202</v>
      </c>
      <c r="D126">
        <f t="shared" ca="1" si="22"/>
        <v>0</v>
      </c>
      <c r="E126">
        <f t="shared" ca="1" si="13"/>
        <v>0</v>
      </c>
    </row>
    <row r="127" spans="1:5">
      <c r="B127" s="3">
        <f t="shared" ca="1" si="16"/>
        <v>44093</v>
      </c>
      <c r="C127">
        <f t="shared" ca="1" si="23"/>
        <v>190</v>
      </c>
      <c r="D127">
        <f t="shared" ca="1" si="22"/>
        <v>0</v>
      </c>
      <c r="E127">
        <f t="shared" ca="1" si="13"/>
        <v>0</v>
      </c>
    </row>
    <row r="128" spans="1:5">
      <c r="B128" s="3">
        <f t="shared" ca="1" si="16"/>
        <v>44092</v>
      </c>
      <c r="C128">
        <f t="shared" ref="C128:C136" ca="1" si="24">IF(B128&lt;&gt;B127,VLOOKUP(B128,data,2,FALSE),"")</f>
        <v>82</v>
      </c>
      <c r="D128">
        <f t="shared" ref="D128:D136" ca="1" si="25">VLOOKUP(B128,data,3,FALSE)</f>
        <v>0</v>
      </c>
      <c r="E128">
        <f t="shared" ref="E128:E136" ca="1" si="26">IF(C128&gt;E127,E127,0)</f>
        <v>0</v>
      </c>
    </row>
    <row r="129" spans="2:5">
      <c r="B129" s="3">
        <f t="shared" ca="1" si="16"/>
        <v>44091</v>
      </c>
      <c r="C129">
        <f t="shared" ca="1" si="24"/>
        <v>137</v>
      </c>
      <c r="D129">
        <f t="shared" ca="1" si="25"/>
        <v>0</v>
      </c>
      <c r="E129">
        <f t="shared" ca="1" si="26"/>
        <v>0</v>
      </c>
    </row>
    <row r="130" spans="2:5">
      <c r="B130" s="3">
        <f t="shared" ca="1" si="16"/>
        <v>44090</v>
      </c>
      <c r="C130">
        <f t="shared" ca="1" si="24"/>
        <v>125</v>
      </c>
      <c r="D130">
        <f t="shared" ca="1" si="25"/>
        <v>0</v>
      </c>
      <c r="E130">
        <f t="shared" ca="1" si="26"/>
        <v>0</v>
      </c>
    </row>
    <row r="131" spans="2:5">
      <c r="B131" s="3">
        <f t="shared" ca="1" si="16"/>
        <v>44089</v>
      </c>
      <c r="C131">
        <f t="shared" ca="1" si="24"/>
        <v>136</v>
      </c>
      <c r="D131">
        <f t="shared" ca="1" si="25"/>
        <v>0</v>
      </c>
      <c r="E131">
        <f t="shared" ca="1" si="26"/>
        <v>0</v>
      </c>
    </row>
    <row r="132" spans="2:5">
      <c r="B132" s="3">
        <f t="shared" ca="1" si="16"/>
        <v>44088</v>
      </c>
      <c r="C132">
        <f t="shared" ca="1" si="24"/>
        <v>67</v>
      </c>
      <c r="D132">
        <f t="shared" ca="1" si="25"/>
        <v>0</v>
      </c>
      <c r="E132">
        <f t="shared" ca="1" si="26"/>
        <v>0</v>
      </c>
    </row>
    <row r="133" spans="2:5">
      <c r="B133" s="3">
        <f t="shared" ca="1" si="16"/>
        <v>44087</v>
      </c>
      <c r="C133">
        <f t="shared" ca="1" si="24"/>
        <v>87</v>
      </c>
      <c r="D133">
        <f t="shared" ca="1" si="25"/>
        <v>0</v>
      </c>
      <c r="E133">
        <f t="shared" ca="1" si="26"/>
        <v>0</v>
      </c>
    </row>
    <row r="134" spans="2:5">
      <c r="B134" s="3">
        <f t="shared" ca="1" si="16"/>
        <v>44086</v>
      </c>
      <c r="C134">
        <f t="shared" ca="1" si="24"/>
        <v>46</v>
      </c>
      <c r="D134">
        <f t="shared" ca="1" si="25"/>
        <v>0</v>
      </c>
      <c r="E134">
        <f t="shared" ca="1" si="26"/>
        <v>0</v>
      </c>
    </row>
    <row r="135" spans="2:5">
      <c r="B135" s="3">
        <f t="shared" ca="1" si="16"/>
        <v>44085</v>
      </c>
      <c r="C135">
        <f t="shared" ca="1" si="24"/>
        <v>70</v>
      </c>
      <c r="D135">
        <f t="shared" ca="1" si="25"/>
        <v>0</v>
      </c>
      <c r="E135">
        <f t="shared" ca="1" si="26"/>
        <v>0</v>
      </c>
    </row>
    <row r="136" spans="2:5">
      <c r="B136" s="3">
        <f t="shared" ca="1" si="16"/>
        <v>44084</v>
      </c>
      <c r="C136">
        <f t="shared" ca="1" si="24"/>
        <v>75</v>
      </c>
      <c r="D136">
        <f t="shared" ca="1" si="25"/>
        <v>0</v>
      </c>
      <c r="E136">
        <f t="shared" ca="1" si="26"/>
        <v>0</v>
      </c>
    </row>
    <row r="137" spans="2:5">
      <c r="B137" s="3">
        <f t="shared" ca="1" si="16"/>
        <v>44083</v>
      </c>
      <c r="C137">
        <f t="shared" ref="C137:C146" ca="1" si="27">IF(B137&lt;&gt;B136,VLOOKUP(B137,data,2,FALSE),"")</f>
        <v>101</v>
      </c>
      <c r="D137">
        <f t="shared" ref="D137:D146" ca="1" si="28">VLOOKUP(B137,data,3,FALSE)</f>
        <v>0</v>
      </c>
      <c r="E137">
        <f t="shared" ref="E137:E146" ca="1" si="29">IF(C137&gt;E136,E136,0)</f>
        <v>0</v>
      </c>
    </row>
    <row r="138" spans="2:5">
      <c r="B138" s="3">
        <f t="shared" ca="1" si="16"/>
        <v>44082</v>
      </c>
      <c r="C138">
        <f t="shared" ca="1" si="27"/>
        <v>56</v>
      </c>
      <c r="D138">
        <f t="shared" ca="1" si="28"/>
        <v>0</v>
      </c>
      <c r="E138">
        <f t="shared" ca="1" si="29"/>
        <v>0</v>
      </c>
    </row>
    <row r="139" spans="2:5">
      <c r="B139" s="3">
        <f t="shared" ca="1" si="16"/>
        <v>44081</v>
      </c>
      <c r="C139">
        <f t="shared" ca="1" si="27"/>
        <v>46</v>
      </c>
      <c r="D139">
        <f t="shared" ca="1" si="28"/>
        <v>0</v>
      </c>
      <c r="E139">
        <f t="shared" ca="1" si="29"/>
        <v>0</v>
      </c>
    </row>
    <row r="140" spans="2:5">
      <c r="B140" s="3">
        <f t="shared" ca="1" si="16"/>
        <v>44080</v>
      </c>
      <c r="C140">
        <f t="shared" ca="1" si="27"/>
        <v>10</v>
      </c>
      <c r="D140">
        <f t="shared" ca="1" si="28"/>
        <v>0</v>
      </c>
      <c r="E140">
        <f t="shared" ca="1" si="29"/>
        <v>0</v>
      </c>
    </row>
    <row r="141" spans="2:5">
      <c r="B141" s="3">
        <f t="shared" ca="1" si="16"/>
        <v>44079</v>
      </c>
      <c r="C141">
        <f t="shared" ca="1" si="27"/>
        <v>15</v>
      </c>
      <c r="D141">
        <f t="shared" ca="1" si="28"/>
        <v>0</v>
      </c>
      <c r="E141">
        <f t="shared" ca="1" si="29"/>
        <v>0</v>
      </c>
    </row>
    <row r="142" spans="2:5">
      <c r="B142" s="3">
        <f t="shared" ca="1" si="16"/>
        <v>44078</v>
      </c>
      <c r="C142">
        <f t="shared" ca="1" si="27"/>
        <v>19</v>
      </c>
      <c r="D142">
        <f t="shared" ca="1" si="28"/>
        <v>0</v>
      </c>
      <c r="E142">
        <f t="shared" ca="1" si="29"/>
        <v>0</v>
      </c>
    </row>
    <row r="143" spans="2:5">
      <c r="B143" s="3">
        <f t="shared" ca="1" si="16"/>
        <v>44077</v>
      </c>
      <c r="C143">
        <f t="shared" ca="1" si="27"/>
        <v>6</v>
      </c>
      <c r="D143">
        <f t="shared" ca="1" si="28"/>
        <v>0</v>
      </c>
      <c r="E143">
        <f t="shared" ca="1" si="29"/>
        <v>0</v>
      </c>
    </row>
    <row r="144" spans="2:5">
      <c r="B144" s="3">
        <f t="shared" ca="1" si="16"/>
        <v>44077</v>
      </c>
      <c r="C144" t="str">
        <f t="shared" ca="1" si="27"/>
        <v/>
      </c>
      <c r="D144">
        <f t="shared" ca="1" si="28"/>
        <v>0</v>
      </c>
      <c r="E144">
        <f t="shared" ca="1" si="29"/>
        <v>0</v>
      </c>
    </row>
    <row r="145" spans="2:5">
      <c r="B145" s="3">
        <f t="shared" ca="1" si="16"/>
        <v>44077</v>
      </c>
      <c r="C145" t="str">
        <f t="shared" ca="1" si="27"/>
        <v/>
      </c>
      <c r="D145">
        <f t="shared" ca="1" si="28"/>
        <v>0</v>
      </c>
      <c r="E145">
        <f t="shared" ca="1" si="29"/>
        <v>0</v>
      </c>
    </row>
    <row r="146" spans="2:5">
      <c r="B146" s="3">
        <f t="shared" ca="1" si="16"/>
        <v>44077</v>
      </c>
      <c r="C146" t="str">
        <f t="shared" ca="1" si="27"/>
        <v/>
      </c>
      <c r="D146">
        <f t="shared" ca="1" si="28"/>
        <v>0</v>
      </c>
      <c r="E146">
        <f t="shared" ca="1" si="29"/>
        <v>0</v>
      </c>
    </row>
    <row r="147" spans="2:5">
      <c r="B147" s="3"/>
      <c r="C147"/>
    </row>
    <row r="148" spans="2:5">
      <c r="B148" s="3"/>
      <c r="C148"/>
    </row>
  </sheetData>
  <sortState xmlns:xlrd2="http://schemas.microsoft.com/office/spreadsheetml/2017/richdata2" ref="C58:D70">
    <sortCondition descending="1" ref="C58:C70"/>
  </sortState>
  <hyperlinks>
    <hyperlink ref="G71" r:id="rId1" location="Koronavilkkua" display="https://thl.fi/fi/web/hyvinvoinnin-ja-terveyden-edistamisen-johtaminen/ajankohtaista/koronan-vaikutukset-yhteiskuntaan-ja-palveluihin - Koronavilkkua" xr:uid="{F06E6CD0-5429-431D-B74B-547C41718C4B}"/>
    <hyperlink ref="A71" r:id="rId2" xr:uid="{517C9E3A-E5DB-4E26-91C6-74B95F09EC29}"/>
    <hyperlink ref="G74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dimension ref="A1:D60"/>
  <sheetViews>
    <sheetView workbookViewId="0">
      <selection activeCell="R17" sqref="R17"/>
    </sheetView>
  </sheetViews>
  <sheetFormatPr defaultRowHeight="14.6"/>
  <cols>
    <col min="1" max="1" width="9.921875" style="11" bestFit="1" customWidth="1"/>
    <col min="4" max="4" width="22.84375" bestFit="1" customWidth="1"/>
  </cols>
  <sheetData>
    <row r="1" spans="1:4">
      <c r="B1" t="s">
        <v>75</v>
      </c>
      <c r="C1" t="s">
        <v>76</v>
      </c>
    </row>
    <row r="2" spans="1:4">
      <c r="A2" s="11">
        <v>44135</v>
      </c>
      <c r="D2" t="s">
        <v>74</v>
      </c>
    </row>
    <row r="3" spans="1:4">
      <c r="A3" s="11">
        <v>44134</v>
      </c>
      <c r="D3" t="s">
        <v>73</v>
      </c>
    </row>
    <row r="4" spans="1:4">
      <c r="A4" s="11">
        <v>44133</v>
      </c>
      <c r="D4" t="s">
        <v>72</v>
      </c>
    </row>
    <row r="5" spans="1:4">
      <c r="A5" s="11">
        <v>44132</v>
      </c>
      <c r="B5">
        <v>367</v>
      </c>
      <c r="C5">
        <v>222</v>
      </c>
      <c r="D5" t="s">
        <v>71</v>
      </c>
    </row>
    <row r="6" spans="1:4">
      <c r="A6" s="11">
        <v>44131</v>
      </c>
      <c r="B6">
        <v>260</v>
      </c>
      <c r="C6">
        <v>226</v>
      </c>
      <c r="D6" t="s">
        <v>70</v>
      </c>
    </row>
    <row r="7" spans="1:4">
      <c r="A7" s="11">
        <v>44130</v>
      </c>
      <c r="B7">
        <v>309</v>
      </c>
      <c r="C7">
        <v>254</v>
      </c>
      <c r="D7" t="s">
        <v>69</v>
      </c>
    </row>
    <row r="8" spans="1:4">
      <c r="A8" s="11">
        <v>44129</v>
      </c>
      <c r="B8">
        <v>312</v>
      </c>
      <c r="C8">
        <v>123</v>
      </c>
      <c r="D8" t="s">
        <v>68</v>
      </c>
    </row>
    <row r="9" spans="1:4">
      <c r="A9" s="11">
        <v>44128</v>
      </c>
      <c r="B9">
        <v>329</v>
      </c>
      <c r="C9">
        <v>107</v>
      </c>
      <c r="D9" t="s">
        <v>67</v>
      </c>
    </row>
    <row r="10" spans="1:4">
      <c r="A10" s="11">
        <v>44127</v>
      </c>
      <c r="B10">
        <v>486</v>
      </c>
      <c r="C10">
        <v>192</v>
      </c>
      <c r="D10" t="s">
        <v>66</v>
      </c>
    </row>
    <row r="11" spans="1:4">
      <c r="A11" s="11">
        <v>44126</v>
      </c>
      <c r="B11">
        <v>372</v>
      </c>
      <c r="C11">
        <v>212</v>
      </c>
      <c r="D11" t="s">
        <v>65</v>
      </c>
    </row>
    <row r="12" spans="1:4">
      <c r="A12" s="11">
        <v>44125</v>
      </c>
      <c r="B12">
        <v>446</v>
      </c>
      <c r="C12">
        <v>189</v>
      </c>
      <c r="D12" t="s">
        <v>64</v>
      </c>
    </row>
    <row r="13" spans="1:4">
      <c r="A13" s="11">
        <v>44124</v>
      </c>
      <c r="B13">
        <v>386</v>
      </c>
      <c r="C13">
        <v>162</v>
      </c>
      <c r="D13" t="s">
        <v>63</v>
      </c>
    </row>
    <row r="14" spans="1:4">
      <c r="A14" s="11">
        <v>44123</v>
      </c>
      <c r="B14">
        <v>421</v>
      </c>
      <c r="C14">
        <v>244</v>
      </c>
      <c r="D14" t="s">
        <v>62</v>
      </c>
    </row>
    <row r="15" spans="1:4">
      <c r="A15" s="11">
        <v>44122</v>
      </c>
      <c r="B15">
        <v>535</v>
      </c>
      <c r="C15">
        <v>127</v>
      </c>
      <c r="D15" t="s">
        <v>61</v>
      </c>
    </row>
    <row r="16" spans="1:4">
      <c r="A16" s="11">
        <v>44121</v>
      </c>
      <c r="B16">
        <v>537</v>
      </c>
      <c r="C16">
        <v>100</v>
      </c>
      <c r="D16" t="s">
        <v>60</v>
      </c>
    </row>
    <row r="17" spans="1:4">
      <c r="A17" s="11">
        <v>44120</v>
      </c>
      <c r="B17">
        <v>639</v>
      </c>
      <c r="C17">
        <v>192</v>
      </c>
      <c r="D17" t="s">
        <v>59</v>
      </c>
    </row>
    <row r="18" spans="1:4">
      <c r="A18" s="11">
        <v>44119</v>
      </c>
      <c r="B18">
        <v>429</v>
      </c>
      <c r="C18">
        <v>190</v>
      </c>
      <c r="D18" t="s">
        <v>58</v>
      </c>
    </row>
    <row r="19" spans="1:4">
      <c r="A19" s="11">
        <v>44118</v>
      </c>
      <c r="B19">
        <v>559</v>
      </c>
      <c r="C19">
        <v>200</v>
      </c>
      <c r="D19" t="s">
        <v>57</v>
      </c>
    </row>
    <row r="20" spans="1:4">
      <c r="A20" s="11">
        <v>44117</v>
      </c>
      <c r="B20">
        <v>649</v>
      </c>
      <c r="C20">
        <v>197</v>
      </c>
      <c r="D20" t="s">
        <v>56</v>
      </c>
    </row>
    <row r="21" spans="1:4">
      <c r="A21" s="11">
        <v>44116</v>
      </c>
      <c r="B21">
        <v>691</v>
      </c>
      <c r="C21">
        <v>254</v>
      </c>
      <c r="D21" t="s">
        <v>55</v>
      </c>
    </row>
    <row r="22" spans="1:4">
      <c r="A22" s="11">
        <v>44115</v>
      </c>
      <c r="B22">
        <v>666</v>
      </c>
      <c r="C22">
        <v>130</v>
      </c>
      <c r="D22" t="s">
        <v>54</v>
      </c>
    </row>
    <row r="23" spans="1:4">
      <c r="A23" s="11">
        <v>44114</v>
      </c>
      <c r="B23">
        <v>720</v>
      </c>
      <c r="C23">
        <v>109</v>
      </c>
      <c r="D23" t="s">
        <v>53</v>
      </c>
    </row>
    <row r="24" spans="1:4">
      <c r="A24" s="11">
        <v>44113</v>
      </c>
      <c r="B24">
        <v>640</v>
      </c>
      <c r="C24">
        <v>226</v>
      </c>
      <c r="D24" t="s">
        <v>52</v>
      </c>
    </row>
    <row r="25" spans="1:4">
      <c r="A25" s="11">
        <v>44112</v>
      </c>
      <c r="B25">
        <v>445</v>
      </c>
      <c r="C25">
        <v>260</v>
      </c>
      <c r="D25" t="s">
        <v>51</v>
      </c>
    </row>
    <row r="26" spans="1:4">
      <c r="A26" s="11">
        <v>44111</v>
      </c>
      <c r="B26">
        <v>578</v>
      </c>
      <c r="C26">
        <v>306</v>
      </c>
      <c r="D26" t="s">
        <v>50</v>
      </c>
    </row>
    <row r="27" spans="1:4">
      <c r="A27" s="11">
        <v>44110</v>
      </c>
      <c r="B27">
        <v>655</v>
      </c>
      <c r="C27">
        <v>301</v>
      </c>
      <c r="D27" t="s">
        <v>49</v>
      </c>
    </row>
    <row r="28" spans="1:4">
      <c r="A28" s="11">
        <v>44109</v>
      </c>
      <c r="B28">
        <v>453</v>
      </c>
      <c r="C28">
        <v>290</v>
      </c>
      <c r="D28" t="s">
        <v>48</v>
      </c>
    </row>
    <row r="29" spans="1:4">
      <c r="A29" s="11">
        <v>44108</v>
      </c>
      <c r="B29">
        <v>294</v>
      </c>
      <c r="C29">
        <v>147</v>
      </c>
      <c r="D29" t="s">
        <v>47</v>
      </c>
    </row>
    <row r="30" spans="1:4">
      <c r="A30" s="11">
        <v>44107</v>
      </c>
      <c r="B30">
        <v>463</v>
      </c>
      <c r="C30">
        <v>170</v>
      </c>
      <c r="D30" t="s">
        <v>46</v>
      </c>
    </row>
    <row r="31" spans="1:4">
      <c r="A31" s="11">
        <v>44106</v>
      </c>
      <c r="B31">
        <v>169</v>
      </c>
      <c r="C31">
        <v>189</v>
      </c>
      <c r="D31" t="s">
        <v>45</v>
      </c>
    </row>
    <row r="32" spans="1:4">
      <c r="A32" s="11">
        <v>44105</v>
      </c>
      <c r="B32">
        <v>203</v>
      </c>
      <c r="C32">
        <v>188</v>
      </c>
      <c r="D32" t="s">
        <v>44</v>
      </c>
    </row>
    <row r="33" spans="1:4">
      <c r="A33" s="11">
        <v>44104</v>
      </c>
      <c r="B33">
        <v>318</v>
      </c>
      <c r="C33">
        <v>165</v>
      </c>
      <c r="D33" t="s">
        <v>43</v>
      </c>
    </row>
    <row r="34" spans="1:4">
      <c r="A34" s="11">
        <v>44103</v>
      </c>
      <c r="B34">
        <v>238</v>
      </c>
      <c r="C34">
        <v>135</v>
      </c>
      <c r="D34" t="s">
        <v>42</v>
      </c>
    </row>
    <row r="35" spans="1:4">
      <c r="A35" s="11">
        <v>44102</v>
      </c>
      <c r="B35">
        <v>199</v>
      </c>
      <c r="C35">
        <v>122</v>
      </c>
      <c r="D35" t="s">
        <v>41</v>
      </c>
    </row>
    <row r="36" spans="1:4">
      <c r="A36" s="11">
        <v>44101</v>
      </c>
      <c r="B36">
        <v>141</v>
      </c>
      <c r="C36">
        <v>71</v>
      </c>
      <c r="D36" t="s">
        <v>40</v>
      </c>
    </row>
    <row r="37" spans="1:4">
      <c r="A37" s="11">
        <v>44100</v>
      </c>
      <c r="B37">
        <v>242</v>
      </c>
      <c r="C37">
        <v>74</v>
      </c>
      <c r="D37" t="s">
        <v>39</v>
      </c>
    </row>
    <row r="38" spans="1:4">
      <c r="A38" s="11">
        <v>44099</v>
      </c>
      <c r="B38">
        <v>217</v>
      </c>
      <c r="C38">
        <v>127</v>
      </c>
      <c r="D38" t="s">
        <v>38</v>
      </c>
    </row>
    <row r="39" spans="1:4">
      <c r="A39" s="11">
        <v>44098</v>
      </c>
      <c r="B39">
        <v>211</v>
      </c>
      <c r="C39">
        <v>97</v>
      </c>
      <c r="D39" t="s">
        <v>37</v>
      </c>
    </row>
    <row r="40" spans="1:4">
      <c r="A40" s="11">
        <v>44097</v>
      </c>
      <c r="B40">
        <v>189</v>
      </c>
      <c r="C40">
        <v>117</v>
      </c>
      <c r="D40" t="s">
        <v>36</v>
      </c>
    </row>
    <row r="41" spans="1:4">
      <c r="A41" s="11">
        <v>44096</v>
      </c>
      <c r="B41">
        <v>311</v>
      </c>
      <c r="C41">
        <v>106</v>
      </c>
      <c r="D41" t="s">
        <v>35</v>
      </c>
    </row>
    <row r="42" spans="1:4">
      <c r="A42" s="11">
        <v>44095</v>
      </c>
      <c r="B42">
        <v>157</v>
      </c>
      <c r="C42">
        <v>120</v>
      </c>
      <c r="D42" t="s">
        <v>34</v>
      </c>
    </row>
    <row r="43" spans="1:4">
      <c r="A43" s="11">
        <v>44094</v>
      </c>
      <c r="B43">
        <v>202</v>
      </c>
      <c r="C43">
        <v>74</v>
      </c>
      <c r="D43" t="s">
        <v>33</v>
      </c>
    </row>
    <row r="44" spans="1:4">
      <c r="A44" s="11">
        <v>44093</v>
      </c>
      <c r="B44">
        <v>190</v>
      </c>
      <c r="C44">
        <v>61</v>
      </c>
      <c r="D44" t="s">
        <v>32</v>
      </c>
    </row>
    <row r="45" spans="1:4">
      <c r="A45" s="11">
        <v>44092</v>
      </c>
      <c r="B45">
        <v>82</v>
      </c>
      <c r="C45">
        <v>77</v>
      </c>
      <c r="D45" t="s">
        <v>31</v>
      </c>
    </row>
    <row r="46" spans="1:4">
      <c r="A46" s="11">
        <v>44091</v>
      </c>
      <c r="B46">
        <v>137</v>
      </c>
      <c r="C46">
        <v>85</v>
      </c>
      <c r="D46" t="s">
        <v>30</v>
      </c>
    </row>
    <row r="47" spans="1:4">
      <c r="A47" s="11">
        <v>44090</v>
      </c>
      <c r="B47">
        <v>125</v>
      </c>
      <c r="C47">
        <v>57</v>
      </c>
      <c r="D47" t="s">
        <v>29</v>
      </c>
    </row>
    <row r="48" spans="1:4">
      <c r="A48" s="11">
        <v>44089</v>
      </c>
      <c r="B48">
        <v>136</v>
      </c>
      <c r="C48">
        <v>53</v>
      </c>
      <c r="D48" t="s">
        <v>28</v>
      </c>
    </row>
    <row r="49" spans="1:4">
      <c r="A49" s="11">
        <v>44088</v>
      </c>
      <c r="B49">
        <v>67</v>
      </c>
      <c r="C49">
        <v>59</v>
      </c>
      <c r="D49" t="s">
        <v>27</v>
      </c>
    </row>
    <row r="50" spans="1:4">
      <c r="A50" s="11">
        <v>44087</v>
      </c>
      <c r="B50">
        <v>87</v>
      </c>
      <c r="C50">
        <v>46</v>
      </c>
      <c r="D50" t="s">
        <v>26</v>
      </c>
    </row>
    <row r="51" spans="1:4">
      <c r="A51" s="11">
        <v>44086</v>
      </c>
      <c r="B51">
        <v>46</v>
      </c>
      <c r="C51">
        <v>41</v>
      </c>
      <c r="D51" t="s">
        <v>25</v>
      </c>
    </row>
    <row r="52" spans="1:4">
      <c r="A52" s="11">
        <v>44085</v>
      </c>
      <c r="B52">
        <v>70</v>
      </c>
      <c r="C52">
        <v>57</v>
      </c>
      <c r="D52" t="s">
        <v>24</v>
      </c>
    </row>
    <row r="53" spans="1:4">
      <c r="A53" s="11">
        <v>44084</v>
      </c>
      <c r="B53">
        <v>75</v>
      </c>
      <c r="C53">
        <v>52</v>
      </c>
      <c r="D53" t="s">
        <v>23</v>
      </c>
    </row>
    <row r="54" spans="1:4">
      <c r="A54" s="11">
        <v>44083</v>
      </c>
      <c r="B54">
        <v>101</v>
      </c>
      <c r="C54">
        <v>55</v>
      </c>
      <c r="D54" t="s">
        <v>22</v>
      </c>
    </row>
    <row r="55" spans="1:4">
      <c r="A55" s="11">
        <v>44082</v>
      </c>
      <c r="B55">
        <v>56</v>
      </c>
      <c r="C55">
        <v>57</v>
      </c>
      <c r="D55" t="s">
        <v>21</v>
      </c>
    </row>
    <row r="56" spans="1:4">
      <c r="A56" s="11">
        <v>44081</v>
      </c>
      <c r="B56">
        <v>46</v>
      </c>
      <c r="C56">
        <v>45</v>
      </c>
      <c r="D56" t="s">
        <v>20</v>
      </c>
    </row>
    <row r="57" spans="1:4">
      <c r="A57" s="11">
        <v>44080</v>
      </c>
      <c r="B57">
        <v>10</v>
      </c>
      <c r="C57">
        <v>33</v>
      </c>
      <c r="D57" t="s">
        <v>19</v>
      </c>
    </row>
    <row r="58" spans="1:4">
      <c r="A58" s="11">
        <v>44079</v>
      </c>
      <c r="B58">
        <v>15</v>
      </c>
      <c r="C58">
        <v>22</v>
      </c>
      <c r="D58" t="s">
        <v>18</v>
      </c>
    </row>
    <row r="59" spans="1:4">
      <c r="A59" s="11">
        <v>44078</v>
      </c>
      <c r="B59">
        <v>19</v>
      </c>
      <c r="C59">
        <v>42</v>
      </c>
      <c r="D59" t="s">
        <v>17</v>
      </c>
    </row>
    <row r="60" spans="1:4">
      <c r="A60" s="11">
        <v>44077</v>
      </c>
      <c r="B60">
        <v>6</v>
      </c>
      <c r="C60">
        <v>35</v>
      </c>
      <c r="D60" t="s">
        <v>16</v>
      </c>
    </row>
  </sheetData>
  <sortState xmlns:xlrd2="http://schemas.microsoft.com/office/spreadsheetml/2017/richdata2" ref="C2:D60">
    <sortCondition descending="1" ref="D2:D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2020-11-04T07:34:11Z</dcterms:modified>
</cp:coreProperties>
</file>