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906E4380-3823-4E5D-BED2-D6BAA15AB603}" xr6:coauthVersionLast="45" xr6:coauthVersionMax="45" xr10:uidLastSave="{00000000-0000-0000-0000-000000000000}"/>
  <bookViews>
    <workbookView xWindow="994" yWindow="-103" windowWidth="21052" windowHeight="12549" xr2:uid="{C8451757-F61A-4204-92A2-683EE66AFF0A}"/>
  </bookViews>
  <sheets>
    <sheet name="Android" sheetId="1" r:id="rId1"/>
  </sheets>
  <definedNames>
    <definedName name="AllKeys">Android!$C$127:$C$235</definedName>
    <definedName name="data">Android!$C$9:$E$118</definedName>
    <definedName name="Json">Android!$A$4</definedName>
    <definedName name="time">Android!$C$9:$C$118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26" i="1" s="1"/>
  <c r="B127" i="1" s="1"/>
  <c r="J21" i="1"/>
  <c r="K21" i="1" s="1"/>
  <c r="K127" i="1" l="1"/>
  <c r="B128" i="1"/>
  <c r="K128" i="1" s="1"/>
  <c r="G235" i="1"/>
  <c r="G234" i="1" s="1"/>
  <c r="D21" i="1"/>
  <c r="D9" i="1"/>
  <c r="I22" i="1"/>
  <c r="L21" i="1"/>
  <c r="E20" i="1" s="1"/>
  <c r="D20" i="1"/>
  <c r="G233" i="1" l="1"/>
  <c r="H234" i="1"/>
  <c r="H235" i="1"/>
  <c r="B129" i="1"/>
  <c r="K129" i="1" s="1"/>
  <c r="C128" i="1"/>
  <c r="E21" i="1"/>
  <c r="E9" i="1"/>
  <c r="J22" i="1"/>
  <c r="K22" i="1" s="1"/>
  <c r="D11" i="1"/>
  <c r="J235" i="1" l="1"/>
  <c r="H233" i="1"/>
  <c r="G232" i="1"/>
  <c r="I235" i="1"/>
  <c r="B130" i="1"/>
  <c r="K130" i="1" s="1"/>
  <c r="D128" i="1"/>
  <c r="C129" i="1"/>
  <c r="L22" i="1"/>
  <c r="E11" i="1" s="1"/>
  <c r="D129" i="1" s="1"/>
  <c r="D22" i="1"/>
  <c r="H232" i="1" l="1"/>
  <c r="G231" i="1"/>
  <c r="I234" i="1"/>
  <c r="J234" i="1"/>
  <c r="B131" i="1"/>
  <c r="K131" i="1" s="1"/>
  <c r="C127" i="1"/>
  <c r="C130" i="1"/>
  <c r="D130" i="1"/>
  <c r="E22" i="1"/>
  <c r="E2" i="1" s="1"/>
  <c r="J233" i="1" l="1"/>
  <c r="H231" i="1"/>
  <c r="G230" i="1"/>
  <c r="I233" i="1"/>
  <c r="E127" i="1"/>
  <c r="E128" i="1" s="1"/>
  <c r="E129" i="1" s="1"/>
  <c r="E130" i="1" s="1"/>
  <c r="A122" i="1"/>
  <c r="B132" i="1"/>
  <c r="K132" i="1" s="1"/>
  <c r="D127" i="1"/>
  <c r="D131" i="1"/>
  <c r="C131" i="1"/>
  <c r="I232" i="1" l="1"/>
  <c r="H230" i="1"/>
  <c r="G229" i="1"/>
  <c r="J232" i="1"/>
  <c r="B133" i="1"/>
  <c r="K133" i="1" s="1"/>
  <c r="E131" i="1"/>
  <c r="D132" i="1"/>
  <c r="C132" i="1"/>
  <c r="H229" i="1" l="1"/>
  <c r="I230" i="1" s="1"/>
  <c r="G228" i="1"/>
  <c r="J231" i="1"/>
  <c r="I231" i="1"/>
  <c r="B134" i="1"/>
  <c r="K134" i="1" s="1"/>
  <c r="E132" i="1"/>
  <c r="D133" i="1"/>
  <c r="C133" i="1"/>
  <c r="J230" i="1" l="1"/>
  <c r="H228" i="1"/>
  <c r="I229" i="1" s="1"/>
  <c r="G227" i="1"/>
  <c r="B135" i="1"/>
  <c r="K135" i="1" s="1"/>
  <c r="A127" i="1"/>
  <c r="E133" i="1"/>
  <c r="C134" i="1"/>
  <c r="D134" i="1"/>
  <c r="J229" i="1" l="1"/>
  <c r="H227" i="1"/>
  <c r="J228" i="1" s="1"/>
  <c r="G226" i="1"/>
  <c r="B136" i="1"/>
  <c r="K136" i="1" s="1"/>
  <c r="E134" i="1"/>
  <c r="D135" i="1"/>
  <c r="C135" i="1"/>
  <c r="I228" i="1" l="1"/>
  <c r="H226" i="1"/>
  <c r="I227" i="1" s="1"/>
  <c r="G225" i="1"/>
  <c r="B137" i="1"/>
  <c r="K137" i="1" s="1"/>
  <c r="E135" i="1"/>
  <c r="D136" i="1"/>
  <c r="C136" i="1"/>
  <c r="J227" i="1" l="1"/>
  <c r="H225" i="1"/>
  <c r="J226" i="1" s="1"/>
  <c r="G224" i="1"/>
  <c r="B138" i="1"/>
  <c r="K138" i="1" s="1"/>
  <c r="E136" i="1"/>
  <c r="D137" i="1"/>
  <c r="C137" i="1"/>
  <c r="I226" i="1" l="1"/>
  <c r="H224" i="1"/>
  <c r="J225" i="1" s="1"/>
  <c r="G223" i="1"/>
  <c r="B139" i="1"/>
  <c r="K139" i="1" s="1"/>
  <c r="E137" i="1"/>
  <c r="C138" i="1"/>
  <c r="D138" i="1"/>
  <c r="I225" i="1" l="1"/>
  <c r="H223" i="1"/>
  <c r="I224" i="1" s="1"/>
  <c r="G222" i="1"/>
  <c r="B140" i="1"/>
  <c r="K140" i="1" s="1"/>
  <c r="E138" i="1"/>
  <c r="C139" i="1"/>
  <c r="D139" i="1"/>
  <c r="J224" i="1" l="1"/>
  <c r="H222" i="1"/>
  <c r="I223" i="1" s="1"/>
  <c r="G221" i="1"/>
  <c r="B141" i="1"/>
  <c r="K141" i="1" s="1"/>
  <c r="C140" i="1"/>
  <c r="A134" i="1" s="1"/>
  <c r="A128" i="1" s="1"/>
  <c r="D140" i="1"/>
  <c r="E139" i="1"/>
  <c r="J223" i="1" l="1"/>
  <c r="H221" i="1"/>
  <c r="J222" i="1" s="1"/>
  <c r="G220" i="1"/>
  <c r="E140" i="1"/>
  <c r="B142" i="1"/>
  <c r="K142" i="1" s="1"/>
  <c r="C141" i="1"/>
  <c r="D141" i="1"/>
  <c r="I222" i="1" l="1"/>
  <c r="H220" i="1"/>
  <c r="I221" i="1" s="1"/>
  <c r="G219" i="1"/>
  <c r="E141" i="1"/>
  <c r="B143" i="1"/>
  <c r="K143" i="1" s="1"/>
  <c r="D142" i="1"/>
  <c r="C142" i="1"/>
  <c r="J221" i="1" l="1"/>
  <c r="H219" i="1"/>
  <c r="J220" i="1" s="1"/>
  <c r="G218" i="1"/>
  <c r="B144" i="1"/>
  <c r="K144" i="1" s="1"/>
  <c r="C143" i="1"/>
  <c r="D143" i="1"/>
  <c r="E142" i="1"/>
  <c r="I220" i="1" l="1"/>
  <c r="G217" i="1"/>
  <c r="H218" i="1"/>
  <c r="J219" i="1" s="1"/>
  <c r="E143" i="1"/>
  <c r="B145" i="1"/>
  <c r="K145" i="1" s="1"/>
  <c r="D144" i="1"/>
  <c r="C144" i="1"/>
  <c r="I219" i="1" l="1"/>
  <c r="H217" i="1"/>
  <c r="G216" i="1"/>
  <c r="E144" i="1"/>
  <c r="B146" i="1"/>
  <c r="K146" i="1" s="1"/>
  <c r="C145" i="1"/>
  <c r="D145" i="1"/>
  <c r="I218" i="1" l="1"/>
  <c r="H216" i="1"/>
  <c r="G215" i="1"/>
  <c r="J218" i="1"/>
  <c r="B147" i="1"/>
  <c r="K147" i="1" s="1"/>
  <c r="C146" i="1"/>
  <c r="D146" i="1"/>
  <c r="E145" i="1"/>
  <c r="I217" i="1" l="1"/>
  <c r="J217" i="1"/>
  <c r="H215" i="1"/>
  <c r="G214" i="1"/>
  <c r="E146" i="1"/>
  <c r="B148" i="1"/>
  <c r="K148" i="1" s="1"/>
  <c r="D147" i="1"/>
  <c r="C147" i="1"/>
  <c r="A141" i="1" s="1"/>
  <c r="A135" i="1" s="1"/>
  <c r="I216" i="1" l="1"/>
  <c r="J216" i="1"/>
  <c r="H214" i="1"/>
  <c r="J215" i="1" s="1"/>
  <c r="G213" i="1"/>
  <c r="E147" i="1"/>
  <c r="B149" i="1"/>
  <c r="K149" i="1" s="1"/>
  <c r="D148" i="1"/>
  <c r="C148" i="1"/>
  <c r="I215" i="1" l="1"/>
  <c r="H213" i="1"/>
  <c r="J214" i="1" s="1"/>
  <c r="G212" i="1"/>
  <c r="B150" i="1"/>
  <c r="K150" i="1" s="1"/>
  <c r="C149" i="1"/>
  <c r="D149" i="1"/>
  <c r="E148" i="1"/>
  <c r="I214" i="1" l="1"/>
  <c r="G211" i="1"/>
  <c r="H212" i="1"/>
  <c r="J213" i="1" s="1"/>
  <c r="E149" i="1"/>
  <c r="B151" i="1"/>
  <c r="K151" i="1" s="1"/>
  <c r="D150" i="1"/>
  <c r="C150" i="1"/>
  <c r="I213" i="1" l="1"/>
  <c r="G210" i="1"/>
  <c r="H211" i="1"/>
  <c r="E150" i="1"/>
  <c r="B152" i="1"/>
  <c r="K152" i="1" s="1"/>
  <c r="D151" i="1"/>
  <c r="C151" i="1"/>
  <c r="G209" i="1" l="1"/>
  <c r="H210" i="1"/>
  <c r="I211" i="1" s="1"/>
  <c r="I212" i="1"/>
  <c r="J212" i="1"/>
  <c r="E151" i="1"/>
  <c r="B153" i="1"/>
  <c r="K153" i="1" s="1"/>
  <c r="D152" i="1"/>
  <c r="C152" i="1"/>
  <c r="J211" i="1" l="1"/>
  <c r="G208" i="1"/>
  <c r="H209" i="1"/>
  <c r="I210" i="1" s="1"/>
  <c r="E152" i="1"/>
  <c r="B154" i="1"/>
  <c r="K154" i="1" s="1"/>
  <c r="D153" i="1"/>
  <c r="C153" i="1"/>
  <c r="G207" i="1" l="1"/>
  <c r="H208" i="1"/>
  <c r="I209" i="1" s="1"/>
  <c r="J210" i="1"/>
  <c r="E153" i="1"/>
  <c r="B155" i="1"/>
  <c r="K155" i="1" s="1"/>
  <c r="D154" i="1"/>
  <c r="C154" i="1"/>
  <c r="A148" i="1" s="1"/>
  <c r="A142" i="1" s="1"/>
  <c r="J209" i="1" l="1"/>
  <c r="G206" i="1"/>
  <c r="H207" i="1"/>
  <c r="B156" i="1"/>
  <c r="K156" i="1" s="1"/>
  <c r="D155" i="1"/>
  <c r="C155" i="1"/>
  <c r="E154" i="1"/>
  <c r="J208" i="1" l="1"/>
  <c r="G205" i="1"/>
  <c r="H206" i="1"/>
  <c r="J207" i="1" s="1"/>
  <c r="I208" i="1"/>
  <c r="E155" i="1"/>
  <c r="B157" i="1"/>
  <c r="K157" i="1" s="1"/>
  <c r="D156" i="1"/>
  <c r="C156" i="1"/>
  <c r="H205" i="1" l="1"/>
  <c r="J206" i="1" s="1"/>
  <c r="G204" i="1"/>
  <c r="I207" i="1"/>
  <c r="E156" i="1"/>
  <c r="B158" i="1"/>
  <c r="K158" i="1" s="1"/>
  <c r="C157" i="1"/>
  <c r="D157" i="1"/>
  <c r="G203" i="1" l="1"/>
  <c r="H204" i="1"/>
  <c r="I205" i="1" s="1"/>
  <c r="I206" i="1"/>
  <c r="B159" i="1"/>
  <c r="K159" i="1" s="1"/>
  <c r="C158" i="1"/>
  <c r="D158" i="1"/>
  <c r="E157" i="1"/>
  <c r="J205" i="1" l="1"/>
  <c r="G202" i="1"/>
  <c r="H203" i="1"/>
  <c r="E158" i="1"/>
  <c r="B160" i="1"/>
  <c r="K160" i="1" s="1"/>
  <c r="C159" i="1"/>
  <c r="D159" i="1"/>
  <c r="E159" i="1" l="1"/>
  <c r="G201" i="1"/>
  <c r="H202" i="1"/>
  <c r="J203" i="1" s="1"/>
  <c r="I204" i="1"/>
  <c r="J204" i="1"/>
  <c r="B161" i="1"/>
  <c r="K161" i="1" s="1"/>
  <c r="C160" i="1"/>
  <c r="E160" i="1" s="1"/>
  <c r="D160" i="1"/>
  <c r="G200" i="1" l="1"/>
  <c r="H201" i="1"/>
  <c r="J202" i="1" s="1"/>
  <c r="I203" i="1"/>
  <c r="B162" i="1"/>
  <c r="K162" i="1" s="1"/>
  <c r="D161" i="1"/>
  <c r="C161" i="1"/>
  <c r="H200" i="1" l="1"/>
  <c r="I201" i="1" s="1"/>
  <c r="G199" i="1"/>
  <c r="I202" i="1"/>
  <c r="E161" i="1"/>
  <c r="A155" i="1"/>
  <c r="B163" i="1"/>
  <c r="K163" i="1" s="1"/>
  <c r="D162" i="1"/>
  <c r="C162" i="1"/>
  <c r="J201" i="1" l="1"/>
  <c r="H199" i="1"/>
  <c r="J200" i="1" s="1"/>
  <c r="G198" i="1"/>
  <c r="B164" i="1"/>
  <c r="K164" i="1" s="1"/>
  <c r="D163" i="1"/>
  <c r="C163" i="1"/>
  <c r="A149" i="1"/>
  <c r="E162" i="1"/>
  <c r="G197" i="1" l="1"/>
  <c r="H198" i="1"/>
  <c r="I199" i="1" s="1"/>
  <c r="I200" i="1"/>
  <c r="E163" i="1"/>
  <c r="B165" i="1"/>
  <c r="K165" i="1" s="1"/>
  <c r="C164" i="1"/>
  <c r="D164" i="1"/>
  <c r="J199" i="1" l="1"/>
  <c r="H197" i="1"/>
  <c r="I198" i="1" s="1"/>
  <c r="G196" i="1"/>
  <c r="E164" i="1"/>
  <c r="B166" i="1"/>
  <c r="K166" i="1" s="1"/>
  <c r="C165" i="1"/>
  <c r="D165" i="1"/>
  <c r="E165" i="1" l="1"/>
  <c r="J198" i="1"/>
  <c r="G195" i="1"/>
  <c r="H196" i="1"/>
  <c r="B167" i="1"/>
  <c r="K167" i="1" s="1"/>
  <c r="D166" i="1"/>
  <c r="C166" i="1"/>
  <c r="E166" i="1" l="1"/>
  <c r="I197" i="1"/>
  <c r="G194" i="1"/>
  <c r="H195" i="1"/>
  <c r="J196" i="1" s="1"/>
  <c r="J197" i="1"/>
  <c r="B168" i="1"/>
  <c r="K168" i="1" s="1"/>
  <c r="C167" i="1"/>
  <c r="D167" i="1"/>
  <c r="E167" i="1" l="1"/>
  <c r="I196" i="1"/>
  <c r="G193" i="1"/>
  <c r="H194" i="1"/>
  <c r="B169" i="1"/>
  <c r="K169" i="1" s="1"/>
  <c r="D168" i="1"/>
  <c r="C168" i="1"/>
  <c r="J195" i="1" l="1"/>
  <c r="G192" i="1"/>
  <c r="H193" i="1"/>
  <c r="I195" i="1"/>
  <c r="A162" i="1"/>
  <c r="E168" i="1"/>
  <c r="B170" i="1"/>
  <c r="K170" i="1" s="1"/>
  <c r="C169" i="1"/>
  <c r="D169" i="1"/>
  <c r="I194" i="1" l="1"/>
  <c r="G191" i="1"/>
  <c r="H192" i="1"/>
  <c r="J194" i="1"/>
  <c r="E169" i="1"/>
  <c r="B171" i="1"/>
  <c r="K171" i="1" s="1"/>
  <c r="C170" i="1"/>
  <c r="D170" i="1"/>
  <c r="A156" i="1"/>
  <c r="I193" i="1" l="1"/>
  <c r="G190" i="1"/>
  <c r="H191" i="1"/>
  <c r="I192" i="1" s="1"/>
  <c r="J193" i="1"/>
  <c r="B172" i="1"/>
  <c r="K172" i="1" s="1"/>
  <c r="C171" i="1"/>
  <c r="D171" i="1"/>
  <c r="E170" i="1"/>
  <c r="H190" i="1" l="1"/>
  <c r="G189" i="1"/>
  <c r="J192" i="1"/>
  <c r="E171" i="1"/>
  <c r="B173" i="1"/>
  <c r="K173" i="1" s="1"/>
  <c r="C172" i="1"/>
  <c r="D172" i="1"/>
  <c r="J191" i="1" l="1"/>
  <c r="I191" i="1"/>
  <c r="H189" i="1"/>
  <c r="J190" i="1" s="1"/>
  <c r="G188" i="1"/>
  <c r="E172" i="1"/>
  <c r="B174" i="1"/>
  <c r="K174" i="1" s="1"/>
  <c r="C173" i="1"/>
  <c r="D173" i="1"/>
  <c r="G187" i="1" l="1"/>
  <c r="H188" i="1"/>
  <c r="I189" i="1" s="1"/>
  <c r="I190" i="1"/>
  <c r="B175" i="1"/>
  <c r="K175" i="1" s="1"/>
  <c r="D174" i="1"/>
  <c r="C174" i="1"/>
  <c r="E173" i="1"/>
  <c r="J189" i="1" l="1"/>
  <c r="G186" i="1"/>
  <c r="H187" i="1"/>
  <c r="J188" i="1" s="1"/>
  <c r="E174" i="1"/>
  <c r="B176" i="1"/>
  <c r="K176" i="1" s="1"/>
  <c r="D175" i="1"/>
  <c r="C175" i="1"/>
  <c r="I188" i="1" l="1"/>
  <c r="G185" i="1"/>
  <c r="H186" i="1"/>
  <c r="I187" i="1" s="1"/>
  <c r="B177" i="1"/>
  <c r="K177" i="1" s="1"/>
  <c r="D176" i="1"/>
  <c r="C176" i="1"/>
  <c r="E175" i="1"/>
  <c r="A169" i="1"/>
  <c r="J187" i="1" l="1"/>
  <c r="G184" i="1"/>
  <c r="H185" i="1"/>
  <c r="J186" i="1" s="1"/>
  <c r="E176" i="1"/>
  <c r="A163" i="1"/>
  <c r="B178" i="1"/>
  <c r="K178" i="1" s="1"/>
  <c r="D177" i="1"/>
  <c r="C177" i="1"/>
  <c r="I186" i="1" l="1"/>
  <c r="G183" i="1"/>
  <c r="H184" i="1"/>
  <c r="J185" i="1" s="1"/>
  <c r="E177" i="1"/>
  <c r="B179" i="1"/>
  <c r="K179" i="1" s="1"/>
  <c r="D178" i="1"/>
  <c r="C178" i="1"/>
  <c r="E178" i="1" l="1"/>
  <c r="I185" i="1"/>
  <c r="H183" i="1"/>
  <c r="I184" i="1" s="1"/>
  <c r="G182" i="1"/>
  <c r="B180" i="1"/>
  <c r="K180" i="1" s="1"/>
  <c r="D179" i="1"/>
  <c r="C179" i="1"/>
  <c r="E179" i="1" l="1"/>
  <c r="H182" i="1"/>
  <c r="G181" i="1"/>
  <c r="J184" i="1"/>
  <c r="B181" i="1"/>
  <c r="K181" i="1" s="1"/>
  <c r="C180" i="1"/>
  <c r="E180" i="1" s="1"/>
  <c r="D180" i="1"/>
  <c r="G180" i="1" l="1"/>
  <c r="H181" i="1"/>
  <c r="I182" i="1" s="1"/>
  <c r="I183" i="1"/>
  <c r="J183" i="1"/>
  <c r="B182" i="1"/>
  <c r="K182" i="1" s="1"/>
  <c r="C181" i="1"/>
  <c r="E181" i="1" s="1"/>
  <c r="D181" i="1"/>
  <c r="J182" i="1" l="1"/>
  <c r="H180" i="1"/>
  <c r="J181" i="1" s="1"/>
  <c r="G179" i="1"/>
  <c r="B183" i="1"/>
  <c r="K183" i="1" s="1"/>
  <c r="D182" i="1"/>
  <c r="C182" i="1"/>
  <c r="G178" i="1" l="1"/>
  <c r="H179" i="1"/>
  <c r="J180" i="1" s="1"/>
  <c r="I181" i="1"/>
  <c r="A176" i="1"/>
  <c r="E182" i="1"/>
  <c r="B184" i="1"/>
  <c r="K184" i="1" s="1"/>
  <c r="C183" i="1"/>
  <c r="D183" i="1"/>
  <c r="I180" i="1" l="1"/>
  <c r="H178" i="1"/>
  <c r="G177" i="1"/>
  <c r="B185" i="1"/>
  <c r="K185" i="1" s="1"/>
  <c r="C184" i="1"/>
  <c r="D184" i="1"/>
  <c r="E183" i="1"/>
  <c r="A170" i="1"/>
  <c r="H177" i="1" l="1"/>
  <c r="I178" i="1" s="1"/>
  <c r="G176" i="1"/>
  <c r="J179" i="1"/>
  <c r="I179" i="1"/>
  <c r="E184" i="1"/>
  <c r="B186" i="1"/>
  <c r="K186" i="1" s="1"/>
  <c r="D185" i="1"/>
  <c r="C185" i="1"/>
  <c r="G175" i="1" l="1"/>
  <c r="H176" i="1"/>
  <c r="J178" i="1"/>
  <c r="E185" i="1"/>
  <c r="B187" i="1"/>
  <c r="K187" i="1" s="1"/>
  <c r="C186" i="1"/>
  <c r="D186" i="1"/>
  <c r="I177" i="1" l="1"/>
  <c r="G174" i="1"/>
  <c r="H175" i="1"/>
  <c r="I176" i="1" s="1"/>
  <c r="E186" i="1"/>
  <c r="J177" i="1"/>
  <c r="B188" i="1"/>
  <c r="K188" i="1" s="1"/>
  <c r="D187" i="1"/>
  <c r="C187" i="1"/>
  <c r="E187" i="1" s="1"/>
  <c r="H174" i="1" l="1"/>
  <c r="G173" i="1"/>
  <c r="J176" i="1"/>
  <c r="B189" i="1"/>
  <c r="K189" i="1" s="1"/>
  <c r="C188" i="1"/>
  <c r="E188" i="1" s="1"/>
  <c r="D188" i="1"/>
  <c r="J175" i="1" l="1"/>
  <c r="G172" i="1"/>
  <c r="H173" i="1"/>
  <c r="I175" i="1"/>
  <c r="B190" i="1"/>
  <c r="K190" i="1" s="1"/>
  <c r="C189" i="1"/>
  <c r="D189" i="1"/>
  <c r="J174" i="1" l="1"/>
  <c r="G171" i="1"/>
  <c r="H172" i="1"/>
  <c r="I174" i="1"/>
  <c r="B191" i="1"/>
  <c r="K191" i="1" s="1"/>
  <c r="C190" i="1"/>
  <c r="D190" i="1"/>
  <c r="A183" i="1"/>
  <c r="E189" i="1"/>
  <c r="I173" i="1" l="1"/>
  <c r="H171" i="1"/>
  <c r="J172" i="1" s="1"/>
  <c r="G170" i="1"/>
  <c r="J173" i="1"/>
  <c r="E190" i="1"/>
  <c r="A177" i="1"/>
  <c r="B192" i="1"/>
  <c r="K192" i="1" s="1"/>
  <c r="C191" i="1"/>
  <c r="D191" i="1"/>
  <c r="G169" i="1" l="1"/>
  <c r="H170" i="1"/>
  <c r="J171" i="1" s="1"/>
  <c r="I172" i="1"/>
  <c r="E191" i="1"/>
  <c r="B193" i="1"/>
  <c r="K193" i="1" s="1"/>
  <c r="C192" i="1"/>
  <c r="D192" i="1"/>
  <c r="I171" i="1" l="1"/>
  <c r="E192" i="1"/>
  <c r="G168" i="1"/>
  <c r="H169" i="1"/>
  <c r="B194" i="1"/>
  <c r="K194" i="1" s="1"/>
  <c r="C193" i="1"/>
  <c r="E193" i="1" s="1"/>
  <c r="D193" i="1"/>
  <c r="J170" i="1" l="1"/>
  <c r="G167" i="1"/>
  <c r="H168" i="1"/>
  <c r="I169" i="1" s="1"/>
  <c r="I170" i="1"/>
  <c r="B195" i="1"/>
  <c r="K195" i="1" s="1"/>
  <c r="C194" i="1"/>
  <c r="E194" i="1" s="1"/>
  <c r="D194" i="1"/>
  <c r="G166" i="1" l="1"/>
  <c r="H167" i="1"/>
  <c r="J168" i="1" s="1"/>
  <c r="J169" i="1"/>
  <c r="B196" i="1"/>
  <c r="K196" i="1" s="1"/>
  <c r="C195" i="1"/>
  <c r="E195" i="1" s="1"/>
  <c r="D195" i="1"/>
  <c r="I168" i="1" l="1"/>
  <c r="H166" i="1"/>
  <c r="J167" i="1" s="1"/>
  <c r="G165" i="1"/>
  <c r="B197" i="1"/>
  <c r="K197" i="1" s="1"/>
  <c r="C196" i="1"/>
  <c r="D196" i="1"/>
  <c r="I167" i="1" l="1"/>
  <c r="G164" i="1"/>
  <c r="H165" i="1"/>
  <c r="I166" i="1" s="1"/>
  <c r="A190" i="1"/>
  <c r="E196" i="1"/>
  <c r="B198" i="1"/>
  <c r="K198" i="1" s="1"/>
  <c r="D197" i="1"/>
  <c r="C197" i="1"/>
  <c r="J166" i="1" l="1"/>
  <c r="G163" i="1"/>
  <c r="H164" i="1"/>
  <c r="I165" i="1" s="1"/>
  <c r="E197" i="1"/>
  <c r="B199" i="1"/>
  <c r="K199" i="1" s="1"/>
  <c r="C198" i="1"/>
  <c r="D198" i="1"/>
  <c r="A184" i="1"/>
  <c r="G162" i="1" l="1"/>
  <c r="H163" i="1"/>
  <c r="J164" i="1" s="1"/>
  <c r="J165" i="1"/>
  <c r="E198" i="1"/>
  <c r="B200" i="1"/>
  <c r="K200" i="1" s="1"/>
  <c r="D199" i="1"/>
  <c r="C199" i="1"/>
  <c r="I164" i="1" l="1"/>
  <c r="G161" i="1"/>
  <c r="H162" i="1"/>
  <c r="I163" i="1" s="1"/>
  <c r="E199" i="1"/>
  <c r="B201" i="1"/>
  <c r="K201" i="1" s="1"/>
  <c r="D200" i="1"/>
  <c r="C200" i="1"/>
  <c r="G160" i="1" l="1"/>
  <c r="H161" i="1"/>
  <c r="J162" i="1" s="1"/>
  <c r="J163" i="1"/>
  <c r="B202" i="1"/>
  <c r="K202" i="1" s="1"/>
  <c r="C201" i="1"/>
  <c r="D201" i="1"/>
  <c r="E200" i="1"/>
  <c r="I162" i="1" l="1"/>
  <c r="H160" i="1"/>
  <c r="G159" i="1"/>
  <c r="B203" i="1"/>
  <c r="K203" i="1" s="1"/>
  <c r="D202" i="1"/>
  <c r="C202" i="1"/>
  <c r="E201" i="1"/>
  <c r="I161" i="1" l="1"/>
  <c r="J161" i="1"/>
  <c r="G158" i="1"/>
  <c r="H159" i="1"/>
  <c r="E202" i="1"/>
  <c r="B204" i="1"/>
  <c r="K204" i="1" s="1"/>
  <c r="C203" i="1"/>
  <c r="D203" i="1"/>
  <c r="J160" i="1" l="1"/>
  <c r="H158" i="1"/>
  <c r="G157" i="1"/>
  <c r="I160" i="1"/>
  <c r="E203" i="1"/>
  <c r="A197" i="1"/>
  <c r="A191" i="1" s="1"/>
  <c r="B205" i="1"/>
  <c r="K205" i="1" s="1"/>
  <c r="C204" i="1"/>
  <c r="D204" i="1"/>
  <c r="H157" i="1" l="1"/>
  <c r="I158" i="1" s="1"/>
  <c r="G156" i="1"/>
  <c r="J159" i="1"/>
  <c r="I159" i="1"/>
  <c r="E204" i="1"/>
  <c r="B206" i="1"/>
  <c r="K206" i="1" s="1"/>
  <c r="D205" i="1"/>
  <c r="C205" i="1"/>
  <c r="J158" i="1" l="1"/>
  <c r="H156" i="1"/>
  <c r="I157" i="1" s="1"/>
  <c r="G155" i="1"/>
  <c r="E205" i="1"/>
  <c r="B207" i="1"/>
  <c r="K207" i="1" s="1"/>
  <c r="C206" i="1"/>
  <c r="D206" i="1"/>
  <c r="J157" i="1" l="1"/>
  <c r="G154" i="1"/>
  <c r="H155" i="1"/>
  <c r="J156" i="1" s="1"/>
  <c r="E206" i="1"/>
  <c r="B208" i="1"/>
  <c r="K208" i="1" s="1"/>
  <c r="C207" i="1"/>
  <c r="D207" i="1"/>
  <c r="E207" i="1" l="1"/>
  <c r="G153" i="1"/>
  <c r="H154" i="1"/>
  <c r="I156" i="1"/>
  <c r="B209" i="1"/>
  <c r="K209" i="1" s="1"/>
  <c r="D208" i="1"/>
  <c r="C208" i="1"/>
  <c r="E208" i="1" s="1"/>
  <c r="J155" i="1" l="1"/>
  <c r="H153" i="1"/>
  <c r="I154" i="1" s="1"/>
  <c r="G152" i="1"/>
  <c r="I155" i="1"/>
  <c r="D209" i="1"/>
  <c r="B210" i="1"/>
  <c r="K210" i="1" s="1"/>
  <c r="C209" i="1"/>
  <c r="E209" i="1" s="1"/>
  <c r="H152" i="1" l="1"/>
  <c r="I153" i="1" s="1"/>
  <c r="G151" i="1"/>
  <c r="J154" i="1"/>
  <c r="B211" i="1"/>
  <c r="K211" i="1" s="1"/>
  <c r="C210" i="1"/>
  <c r="E210" i="1" s="1"/>
  <c r="D210" i="1"/>
  <c r="J153" i="1" l="1"/>
  <c r="G150" i="1"/>
  <c r="H151" i="1"/>
  <c r="I152" i="1" s="1"/>
  <c r="B212" i="1"/>
  <c r="K212" i="1" s="1"/>
  <c r="C211" i="1"/>
  <c r="E211" i="1" s="1"/>
  <c r="D211" i="1"/>
  <c r="G149" i="1" l="1"/>
  <c r="H150" i="1"/>
  <c r="J152" i="1"/>
  <c r="B213" i="1"/>
  <c r="K213" i="1" s="1"/>
  <c r="C212" i="1"/>
  <c r="E212" i="1" s="1"/>
  <c r="D212" i="1"/>
  <c r="G148" i="1" l="1"/>
  <c r="H149" i="1"/>
  <c r="I150" i="1" s="1"/>
  <c r="I151" i="1"/>
  <c r="J151" i="1"/>
  <c r="B214" i="1"/>
  <c r="K214" i="1" s="1"/>
  <c r="C213" i="1"/>
  <c r="E213" i="1" s="1"/>
  <c r="D213" i="1"/>
  <c r="J150" i="1" l="1"/>
  <c r="G147" i="1"/>
  <c r="H148" i="1"/>
  <c r="J149" i="1" s="1"/>
  <c r="C214" i="1"/>
  <c r="E214" i="1" s="1"/>
  <c r="B215" i="1"/>
  <c r="K215" i="1" s="1"/>
  <c r="D214" i="1"/>
  <c r="I149" i="1" l="1"/>
  <c r="H147" i="1"/>
  <c r="I148" i="1" s="1"/>
  <c r="G146" i="1"/>
  <c r="C215" i="1"/>
  <c r="E215" i="1" s="1"/>
  <c r="B216" i="1"/>
  <c r="K216" i="1" s="1"/>
  <c r="D215" i="1"/>
  <c r="J148" i="1" l="1"/>
  <c r="G145" i="1"/>
  <c r="H146" i="1"/>
  <c r="I147" i="1" s="1"/>
  <c r="D216" i="1"/>
  <c r="C216" i="1"/>
  <c r="E216" i="1" s="1"/>
  <c r="B217" i="1"/>
  <c r="K217" i="1" s="1"/>
  <c r="H145" i="1" l="1"/>
  <c r="G144" i="1"/>
  <c r="J147" i="1"/>
  <c r="C217" i="1"/>
  <c r="E217" i="1" s="1"/>
  <c r="B218" i="1"/>
  <c r="K218" i="1" s="1"/>
  <c r="D217" i="1"/>
  <c r="I146" i="1" l="1"/>
  <c r="J146" i="1"/>
  <c r="G143" i="1"/>
  <c r="H144" i="1"/>
  <c r="J145" i="1" s="1"/>
  <c r="C218" i="1"/>
  <c r="E218" i="1" s="1"/>
  <c r="D218" i="1"/>
  <c r="B219" i="1"/>
  <c r="K219" i="1" s="1"/>
  <c r="H143" i="1" l="1"/>
  <c r="I144" i="1" s="1"/>
  <c r="G142" i="1"/>
  <c r="I145" i="1"/>
  <c r="D219" i="1"/>
  <c r="C219" i="1"/>
  <c r="E219" i="1" s="1"/>
  <c r="B220" i="1"/>
  <c r="J144" i="1" l="1"/>
  <c r="H142" i="1"/>
  <c r="I143" i="1" s="1"/>
  <c r="G141" i="1"/>
  <c r="B221" i="1"/>
  <c r="K220" i="1"/>
  <c r="D220" i="1"/>
  <c r="C220" i="1"/>
  <c r="E220" i="1" s="1"/>
  <c r="H141" i="1" l="1"/>
  <c r="I142" i="1" s="1"/>
  <c r="G140" i="1"/>
  <c r="J143" i="1"/>
  <c r="C221" i="1"/>
  <c r="E221" i="1" s="1"/>
  <c r="K221" i="1"/>
  <c r="B222" i="1"/>
  <c r="D221" i="1"/>
  <c r="J142" i="1" l="1"/>
  <c r="H140" i="1"/>
  <c r="I141" i="1" s="1"/>
  <c r="G139" i="1"/>
  <c r="K222" i="1"/>
  <c r="C222" i="1"/>
  <c r="E222" i="1" s="1"/>
  <c r="B223" i="1"/>
  <c r="D222" i="1"/>
  <c r="J141" i="1" l="1"/>
  <c r="G138" i="1"/>
  <c r="H139" i="1"/>
  <c r="I140" i="1" s="1"/>
  <c r="K223" i="1"/>
  <c r="B224" i="1"/>
  <c r="C223" i="1"/>
  <c r="E223" i="1" s="1"/>
  <c r="D223" i="1"/>
  <c r="J140" i="1" l="1"/>
  <c r="H138" i="1"/>
  <c r="G137" i="1"/>
  <c r="K224" i="1"/>
  <c r="C224" i="1"/>
  <c r="B225" i="1"/>
  <c r="D224" i="1"/>
  <c r="G136" i="1" l="1"/>
  <c r="H137" i="1"/>
  <c r="J138" i="1" s="1"/>
  <c r="I139" i="1"/>
  <c r="J139" i="1"/>
  <c r="K225" i="1"/>
  <c r="C225" i="1"/>
  <c r="D225" i="1"/>
  <c r="B226" i="1"/>
  <c r="B227" i="1" s="1"/>
  <c r="E224" i="1"/>
  <c r="C227" i="1" l="1"/>
  <c r="D227" i="1"/>
  <c r="B228" i="1"/>
  <c r="I138" i="1"/>
  <c r="G135" i="1"/>
  <c r="H136" i="1"/>
  <c r="E225" i="1"/>
  <c r="K226" i="1"/>
  <c r="D226" i="1"/>
  <c r="C226" i="1"/>
  <c r="I137" i="1" l="1"/>
  <c r="G134" i="1"/>
  <c r="H135" i="1"/>
  <c r="J136" i="1" s="1"/>
  <c r="C228" i="1"/>
  <c r="B229" i="1"/>
  <c r="D228" i="1"/>
  <c r="J137" i="1"/>
  <c r="E226" i="1"/>
  <c r="E227" i="1" s="1"/>
  <c r="E228" i="1" l="1"/>
  <c r="H134" i="1"/>
  <c r="I135" i="1" s="1"/>
  <c r="G133" i="1"/>
  <c r="C229" i="1"/>
  <c r="E229" i="1" s="1"/>
  <c r="D229" i="1"/>
  <c r="B230" i="1"/>
  <c r="I136" i="1"/>
  <c r="J135" i="1" l="1"/>
  <c r="G132" i="1"/>
  <c r="H133" i="1"/>
  <c r="I134" i="1" s="1"/>
  <c r="C230" i="1"/>
  <c r="E230" i="1" s="1"/>
  <c r="B231" i="1"/>
  <c r="D230" i="1"/>
  <c r="J134" i="1" l="1"/>
  <c r="H132" i="1"/>
  <c r="G131" i="1"/>
  <c r="C231" i="1"/>
  <c r="D231" i="1"/>
  <c r="B232" i="1"/>
  <c r="G130" i="1" l="1"/>
  <c r="H131" i="1"/>
  <c r="J132" i="1" s="1"/>
  <c r="C232" i="1"/>
  <c r="B233" i="1"/>
  <c r="D232" i="1"/>
  <c r="J133" i="1"/>
  <c r="E231" i="1"/>
  <c r="I133" i="1"/>
  <c r="I132" i="1" l="1"/>
  <c r="E232" i="1"/>
  <c r="B234" i="1"/>
  <c r="C233" i="1"/>
  <c r="D233" i="1"/>
  <c r="G129" i="1"/>
  <c r="H130" i="1"/>
  <c r="E233" i="1" l="1"/>
  <c r="G128" i="1"/>
  <c r="H129" i="1"/>
  <c r="J130" i="1" s="1"/>
  <c r="J131" i="1"/>
  <c r="C234" i="1"/>
  <c r="D234" i="1"/>
  <c r="B235" i="1"/>
  <c r="K234" i="1"/>
  <c r="I131" i="1"/>
  <c r="E234" i="1" l="1"/>
  <c r="C235" i="1"/>
  <c r="E235" i="1" s="1"/>
  <c r="D235" i="1"/>
  <c r="K235" i="1"/>
  <c r="G127" i="1"/>
  <c r="H127" i="1" s="1"/>
  <c r="H128" i="1"/>
  <c r="G2" i="1"/>
  <c r="I130" i="1"/>
  <c r="F127" i="1"/>
  <c r="E122" i="1" l="1"/>
  <c r="I128" i="1"/>
  <c r="J128" i="1"/>
  <c r="I129" i="1"/>
  <c r="H2" i="1"/>
  <c r="A120" i="1"/>
  <c r="J1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22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<sst xmlns="http://schemas.openxmlformats.org/spreadsheetml/2006/main" count="31" uniqueCount="30">
  <si>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</si>
  <si>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</si>
  <si>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</si>
  <si>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</si>
  <si>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</si>
  <si>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</si>
  <si>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</si>
  <si>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</si>
  <si>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</si>
  <si>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</si>
  <si>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</si>
  <si>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</si>
  <si>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</si>
  <si>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</si>
  <si>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</si>
  <si>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</si>
  <si>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</si>
  <si>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</si>
  <si>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</si>
  <si>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</si>
  <si>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</si>
  <si>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</si>
  <si>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</si>
  <si>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</si>
  <si>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</si>
  <si>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</si>
  <si>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</si>
  <si>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</si>
  <si>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</si>
  <si>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[{"timestamp":"17. joulukuuta 2020 klo 9.52","keyCount":571,"matchesCount":0,"appName":"Koronavilkku","hash":"W6PEmcvnXr1LC7vZH0jhhyiwItjAWZUTbcV4turXMxQ="},{"timestamp":"16. joulukuuta 2020 klo 9.48","keyCount":640,"matchesCount":1,"appName":"Koronavilkku","hash":"PFTTtM2ETHKCD+yJyPM32IRfXAffNd6M6oOUS9Fo8Ug="},{"timestamp":"15. joulukuuta 2020 klo 9.47","keyCount":504,"matchesCount":0,"appName":"Koronavilkku","hash":"\/sqZhgbdlMftoW7mgDzoogQqpd44RPl+6e2UjMz2g+c="},{"timestamp":"14. joulukuuta 2020 klo 9.43","keyCount":443,"matchesCount":0,"appName":"Koronavilkku","hash":"p4EJ4hQIxVKow09lK30xjzRGfG7at5+xk\/ui02xmYRg="},{"timestamp":"13. joulukuuta 2020 klo 9.06","keyCount":598,"matchesCount":0,"appName":"Koronavilkku","hash":"5w3eCs6Xn+NgRNZEwRfHKDRyN+dTz6CQvQuFWVrt0cs="},{"timestamp":"12. joulukuuta 2020 klo 8.49","keyCount":588,"matchesCount":0,"appName":"Koronavilkku","hash":"lL05mDJV9VI1LSRdVC1LI\/ISMRpJQ2EFalDg0xheyW4="},{"timestamp":"11. joulukuuta 2020 klo 8.10","keyCount":897,"matchesCount":0,"appName":"Koronavilkku","hash":"OAOJ921T2J34LlK87JDiWrNamZQUphSO1DgSGpcqVm0="},{"timestamp":"10. joulukuuta 2020 klo 8.10","keyCount":710,"matchesCount":0,"appName":"Koronavilkku","hash":"WwtJmIyZecst5BgP+y3fJScIpQYdl+5kv3AY4oMjy3E="},{"timestamp":"9. joulukuuta 2020 klo 8.04","keyCount":817,"matchesCount":0,"appName":"Koronavilkku","hash":"V+WxTDpb158RfFHGm+Wsn0yJOxXhwohdQqx\/WJ\/vZtw="},{"timestamp":"8. joulukuuta 2020 klo 6.04","keyCount":695,"matchesCount":0,"appName":"Koronavilkku","hash":"CIZmlKRM\/Zj2g8PdRXn\/rqlmlujOWrURFjzlq5rIROk="},{"timestamp":"7. joulukuuta 2020 klo 10.03","keyCount":531,"matchesCount":0,"appName":"Koronavilkku","hash":"2x4qJU6Xkfe58VuAxMUyG8yYePHTglNZUFCUzLC6mDY="},{"timestamp":"6. joulukuuta 2020 klo 9.59","keyCount":865,"matchesCount":0,"appName":"Koronavilkku","hash":"YoJlgdswWMXa\/rSq4fMOYSPsbaBI6pFT42bZvN5dDYg="},{"timestamp":"5. joulukuuta 2020 klo 9.57","keyCount":845,"matchesCount":0,"appName":"Koronavilkku","hash":"C7dimM+AwiwT8J5zXC6sbLBTcmgRjrTdiKCoEgRoZHs="},{"timestamp":"4. joulukuuta 2020 klo 8.26","keyCount":748,"matchesCount":0,"appName":"Koronavilkku","hash":"K\/i3rEMWsYnNZXEatQDsqP78KyDvky4JjFhEOwckIcg="},{"timestamp":"3. joulukuuta 2020 klo 8.26","keyCount":714,"matchesCount":0,"appName":"Koronavilkku","hash":"d1z8TVoCNKgpeelhvxmfyDl4\/3evx6Jk9DaOq2hQSco="},{"timestamp":"2. joulukuuta 2020 klo 8.24","keyCount":995,"matchesCount":0,"appName":"Koronavilkku","hash":"9CPDneyXS\/GGiQ9bshh\/+b4XxQjGjWUYk8ILRSwPGDU="}]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</si>
</sst>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17. joulukuuta</c:v>
                </c:pt>
                <c:pt idx="1">
                  <c:v>16. joulukuuta</c:v>
                </c:pt>
                <c:pt idx="2">
                  <c:v>15. joulukuuta</c:v>
                </c:pt>
                <c:pt idx="3">
                  <c:v>14. joulukuuta</c:v>
                </c:pt>
                <c:pt idx="4">
                  <c:v>13. joulukuuta</c:v>
                </c:pt>
                <c:pt idx="5">
                  <c:v>12. joulukuuta</c:v>
                </c:pt>
                <c:pt idx="6">
                  <c:v>11. joulukuuta</c:v>
                </c:pt>
                <c:pt idx="7">
                  <c:v>10. joulukuuta</c:v>
                </c:pt>
                <c:pt idx="8">
                  <c:v>9. joulukuuta</c:v>
                </c:pt>
                <c:pt idx="9">
                  <c:v>8. joulukuuta</c:v>
                </c:pt>
                <c:pt idx="10">
                  <c:v>7. joulukuuta</c:v>
                </c:pt>
                <c:pt idx="11">
                  <c:v>6. joulukuuta</c:v>
                </c:pt>
                <c:pt idx="12">
                  <c:v>5. joulukuuta</c:v>
                </c:pt>
                <c:pt idx="13">
                  <c:v>4. joulukuuta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571</c:v>
                </c:pt>
                <c:pt idx="1">
                  <c:v>640</c:v>
                </c:pt>
                <c:pt idx="2">
                  <c:v>504</c:v>
                </c:pt>
                <c:pt idx="3">
                  <c:v>443</c:v>
                </c:pt>
                <c:pt idx="4">
                  <c:v>598</c:v>
                </c:pt>
                <c:pt idx="5">
                  <c:v>588</c:v>
                </c:pt>
                <c:pt idx="6">
                  <c:v>897</c:v>
                </c:pt>
                <c:pt idx="7">
                  <c:v>710</c:v>
                </c:pt>
                <c:pt idx="8">
                  <c:v>817</c:v>
                </c:pt>
                <c:pt idx="9">
                  <c:v>695</c:v>
                </c:pt>
                <c:pt idx="10">
                  <c:v>531</c:v>
                </c:pt>
                <c:pt idx="11">
                  <c:v>865</c:v>
                </c:pt>
                <c:pt idx="12">
                  <c:v>845</c:v>
                </c:pt>
                <c:pt idx="13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Android!$A$122</c:f>
          <c:strCache>
            <c:ptCount val="1"/>
            <c:pt idx="0">
              <c:v>17.12.2020 uusia Koronavilkku päiväavaimia n=571.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685E9FE-413C-41BA-AA11-D52A07A38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457635-1B87-47CC-B390-8EBC66BEE4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ECDE6C-0464-480E-82F5-A797E3745E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EAFC5D-CFAF-4BEF-A22D-3E2B10632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A7F304-9D03-4506-866C-93F602F13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319B44-EACE-4953-9158-899B7B7729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4A5086-1899-4BB3-9C26-7475878707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C81ABDD-2948-495D-A440-72C8E7CC1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C92AE7-4C6A-482B-AE5F-D4D5965C3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4A5D672-0C12-413C-AFE9-DABC2F0925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C6384C9-F496-4FF5-93FD-8D49ED520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0D5A883-F327-499A-8F9D-FBCA26685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EA79629-306E-4CCD-B606-35FE311C9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20C7829-F774-4DF5-A0BA-830A9B412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65DF1F8-1AE9-4CF6-AAA0-A844E202BE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060A3B4-C14B-4096-94A5-361C6750C9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B7F26D3-A062-46EA-B39A-307A7BD27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F4E238F-F6C1-4956-992B-017D9D3BF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3164C3D-C318-4E91-9B44-12D70963B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45520E5-5CCB-4EFB-94B3-4F9331209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AD5A9A5-5599-476B-9A5A-6EC561D6C4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A6AA596-3E80-4864-8D3A-01F8A9119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BF4C42A-93AD-4CC6-A989-59FA66343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1C38B1D-9674-47EE-876A-2558A8F7D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F79FCCD-FE9D-4A4F-9FC6-C97232637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4BD9084-25F7-45DB-8F5D-FEF8B1E2E8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B1FB84A-49D4-4E1F-9893-DC0497798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5311A72-29C0-4217-BF82-2EF10B7DF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4AE372F-1CAE-4D66-BFC4-938AAB8AB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EA7059A-36FC-4EDC-8BF4-6ACFCDDBC3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A4FB439-48A3-406F-B77F-229FD84594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545F02A-8003-4CAB-938B-D30E3FCD1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7486412-DE61-4AA3-96D4-4728EDFA94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DE0ABCC-6969-4148-A04E-A507935864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B2CB444-CCCF-4947-984A-6A34CC0E80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5CA42EB-A81D-49BF-BBB3-C29092C5A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39094C1-E373-4EFD-8CD3-9E5D644738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6807C18-BC66-4F55-9AAD-67FCF94EC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4C812AA-D151-40B3-AF61-5CAEF1A154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474160B-8B6E-4217-9FB1-EE2F28548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8B150F1-BF8F-4BFF-A5AF-EEC2E6396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5AA86E9-A7DA-4D22-8AA1-D6E882D28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F7EB1BD-9721-478B-B560-D0BCAA8EC4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FCB42AF-463C-4069-837C-79C24301FB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83DFE39-9D03-4721-8C70-A47BAE74D0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80942FC-350F-4AE4-950B-1EB4660B8F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3910339-C958-4CE8-9327-52F0CA489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528CF25-E4C2-4220-A2F0-235CEB586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9C220BF-B6A4-43D6-891C-A942D7540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6BCEDC8-3324-4185-B553-DA776F9215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C804772-968A-4157-BAAD-C5B142B766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F57BEB5-8DD2-4F00-8879-8EA45E68C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72F0E4C-B0AD-42BD-9F80-4F2C0657B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EFD3EA9-467F-41FF-9796-8A07DAD250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4E2ECB0-415E-4A79-B0A0-60D9FEFA4C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F2CF6FD-3271-410B-B0A3-53477F8B4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3C2D817-BE8F-450C-BADD-80292935C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68D6300-AA8E-4C2F-B4AE-D8FDA91B89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60A16B9-F225-4A58-BD5C-B1EAFBE903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B0CD245-8926-4D43-89A8-279135132E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E9FC274-BA3B-4E8C-A528-A946DA375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9411438-BD5C-401D-AAF1-A7AD75156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030279A-4F69-46E3-8984-7357027104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951D83B-BB8B-4522-A046-F988B69E18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681E0EC-FE90-4719-9EAF-983862EE4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604E7C7-F7E7-4C39-B74A-1FDB56BB8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E65A873-2487-4F04-A5D4-0E3C916D2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EBC5C1C-D4DF-4F71-83DC-CC575B5033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6AF38DE-A02F-4B7B-8D52-7CCF8239C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B14F6F7-EE88-4595-88A5-C4D41EDF89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98361FD-AAD1-49DE-876D-CBC23EF2C7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89366A2-1B1E-4AC8-A245-923BF8F2B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C51A890-6D9B-4516-8C97-C9E6AA4CE0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1C65EB5A-6056-4C1F-AC32-BA11966A21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8F5E181-04F5-49ED-B8FE-34954DA94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A1EC0B9-48D6-427F-BD4B-0D8788292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E58ABFA1-7271-49F5-AAFD-DA3BCCF60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DB9E895-BE2B-4FD9-82D8-C5A31AE8B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0116C02-9129-456D-BE9C-B4A6D10A7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1ACEF8F-15AE-4C6E-B4A8-6521E34EA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5B592B3-9089-43BB-9B6E-D3C45C524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0E5349B7-51EA-4EF2-935F-D63BBEA4F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4596380-DEDE-49E2-B09E-98842249EB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A7DA6B99-E654-4D99-9468-F4CA5C05A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619A1AF-4687-43D4-8949-AF96ED971A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A950BE9-3801-40BC-95B0-5851AB69F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6AC88B7-FEE9-4C89-9D92-8DB889732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6206044-E5DB-4BE1-9AAD-3A19753C0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CD11911-0D95-4837-9441-21A664C425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DE42DF2-2792-4A8B-9ACC-91E880798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11199E70-14CF-425C-BBFB-632DFAE09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A1C5063-779C-45E6-9BF3-FC3F208F8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6BA61C8-66C8-4E68-87B0-7FC881CAF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84014AC-9526-4520-98A6-707D1F01C2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EC88985-468E-4FBC-A0DC-15FCF745FC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967C79B-6AF9-4735-BE6E-01D18057E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587DB4EE-14F3-49BF-9459-2E2021917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BCCB124-1419-4684-A0AA-0BF37B787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FFD1440-EFCC-40DB-8728-41742AB177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544F1BE9-1820-421F-A70C-E0E8978C6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36C3C3F9-3ACA-4982-B950-5BA763F8E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0C1AAE6-1680-4BBE-9963-8864F64F5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6596F090-7659-457E-9A27-427F8B3405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48BBE48-8D61-4471-A8A6-DF46870F3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3FD5796A-C3B8-43CF-8F78-FDB24EF45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1EFDE95B-145E-4969-9EF7-09E0828F1B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2533949C-3E7F-46A3-A702-7C59A7D448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EDDAD796-A1C4-42AA-B8F0-D7A428701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7A77F3-6C35-4AC2-B3D7-83A01AEF56B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Android!$B$127:$B$235</c:f>
              <c:numCache>
                <c:formatCode>d/m</c:formatCode>
                <c:ptCount val="109"/>
                <c:pt idx="0">
                  <c:v>44182</c:v>
                </c:pt>
                <c:pt idx="1">
                  <c:v>44181</c:v>
                </c:pt>
                <c:pt idx="2">
                  <c:v>44180</c:v>
                </c:pt>
                <c:pt idx="3">
                  <c:v>44179</c:v>
                </c:pt>
                <c:pt idx="4">
                  <c:v>44178</c:v>
                </c:pt>
                <c:pt idx="5">
                  <c:v>44177</c:v>
                </c:pt>
                <c:pt idx="6">
                  <c:v>44176</c:v>
                </c:pt>
                <c:pt idx="7">
                  <c:v>44175</c:v>
                </c:pt>
                <c:pt idx="8">
                  <c:v>44174</c:v>
                </c:pt>
                <c:pt idx="9">
                  <c:v>44173</c:v>
                </c:pt>
                <c:pt idx="10">
                  <c:v>44172</c:v>
                </c:pt>
                <c:pt idx="11">
                  <c:v>44171</c:v>
                </c:pt>
                <c:pt idx="12">
                  <c:v>44170</c:v>
                </c:pt>
                <c:pt idx="13">
                  <c:v>44169</c:v>
                </c:pt>
                <c:pt idx="14">
                  <c:v>44168</c:v>
                </c:pt>
                <c:pt idx="15">
                  <c:v>44167</c:v>
                </c:pt>
                <c:pt idx="16">
                  <c:v>44166</c:v>
                </c:pt>
                <c:pt idx="17">
                  <c:v>44165</c:v>
                </c:pt>
                <c:pt idx="18">
                  <c:v>44164</c:v>
                </c:pt>
                <c:pt idx="19">
                  <c:v>44163</c:v>
                </c:pt>
                <c:pt idx="20">
                  <c:v>44162</c:v>
                </c:pt>
                <c:pt idx="21">
                  <c:v>44161</c:v>
                </c:pt>
                <c:pt idx="22">
                  <c:v>44160</c:v>
                </c:pt>
                <c:pt idx="23">
                  <c:v>44159</c:v>
                </c:pt>
                <c:pt idx="24">
                  <c:v>44158</c:v>
                </c:pt>
                <c:pt idx="25">
                  <c:v>44157</c:v>
                </c:pt>
                <c:pt idx="26">
                  <c:v>44156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44150</c:v>
                </c:pt>
                <c:pt idx="33">
                  <c:v>44149</c:v>
                </c:pt>
                <c:pt idx="34">
                  <c:v>44148</c:v>
                </c:pt>
                <c:pt idx="35">
                  <c:v>44147</c:v>
                </c:pt>
                <c:pt idx="36">
                  <c:v>44146</c:v>
                </c:pt>
                <c:pt idx="37">
                  <c:v>44145</c:v>
                </c:pt>
                <c:pt idx="38">
                  <c:v>44144</c:v>
                </c:pt>
                <c:pt idx="39">
                  <c:v>44143</c:v>
                </c:pt>
                <c:pt idx="40">
                  <c:v>44142</c:v>
                </c:pt>
                <c:pt idx="41">
                  <c:v>44141</c:v>
                </c:pt>
                <c:pt idx="42">
                  <c:v>44140</c:v>
                </c:pt>
                <c:pt idx="43">
                  <c:v>44139</c:v>
                </c:pt>
                <c:pt idx="44">
                  <c:v>44138</c:v>
                </c:pt>
                <c:pt idx="45">
                  <c:v>44137</c:v>
                </c:pt>
                <c:pt idx="46">
                  <c:v>44136</c:v>
                </c:pt>
                <c:pt idx="47">
                  <c:v>44135</c:v>
                </c:pt>
                <c:pt idx="48">
                  <c:v>44134</c:v>
                </c:pt>
                <c:pt idx="49">
                  <c:v>44133</c:v>
                </c:pt>
                <c:pt idx="50">
                  <c:v>44132</c:v>
                </c:pt>
                <c:pt idx="51">
                  <c:v>44131</c:v>
                </c:pt>
                <c:pt idx="52">
                  <c:v>44130</c:v>
                </c:pt>
                <c:pt idx="53">
                  <c:v>44129</c:v>
                </c:pt>
                <c:pt idx="54">
                  <c:v>44128</c:v>
                </c:pt>
                <c:pt idx="55">
                  <c:v>44127</c:v>
                </c:pt>
                <c:pt idx="56">
                  <c:v>44126</c:v>
                </c:pt>
                <c:pt idx="57">
                  <c:v>44125</c:v>
                </c:pt>
                <c:pt idx="58">
                  <c:v>44124</c:v>
                </c:pt>
                <c:pt idx="59">
                  <c:v>44123</c:v>
                </c:pt>
                <c:pt idx="60">
                  <c:v>44122</c:v>
                </c:pt>
                <c:pt idx="61">
                  <c:v>44121</c:v>
                </c:pt>
                <c:pt idx="62">
                  <c:v>44120</c:v>
                </c:pt>
                <c:pt idx="63">
                  <c:v>44119</c:v>
                </c:pt>
                <c:pt idx="64">
                  <c:v>44118</c:v>
                </c:pt>
                <c:pt idx="65">
                  <c:v>44117</c:v>
                </c:pt>
                <c:pt idx="66">
                  <c:v>44116</c:v>
                </c:pt>
                <c:pt idx="67">
                  <c:v>44115</c:v>
                </c:pt>
                <c:pt idx="68">
                  <c:v>44114</c:v>
                </c:pt>
                <c:pt idx="69">
                  <c:v>44113</c:v>
                </c:pt>
                <c:pt idx="70">
                  <c:v>44112</c:v>
                </c:pt>
                <c:pt idx="71">
                  <c:v>44111</c:v>
                </c:pt>
                <c:pt idx="72">
                  <c:v>44110</c:v>
                </c:pt>
                <c:pt idx="73">
                  <c:v>44109</c:v>
                </c:pt>
                <c:pt idx="74">
                  <c:v>44108</c:v>
                </c:pt>
                <c:pt idx="75">
                  <c:v>44107</c:v>
                </c:pt>
                <c:pt idx="76">
                  <c:v>44106</c:v>
                </c:pt>
                <c:pt idx="77">
                  <c:v>44105</c:v>
                </c:pt>
                <c:pt idx="78">
                  <c:v>44104</c:v>
                </c:pt>
                <c:pt idx="79">
                  <c:v>44103</c:v>
                </c:pt>
                <c:pt idx="80">
                  <c:v>44102</c:v>
                </c:pt>
                <c:pt idx="81">
                  <c:v>44101</c:v>
                </c:pt>
                <c:pt idx="82">
                  <c:v>44100</c:v>
                </c:pt>
                <c:pt idx="83">
                  <c:v>44099</c:v>
                </c:pt>
                <c:pt idx="84">
                  <c:v>44098</c:v>
                </c:pt>
                <c:pt idx="85">
                  <c:v>44097</c:v>
                </c:pt>
                <c:pt idx="86">
                  <c:v>44096</c:v>
                </c:pt>
                <c:pt idx="87">
                  <c:v>44095</c:v>
                </c:pt>
                <c:pt idx="88">
                  <c:v>44094</c:v>
                </c:pt>
                <c:pt idx="89">
                  <c:v>44093</c:v>
                </c:pt>
                <c:pt idx="90">
                  <c:v>44092</c:v>
                </c:pt>
                <c:pt idx="91">
                  <c:v>44091</c:v>
                </c:pt>
                <c:pt idx="92">
                  <c:v>44090</c:v>
                </c:pt>
                <c:pt idx="93">
                  <c:v>44089</c:v>
                </c:pt>
                <c:pt idx="94">
                  <c:v>44088</c:v>
                </c:pt>
                <c:pt idx="95">
                  <c:v>44087</c:v>
                </c:pt>
                <c:pt idx="96">
                  <c:v>44086</c:v>
                </c:pt>
                <c:pt idx="97">
                  <c:v>44085</c:v>
                </c:pt>
                <c:pt idx="98">
                  <c:v>44084</c:v>
                </c:pt>
                <c:pt idx="99">
                  <c:v>44083</c:v>
                </c:pt>
                <c:pt idx="100">
                  <c:v>44082</c:v>
                </c:pt>
                <c:pt idx="101">
                  <c:v>44081</c:v>
                </c:pt>
                <c:pt idx="102">
                  <c:v>44080</c:v>
                </c:pt>
                <c:pt idx="103">
                  <c:v>44079</c:v>
                </c:pt>
                <c:pt idx="104">
                  <c:v>44078</c:v>
                </c:pt>
                <c:pt idx="105">
                  <c:v>44077</c:v>
                </c:pt>
                <c:pt idx="106">
                  <c:v>44077</c:v>
                </c:pt>
                <c:pt idx="107">
                  <c:v>44077</c:v>
                </c:pt>
                <c:pt idx="108">
                  <c:v>44077</c:v>
                </c:pt>
              </c:numCache>
            </c:numRef>
          </c:cat>
          <c:val>
            <c:numRef>
              <c:f>Android!$C$127:$C$235</c:f>
              <c:numCache>
                <c:formatCode>General</c:formatCode>
                <c:ptCount val="109"/>
                <c:pt idx="0">
                  <c:v>571</c:v>
                </c:pt>
                <c:pt idx="1">
                  <c:v>640</c:v>
                </c:pt>
                <c:pt idx="2">
                  <c:v>504</c:v>
                </c:pt>
                <c:pt idx="3">
                  <c:v>443</c:v>
                </c:pt>
                <c:pt idx="4">
                  <c:v>598</c:v>
                </c:pt>
                <c:pt idx="5">
                  <c:v>588</c:v>
                </c:pt>
                <c:pt idx="6">
                  <c:v>897</c:v>
                </c:pt>
                <c:pt idx="7">
                  <c:v>710</c:v>
                </c:pt>
                <c:pt idx="8">
                  <c:v>817</c:v>
                </c:pt>
                <c:pt idx="9">
                  <c:v>695</c:v>
                </c:pt>
                <c:pt idx="10">
                  <c:v>531</c:v>
                </c:pt>
                <c:pt idx="11">
                  <c:v>865</c:v>
                </c:pt>
                <c:pt idx="12">
                  <c:v>845</c:v>
                </c:pt>
                <c:pt idx="13">
                  <c:v>748</c:v>
                </c:pt>
                <c:pt idx="14">
                  <c:v>714</c:v>
                </c:pt>
                <c:pt idx="15">
                  <c:v>995</c:v>
                </c:pt>
                <c:pt idx="16">
                  <c:v>722</c:v>
                </c:pt>
                <c:pt idx="17">
                  <c:v>725</c:v>
                </c:pt>
                <c:pt idx="18">
                  <c:v>753</c:v>
                </c:pt>
                <c:pt idx="19">
                  <c:v>1025</c:v>
                </c:pt>
                <c:pt idx="20">
                  <c:v>838</c:v>
                </c:pt>
                <c:pt idx="21">
                  <c:v>923</c:v>
                </c:pt>
                <c:pt idx="22">
                  <c:v>1098</c:v>
                </c:pt>
                <c:pt idx="23">
                  <c:v>874</c:v>
                </c:pt>
                <c:pt idx="24">
                  <c:v>383</c:v>
                </c:pt>
                <c:pt idx="25">
                  <c:v>485</c:v>
                </c:pt>
                <c:pt idx="26">
                  <c:v>626</c:v>
                </c:pt>
                <c:pt idx="27">
                  <c:v>518</c:v>
                </c:pt>
                <c:pt idx="28">
                  <c:v>537</c:v>
                </c:pt>
                <c:pt idx="29">
                  <c:v>458</c:v>
                </c:pt>
                <c:pt idx="30">
                  <c:v>389</c:v>
                </c:pt>
                <c:pt idx="31">
                  <c:v>301</c:v>
                </c:pt>
                <c:pt idx="32">
                  <c:v>321</c:v>
                </c:pt>
                <c:pt idx="33">
                  <c:v>279</c:v>
                </c:pt>
                <c:pt idx="34">
                  <c:v>280</c:v>
                </c:pt>
                <c:pt idx="35">
                  <c:v>255</c:v>
                </c:pt>
                <c:pt idx="36">
                  <c:v>248</c:v>
                </c:pt>
                <c:pt idx="37">
                  <c:v>202</c:v>
                </c:pt>
                <c:pt idx="38">
                  <c:v>171</c:v>
                </c:pt>
                <c:pt idx="39">
                  <c:v>252</c:v>
                </c:pt>
                <c:pt idx="40">
                  <c:v>365</c:v>
                </c:pt>
                <c:pt idx="41">
                  <c:v>378</c:v>
                </c:pt>
                <c:pt idx="42">
                  <c:v>309</c:v>
                </c:pt>
                <c:pt idx="43">
                  <c:v>345</c:v>
                </c:pt>
                <c:pt idx="44">
                  <c:v>252</c:v>
                </c:pt>
                <c:pt idx="45">
                  <c:v>241</c:v>
                </c:pt>
                <c:pt idx="46">
                  <c:v>240</c:v>
                </c:pt>
                <c:pt idx="47">
                  <c:v>372</c:v>
                </c:pt>
                <c:pt idx="48">
                  <c:v>367</c:v>
                </c:pt>
                <c:pt idx="49">
                  <c:v>353</c:v>
                </c:pt>
                <c:pt idx="50">
                  <c:v>367</c:v>
                </c:pt>
                <c:pt idx="51">
                  <c:v>260</c:v>
                </c:pt>
                <c:pt idx="52">
                  <c:v>309</c:v>
                </c:pt>
                <c:pt idx="53">
                  <c:v>312</c:v>
                </c:pt>
                <c:pt idx="54">
                  <c:v>329</c:v>
                </c:pt>
                <c:pt idx="55">
                  <c:v>486</c:v>
                </c:pt>
                <c:pt idx="56">
                  <c:v>372</c:v>
                </c:pt>
                <c:pt idx="57">
                  <c:v>446</c:v>
                </c:pt>
                <c:pt idx="58">
                  <c:v>386</c:v>
                </c:pt>
                <c:pt idx="59">
                  <c:v>421</c:v>
                </c:pt>
                <c:pt idx="60">
                  <c:v>535</c:v>
                </c:pt>
                <c:pt idx="61">
                  <c:v>537</c:v>
                </c:pt>
                <c:pt idx="62">
                  <c:v>639</c:v>
                </c:pt>
                <c:pt idx="63">
                  <c:v>429</c:v>
                </c:pt>
                <c:pt idx="64">
                  <c:v>559</c:v>
                </c:pt>
                <c:pt idx="65">
                  <c:v>649</c:v>
                </c:pt>
                <c:pt idx="66">
                  <c:v>691</c:v>
                </c:pt>
                <c:pt idx="67">
                  <c:v>666</c:v>
                </c:pt>
                <c:pt idx="68">
                  <c:v>720</c:v>
                </c:pt>
                <c:pt idx="69">
                  <c:v>640</c:v>
                </c:pt>
                <c:pt idx="70">
                  <c:v>445</c:v>
                </c:pt>
                <c:pt idx="71">
                  <c:v>578</c:v>
                </c:pt>
                <c:pt idx="72">
                  <c:v>655</c:v>
                </c:pt>
                <c:pt idx="73">
                  <c:v>453</c:v>
                </c:pt>
                <c:pt idx="74">
                  <c:v>294</c:v>
                </c:pt>
                <c:pt idx="75">
                  <c:v>463</c:v>
                </c:pt>
                <c:pt idx="76">
                  <c:v>169</c:v>
                </c:pt>
                <c:pt idx="77">
                  <c:v>203</c:v>
                </c:pt>
                <c:pt idx="78">
                  <c:v>318</c:v>
                </c:pt>
                <c:pt idx="79">
                  <c:v>238</c:v>
                </c:pt>
                <c:pt idx="80">
                  <c:v>199</c:v>
                </c:pt>
                <c:pt idx="81">
                  <c:v>141</c:v>
                </c:pt>
                <c:pt idx="82">
                  <c:v>242</c:v>
                </c:pt>
                <c:pt idx="83">
                  <c:v>217</c:v>
                </c:pt>
                <c:pt idx="84">
                  <c:v>211</c:v>
                </c:pt>
                <c:pt idx="85">
                  <c:v>189</c:v>
                </c:pt>
                <c:pt idx="86">
                  <c:v>311</c:v>
                </c:pt>
                <c:pt idx="87">
                  <c:v>157</c:v>
                </c:pt>
                <c:pt idx="88">
                  <c:v>202</c:v>
                </c:pt>
                <c:pt idx="89">
                  <c:v>190</c:v>
                </c:pt>
                <c:pt idx="90">
                  <c:v>82</c:v>
                </c:pt>
                <c:pt idx="91">
                  <c:v>137</c:v>
                </c:pt>
                <c:pt idx="92">
                  <c:v>125</c:v>
                </c:pt>
                <c:pt idx="93">
                  <c:v>136</c:v>
                </c:pt>
                <c:pt idx="94">
                  <c:v>67</c:v>
                </c:pt>
                <c:pt idx="95">
                  <c:v>87</c:v>
                </c:pt>
                <c:pt idx="96">
                  <c:v>46</c:v>
                </c:pt>
                <c:pt idx="97">
                  <c:v>70</c:v>
                </c:pt>
                <c:pt idx="98">
                  <c:v>75</c:v>
                </c:pt>
                <c:pt idx="99">
                  <c:v>101</c:v>
                </c:pt>
                <c:pt idx="100">
                  <c:v>56</c:v>
                </c:pt>
                <c:pt idx="101">
                  <c:v>46</c:v>
                </c:pt>
                <c:pt idx="102">
                  <c:v>10</c:v>
                </c:pt>
                <c:pt idx="103">
                  <c:v>15</c:v>
                </c:pt>
                <c:pt idx="104">
                  <c:v>19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Android!$I$127:$I$235</c15:f>
                <c15:dlblRangeCache>
                  <c:ptCount val="109"/>
                  <c:pt idx="4">
                    <c:v>19</c:v>
                  </c:pt>
                  <c:pt idx="9">
                    <c:v>101</c:v>
                  </c:pt>
                  <c:pt idx="13">
                    <c:v>87</c:v>
                  </c:pt>
                  <c:pt idx="15">
                    <c:v>136</c:v>
                  </c:pt>
                  <c:pt idx="17">
                    <c:v>137</c:v>
                  </c:pt>
                  <c:pt idx="20">
                    <c:v>202</c:v>
                  </c:pt>
                  <c:pt idx="22">
                    <c:v>311</c:v>
                  </c:pt>
                  <c:pt idx="26">
                    <c:v>242</c:v>
                  </c:pt>
                  <c:pt idx="30">
                    <c:v>318</c:v>
                  </c:pt>
                  <c:pt idx="33">
                    <c:v>463</c:v>
                  </c:pt>
                  <c:pt idx="36">
                    <c:v>655</c:v>
                  </c:pt>
                  <c:pt idx="40">
                    <c:v>720</c:v>
                  </c:pt>
                  <c:pt idx="42">
                    <c:v>691</c:v>
                  </c:pt>
                  <c:pt idx="46">
                    <c:v>639</c:v>
                  </c:pt>
                  <c:pt idx="51">
                    <c:v>446</c:v>
                  </c:pt>
                  <c:pt idx="53">
                    <c:v>486</c:v>
                  </c:pt>
                  <c:pt idx="58">
                    <c:v>367</c:v>
                  </c:pt>
                  <c:pt idx="61">
                    <c:v>372</c:v>
                  </c:pt>
                  <c:pt idx="65">
                    <c:v>345</c:v>
                  </c:pt>
                  <c:pt idx="67">
                    <c:v>378</c:v>
                  </c:pt>
                  <c:pt idx="74">
                    <c:v>280</c:v>
                  </c:pt>
                  <c:pt idx="76">
                    <c:v>321</c:v>
                  </c:pt>
                  <c:pt idx="80">
                    <c:v>537</c:v>
                  </c:pt>
                  <c:pt idx="82">
                    <c:v>626</c:v>
                  </c:pt>
                  <c:pt idx="86">
                    <c:v>1098</c:v>
                  </c:pt>
                  <c:pt idx="89">
                    <c:v>1025</c:v>
                  </c:pt>
                  <c:pt idx="93">
                    <c:v>995</c:v>
                  </c:pt>
                  <c:pt idx="97">
                    <c:v>865</c:v>
                  </c:pt>
                  <c:pt idx="100">
                    <c:v>817</c:v>
                  </c:pt>
                  <c:pt idx="102">
                    <c:v>897</c:v>
                  </c:pt>
                  <c:pt idx="104">
                    <c:v>598</c:v>
                  </c:pt>
                  <c:pt idx="107">
                    <c:v>640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0ACDF65-48FB-46DF-913D-4BC740873A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E5F16C-7C2E-4D08-8913-B9E4A3AC2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1C16C4-05F2-47F3-A881-1B4A80443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14F014-AD05-472D-8AB3-F883F8425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4B6289-F6E1-4108-8A2E-C63134CF9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083DF1-2B02-450D-AF31-4F480FDA4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451EC8-6813-4B84-9A1D-CF564D2FDE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6B63D7-1338-423C-8347-3D30F7F6B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A1CE99-E4BE-4104-8860-DB4DB60597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CB7E598-D62F-443E-A451-26BDE5E3E1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D405F88-6DFC-4A1F-B8F0-780431A250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676245D-0F99-4FE9-AFCE-20B99E71F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7C599FB-65A8-4379-BEC0-CF46327929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EEB0D13-808A-49C2-9B5D-FF34A752F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CD51A77-333C-4FDD-A8D3-E973CBC61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A1598AE-C977-465B-ADD3-5956165C2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ACB223F-5E5B-4072-A8B6-40D1065B5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97BC785-AB5B-465D-A5E7-6D5A36F52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68DA3BB-64DC-4846-BC9B-54CC9EC22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28CDCE5-E76D-41A7-B53B-90E5A7C63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153291A-0265-44F0-B00B-BD0A0F604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33DAEBA-142E-4F60-B5E6-CB966381C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0FB1492-12B8-4DD0-853E-AA36366658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C7E25D7-3763-4875-AA90-BA9B5FCB1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76FB8CF-F827-409B-8059-45C0CCFE68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8DEA771-FA84-4F38-90B2-0F9942B7B2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A76A8CF-3058-4C60-8290-A96F51B96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5E7E683-D8E2-47F1-92C3-BAA4EF5762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ADB5443-F694-48ED-AC60-52B710EB3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DE7715F-3EAA-4573-B877-0EA69F5CFA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2DB1FA5-EB3C-4C63-BD7E-942BA8816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449E9C2-F7DF-461C-AA87-96D929F2B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2668EA7-03F1-4082-BB2A-701AC64A4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6D08F49-CF7A-4CB5-9B45-3996031901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4CE6EC0-9798-4B4E-B838-5ED74E6392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FC3B4AE-0AED-42C1-82E9-41B400A712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CB9F9F55-6FE4-4B4B-81A7-4D00947EB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7A5A35F-61A4-4C50-AC8C-A3B9544DF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9EF2860-0F8E-4C4B-B603-1AD6E59FE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DBE89C4-C146-4248-A2E6-22DEBB13C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381FB0C-0417-4B72-84BD-3D4787BFF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939AEBE-E462-429C-9D03-B5181D8A1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BA5BDC7-D9DE-4172-A411-64A29F0ED1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C8AAF34-0CAA-4FF5-BE49-5FB062E05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5531711-C706-4597-AF39-149054316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27D80BF-0621-42A2-86A6-EB62343D8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C2CE44B-7ABE-4632-8F94-DFC66174B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F3A6DE9-C83A-44A7-9C8C-5F62174F52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7EC7061-BBCA-414E-92EE-6949955B40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2506C41-B474-491E-8DBC-F33A83D4B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1950517-F26C-4DC0-A362-718ED24A6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3B98F87-3712-4554-A0E8-EBDE235CA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52E6712-D092-4058-8761-0864A6508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659F6A9-5E30-414D-BCF8-836422D26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627A31B-2E4B-43DE-8C88-CF08F1255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3EF9A79-DE63-4715-8BD6-CBD0DECA1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340E432-8E50-428A-8422-2155D9F48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A691C2B-D47A-43B8-9DBA-CB55D5DBC2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4C0153B-5F44-44ED-9825-67C05024D1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7039E9A-3E28-4D0C-9A95-A49FB21AB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E95E05F-FA7F-42C1-B007-3A4F6CB6E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9CCA6EB-5341-483B-8BBC-12A8D7EE6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58D6869-3CFB-4D06-B8A5-A85BC791B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ED32E7C-DDEE-42B7-843B-288ABD5A09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B82884C-3563-4ED2-A1E8-8E752FF00C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5BFCABB-392E-40AC-9ED7-364668BB3B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916C156-6160-4DB2-BC37-0D4DF4752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4CBEC2E-A808-4D06-ABFB-A54833DCA7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25A6544-4722-4182-A7E5-D277A34B51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022F2B7-3AF8-444D-BA46-3B8C20B86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EDE8A64-6B27-4F03-B1A4-039AEC48A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E249BC0-F6B8-4D73-A0D9-A6E405EB4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E402831-74A0-42FA-AEF4-612C317A1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5F15F00C-E3BE-4A9F-AD00-A4242ACA7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EDF448C-362A-4157-B598-4DD6BB99C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C434B1E-E84D-466E-8D4D-892023128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9538537-ADEE-49F4-ABFA-A1B83F680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0CDC5CD-B8D3-4E0F-AE09-E2008EEF3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1CF4440-791A-4366-9CA2-EAB5E1EECD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C886E6F9-873E-4CE7-84A0-97C91FCD0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87269833-2E82-4198-964D-E90B14149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E2443FA-EA72-43E6-8722-55C434C1A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ACBCBF7-44D7-4CB6-8A14-D0E6C392D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FABF505-4133-4D7E-8530-CC46585E9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CE7BE32-B00D-4CCF-B130-FE359412E8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4CC6CC2-DA9A-4807-A436-0E9ADCDEA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149223C-6E9E-4971-AEF8-55B9E887A6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EE7D440-C78D-412C-84EF-92BA3BA15A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5F8AA2E-A884-469F-84D4-1B61D1CC35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3643365-26A0-426B-83FD-326C2F72E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C6C6F56-28C9-4839-9B5E-F052CA125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A1D9CDE7-9BF1-498B-86A5-EBE19CA3D6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2D21F41-6A10-42F9-A02A-F884BC4CF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B57F04E-050D-404C-A781-9FCEB33817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006F049C-36C3-4A1A-8FC9-F1F46A85FF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CE0C7FF1-50F5-4F95-A0F9-6000EDAC6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6C4ACE81-57BD-499A-892B-3F82BDDE4C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AE39644-27DE-4991-97F9-7044E364B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947A641A-6682-4371-B465-AEC00A5750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897D95CD-45F9-4275-9FB5-3AA7E07247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7C79C07F-D4DA-47E2-8330-FC2E66F2A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83DCB8A-13F4-4583-BC85-5798A72B51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A30923A3-60E1-4BBA-AA36-5D4439F56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642D0C10-5FB0-4B64-A0D0-F04DC7BD6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B6E22888-A77A-4768-8BEA-CC5EE29393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2D923E7E-6950-4211-8C4E-BD02AA1FF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D108A915-11E5-41F5-9A6E-3D914C8497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B44C2FA4-908D-4042-833F-2FB8EC42B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Android!$C$127:$C$235</c:f>
              <c:numCache>
                <c:formatCode>General</c:formatCode>
                <c:ptCount val="109"/>
                <c:pt idx="0">
                  <c:v>571</c:v>
                </c:pt>
                <c:pt idx="1">
                  <c:v>640</c:v>
                </c:pt>
                <c:pt idx="2">
                  <c:v>504</c:v>
                </c:pt>
                <c:pt idx="3">
                  <c:v>443</c:v>
                </c:pt>
                <c:pt idx="4">
                  <c:v>598</c:v>
                </c:pt>
                <c:pt idx="5">
                  <c:v>588</c:v>
                </c:pt>
                <c:pt idx="6">
                  <c:v>897</c:v>
                </c:pt>
                <c:pt idx="7">
                  <c:v>710</c:v>
                </c:pt>
                <c:pt idx="8">
                  <c:v>817</c:v>
                </c:pt>
                <c:pt idx="9">
                  <c:v>695</c:v>
                </c:pt>
                <c:pt idx="10">
                  <c:v>531</c:v>
                </c:pt>
                <c:pt idx="11">
                  <c:v>865</c:v>
                </c:pt>
                <c:pt idx="12">
                  <c:v>845</c:v>
                </c:pt>
                <c:pt idx="13">
                  <c:v>748</c:v>
                </c:pt>
                <c:pt idx="14">
                  <c:v>714</c:v>
                </c:pt>
                <c:pt idx="15">
                  <c:v>995</c:v>
                </c:pt>
                <c:pt idx="16">
                  <c:v>722</c:v>
                </c:pt>
                <c:pt idx="17">
                  <c:v>725</c:v>
                </c:pt>
                <c:pt idx="18">
                  <c:v>753</c:v>
                </c:pt>
                <c:pt idx="19">
                  <c:v>1025</c:v>
                </c:pt>
                <c:pt idx="20">
                  <c:v>838</c:v>
                </c:pt>
                <c:pt idx="21">
                  <c:v>923</c:v>
                </c:pt>
                <c:pt idx="22">
                  <c:v>1098</c:v>
                </c:pt>
                <c:pt idx="23">
                  <c:v>874</c:v>
                </c:pt>
                <c:pt idx="24">
                  <c:v>383</c:v>
                </c:pt>
                <c:pt idx="25">
                  <c:v>485</c:v>
                </c:pt>
                <c:pt idx="26">
                  <c:v>626</c:v>
                </c:pt>
                <c:pt idx="27">
                  <c:v>518</c:v>
                </c:pt>
                <c:pt idx="28">
                  <c:v>537</c:v>
                </c:pt>
                <c:pt idx="29">
                  <c:v>458</c:v>
                </c:pt>
                <c:pt idx="30">
                  <c:v>389</c:v>
                </c:pt>
                <c:pt idx="31">
                  <c:v>301</c:v>
                </c:pt>
                <c:pt idx="32">
                  <c:v>321</c:v>
                </c:pt>
                <c:pt idx="33">
                  <c:v>279</c:v>
                </c:pt>
                <c:pt idx="34">
                  <c:v>280</c:v>
                </c:pt>
                <c:pt idx="35">
                  <c:v>255</c:v>
                </c:pt>
                <c:pt idx="36">
                  <c:v>248</c:v>
                </c:pt>
                <c:pt idx="37">
                  <c:v>202</c:v>
                </c:pt>
                <c:pt idx="38">
                  <c:v>171</c:v>
                </c:pt>
                <c:pt idx="39">
                  <c:v>252</c:v>
                </c:pt>
                <c:pt idx="40">
                  <c:v>365</c:v>
                </c:pt>
                <c:pt idx="41">
                  <c:v>378</c:v>
                </c:pt>
                <c:pt idx="42">
                  <c:v>309</c:v>
                </c:pt>
                <c:pt idx="43">
                  <c:v>345</c:v>
                </c:pt>
                <c:pt idx="44">
                  <c:v>252</c:v>
                </c:pt>
                <c:pt idx="45">
                  <c:v>241</c:v>
                </c:pt>
                <c:pt idx="46">
                  <c:v>240</c:v>
                </c:pt>
                <c:pt idx="47">
                  <c:v>372</c:v>
                </c:pt>
                <c:pt idx="48">
                  <c:v>367</c:v>
                </c:pt>
                <c:pt idx="49">
                  <c:v>353</c:v>
                </c:pt>
                <c:pt idx="50">
                  <c:v>367</c:v>
                </c:pt>
                <c:pt idx="51">
                  <c:v>260</c:v>
                </c:pt>
                <c:pt idx="52">
                  <c:v>309</c:v>
                </c:pt>
                <c:pt idx="53">
                  <c:v>312</c:v>
                </c:pt>
                <c:pt idx="54">
                  <c:v>329</c:v>
                </c:pt>
                <c:pt idx="55">
                  <c:v>486</c:v>
                </c:pt>
                <c:pt idx="56">
                  <c:v>372</c:v>
                </c:pt>
                <c:pt idx="57">
                  <c:v>446</c:v>
                </c:pt>
                <c:pt idx="58">
                  <c:v>386</c:v>
                </c:pt>
                <c:pt idx="59">
                  <c:v>421</c:v>
                </c:pt>
                <c:pt idx="60">
                  <c:v>535</c:v>
                </c:pt>
                <c:pt idx="61">
                  <c:v>537</c:v>
                </c:pt>
                <c:pt idx="62">
                  <c:v>639</c:v>
                </c:pt>
                <c:pt idx="63">
                  <c:v>429</c:v>
                </c:pt>
                <c:pt idx="64">
                  <c:v>559</c:v>
                </c:pt>
                <c:pt idx="65">
                  <c:v>649</c:v>
                </c:pt>
                <c:pt idx="66">
                  <c:v>691</c:v>
                </c:pt>
                <c:pt idx="67">
                  <c:v>666</c:v>
                </c:pt>
                <c:pt idx="68">
                  <c:v>720</c:v>
                </c:pt>
                <c:pt idx="69">
                  <c:v>640</c:v>
                </c:pt>
                <c:pt idx="70">
                  <c:v>445</c:v>
                </c:pt>
                <c:pt idx="71">
                  <c:v>578</c:v>
                </c:pt>
                <c:pt idx="72">
                  <c:v>655</c:v>
                </c:pt>
                <c:pt idx="73">
                  <c:v>453</c:v>
                </c:pt>
                <c:pt idx="74">
                  <c:v>294</c:v>
                </c:pt>
                <c:pt idx="75">
                  <c:v>463</c:v>
                </c:pt>
                <c:pt idx="76">
                  <c:v>169</c:v>
                </c:pt>
                <c:pt idx="77">
                  <c:v>203</c:v>
                </c:pt>
                <c:pt idx="78">
                  <c:v>318</c:v>
                </c:pt>
                <c:pt idx="79">
                  <c:v>238</c:v>
                </c:pt>
                <c:pt idx="80">
                  <c:v>199</c:v>
                </c:pt>
                <c:pt idx="81">
                  <c:v>141</c:v>
                </c:pt>
                <c:pt idx="82">
                  <c:v>242</c:v>
                </c:pt>
                <c:pt idx="83">
                  <c:v>217</c:v>
                </c:pt>
                <c:pt idx="84">
                  <c:v>211</c:v>
                </c:pt>
                <c:pt idx="85">
                  <c:v>189</c:v>
                </c:pt>
                <c:pt idx="86">
                  <c:v>311</c:v>
                </c:pt>
                <c:pt idx="87">
                  <c:v>157</c:v>
                </c:pt>
                <c:pt idx="88">
                  <c:v>202</c:v>
                </c:pt>
                <c:pt idx="89">
                  <c:v>190</c:v>
                </c:pt>
                <c:pt idx="90">
                  <c:v>82</c:v>
                </c:pt>
                <c:pt idx="91">
                  <c:v>137</c:v>
                </c:pt>
                <c:pt idx="92">
                  <c:v>125</c:v>
                </c:pt>
                <c:pt idx="93">
                  <c:v>136</c:v>
                </c:pt>
                <c:pt idx="94">
                  <c:v>67</c:v>
                </c:pt>
                <c:pt idx="95">
                  <c:v>87</c:v>
                </c:pt>
                <c:pt idx="96">
                  <c:v>46</c:v>
                </c:pt>
                <c:pt idx="97">
                  <c:v>70</c:v>
                </c:pt>
                <c:pt idx="98">
                  <c:v>75</c:v>
                </c:pt>
                <c:pt idx="99">
                  <c:v>101</c:v>
                </c:pt>
                <c:pt idx="100">
                  <c:v>56</c:v>
                </c:pt>
                <c:pt idx="101">
                  <c:v>46</c:v>
                </c:pt>
                <c:pt idx="102">
                  <c:v>10</c:v>
                </c:pt>
                <c:pt idx="103">
                  <c:v>15</c:v>
                </c:pt>
                <c:pt idx="104">
                  <c:v>19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Android!$J$127:$J$235</c15:f>
                <c15:dlblRangeCache>
                  <c:ptCount val="109"/>
                  <c:pt idx="6">
                    <c:v>10</c:v>
                  </c:pt>
                  <c:pt idx="12">
                    <c:v>46</c:v>
                  </c:pt>
                  <c:pt idx="14">
                    <c:v>67</c:v>
                  </c:pt>
                  <c:pt idx="16">
                    <c:v>125</c:v>
                  </c:pt>
                  <c:pt idx="18">
                    <c:v>82</c:v>
                  </c:pt>
                  <c:pt idx="21">
                    <c:v>157</c:v>
                  </c:pt>
                  <c:pt idx="23">
                    <c:v>189</c:v>
                  </c:pt>
                  <c:pt idx="27">
                    <c:v>141</c:v>
                  </c:pt>
                  <c:pt idx="32">
                    <c:v>169</c:v>
                  </c:pt>
                  <c:pt idx="34">
                    <c:v>294</c:v>
                  </c:pt>
                  <c:pt idx="38">
                    <c:v>445</c:v>
                  </c:pt>
                  <c:pt idx="41">
                    <c:v>666</c:v>
                  </c:pt>
                  <c:pt idx="45">
                    <c:v>429</c:v>
                  </c:pt>
                  <c:pt idx="50">
                    <c:v>386</c:v>
                  </c:pt>
                  <c:pt idx="52">
                    <c:v>372</c:v>
                  </c:pt>
                  <c:pt idx="57">
                    <c:v>260</c:v>
                  </c:pt>
                  <c:pt idx="59">
                    <c:v>353</c:v>
                  </c:pt>
                  <c:pt idx="62">
                    <c:v>240</c:v>
                  </c:pt>
                  <c:pt idx="66">
                    <c:v>309</c:v>
                  </c:pt>
                  <c:pt idx="70">
                    <c:v>171</c:v>
                  </c:pt>
                  <c:pt idx="75">
                    <c:v>279</c:v>
                  </c:pt>
                  <c:pt idx="77">
                    <c:v>301</c:v>
                  </c:pt>
                  <c:pt idx="81">
                    <c:v>518</c:v>
                  </c:pt>
                  <c:pt idx="84">
                    <c:v>383</c:v>
                  </c:pt>
                  <c:pt idx="88">
                    <c:v>838</c:v>
                  </c:pt>
                  <c:pt idx="92">
                    <c:v>722</c:v>
                  </c:pt>
                  <c:pt idx="94">
                    <c:v>714</c:v>
                  </c:pt>
                  <c:pt idx="98">
                    <c:v>531</c:v>
                  </c:pt>
                  <c:pt idx="101">
                    <c:v>710</c:v>
                  </c:pt>
                  <c:pt idx="103">
                    <c:v>588</c:v>
                  </c:pt>
                  <c:pt idx="105">
                    <c:v>443</c:v>
                  </c:pt>
                  <c:pt idx="108">
                    <c:v>571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53012752817501E-2"/>
          <c:y val="0.11805550804997141"/>
          <c:w val="0.91505322789147281"/>
          <c:h val="0.69837526488807233"/>
        </c:manualLayout>
      </c:layout>
      <c:lineChart>
        <c:grouping val="standard"/>
        <c:varyColors val="0"/>
        <c:ser>
          <c:idx val="0"/>
          <c:order val="0"/>
          <c:tx>
            <c:strRef>
              <c:f>Android!$C$126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Android!$B$127:$B$178</c:f>
              <c:numCache>
                <c:formatCode>d/m</c:formatCode>
                <c:ptCount val="52"/>
                <c:pt idx="0">
                  <c:v>44182</c:v>
                </c:pt>
                <c:pt idx="1">
                  <c:v>44181</c:v>
                </c:pt>
                <c:pt idx="2">
                  <c:v>44180</c:v>
                </c:pt>
                <c:pt idx="3">
                  <c:v>44179</c:v>
                </c:pt>
                <c:pt idx="4">
                  <c:v>44178</c:v>
                </c:pt>
                <c:pt idx="5">
                  <c:v>44177</c:v>
                </c:pt>
                <c:pt idx="6">
                  <c:v>44176</c:v>
                </c:pt>
                <c:pt idx="7">
                  <c:v>44175</c:v>
                </c:pt>
                <c:pt idx="8">
                  <c:v>44174</c:v>
                </c:pt>
                <c:pt idx="9">
                  <c:v>44173</c:v>
                </c:pt>
                <c:pt idx="10">
                  <c:v>44172</c:v>
                </c:pt>
                <c:pt idx="11">
                  <c:v>44171</c:v>
                </c:pt>
                <c:pt idx="12">
                  <c:v>44170</c:v>
                </c:pt>
                <c:pt idx="13">
                  <c:v>44169</c:v>
                </c:pt>
                <c:pt idx="14">
                  <c:v>44168</c:v>
                </c:pt>
                <c:pt idx="15">
                  <c:v>44167</c:v>
                </c:pt>
                <c:pt idx="16">
                  <c:v>44166</c:v>
                </c:pt>
                <c:pt idx="17">
                  <c:v>44165</c:v>
                </c:pt>
                <c:pt idx="18">
                  <c:v>44164</c:v>
                </c:pt>
                <c:pt idx="19">
                  <c:v>44163</c:v>
                </c:pt>
                <c:pt idx="20">
                  <c:v>44162</c:v>
                </c:pt>
                <c:pt idx="21">
                  <c:v>44161</c:v>
                </c:pt>
                <c:pt idx="22">
                  <c:v>44160</c:v>
                </c:pt>
                <c:pt idx="23">
                  <c:v>44159</c:v>
                </c:pt>
                <c:pt idx="24">
                  <c:v>44158</c:v>
                </c:pt>
                <c:pt idx="25">
                  <c:v>44157</c:v>
                </c:pt>
                <c:pt idx="26">
                  <c:v>44156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44150</c:v>
                </c:pt>
                <c:pt idx="33">
                  <c:v>44149</c:v>
                </c:pt>
                <c:pt idx="34">
                  <c:v>44148</c:v>
                </c:pt>
                <c:pt idx="35">
                  <c:v>44147</c:v>
                </c:pt>
                <c:pt idx="36">
                  <c:v>44146</c:v>
                </c:pt>
                <c:pt idx="37">
                  <c:v>44145</c:v>
                </c:pt>
                <c:pt idx="38">
                  <c:v>44144</c:v>
                </c:pt>
                <c:pt idx="39">
                  <c:v>44143</c:v>
                </c:pt>
                <c:pt idx="40">
                  <c:v>44142</c:v>
                </c:pt>
                <c:pt idx="41">
                  <c:v>44141</c:v>
                </c:pt>
                <c:pt idx="42">
                  <c:v>44140</c:v>
                </c:pt>
                <c:pt idx="43">
                  <c:v>44139</c:v>
                </c:pt>
                <c:pt idx="44">
                  <c:v>44138</c:v>
                </c:pt>
                <c:pt idx="45">
                  <c:v>44137</c:v>
                </c:pt>
                <c:pt idx="46">
                  <c:v>44136</c:v>
                </c:pt>
                <c:pt idx="47">
                  <c:v>44135</c:v>
                </c:pt>
                <c:pt idx="48">
                  <c:v>44134</c:v>
                </c:pt>
                <c:pt idx="49">
                  <c:v>44133</c:v>
                </c:pt>
                <c:pt idx="50">
                  <c:v>44132</c:v>
                </c:pt>
                <c:pt idx="51">
                  <c:v>44131</c:v>
                </c:pt>
              </c:numCache>
            </c:numRef>
          </c:cat>
          <c:val>
            <c:numRef>
              <c:f>Android!$C$127:$C$178</c:f>
              <c:numCache>
                <c:formatCode>General</c:formatCode>
                <c:ptCount val="52"/>
                <c:pt idx="0">
                  <c:v>571</c:v>
                </c:pt>
                <c:pt idx="1">
                  <c:v>640</c:v>
                </c:pt>
                <c:pt idx="2">
                  <c:v>504</c:v>
                </c:pt>
                <c:pt idx="3">
                  <c:v>443</c:v>
                </c:pt>
                <c:pt idx="4">
                  <c:v>598</c:v>
                </c:pt>
                <c:pt idx="5">
                  <c:v>588</c:v>
                </c:pt>
                <c:pt idx="6">
                  <c:v>897</c:v>
                </c:pt>
                <c:pt idx="7">
                  <c:v>710</c:v>
                </c:pt>
                <c:pt idx="8">
                  <c:v>817</c:v>
                </c:pt>
                <c:pt idx="9">
                  <c:v>695</c:v>
                </c:pt>
                <c:pt idx="10">
                  <c:v>531</c:v>
                </c:pt>
                <c:pt idx="11">
                  <c:v>865</c:v>
                </c:pt>
                <c:pt idx="12">
                  <c:v>845</c:v>
                </c:pt>
                <c:pt idx="13">
                  <c:v>748</c:v>
                </c:pt>
                <c:pt idx="14">
                  <c:v>714</c:v>
                </c:pt>
                <c:pt idx="15">
                  <c:v>995</c:v>
                </c:pt>
                <c:pt idx="16">
                  <c:v>722</c:v>
                </c:pt>
                <c:pt idx="17">
                  <c:v>725</c:v>
                </c:pt>
                <c:pt idx="18">
                  <c:v>753</c:v>
                </c:pt>
                <c:pt idx="19">
                  <c:v>1025</c:v>
                </c:pt>
                <c:pt idx="20">
                  <c:v>838</c:v>
                </c:pt>
                <c:pt idx="21">
                  <c:v>923</c:v>
                </c:pt>
                <c:pt idx="22">
                  <c:v>1098</c:v>
                </c:pt>
                <c:pt idx="23">
                  <c:v>874</c:v>
                </c:pt>
                <c:pt idx="24">
                  <c:v>383</c:v>
                </c:pt>
                <c:pt idx="25">
                  <c:v>485</c:v>
                </c:pt>
                <c:pt idx="26">
                  <c:v>626</c:v>
                </c:pt>
                <c:pt idx="27">
                  <c:v>518</c:v>
                </c:pt>
                <c:pt idx="28">
                  <c:v>537</c:v>
                </c:pt>
                <c:pt idx="29">
                  <c:v>458</c:v>
                </c:pt>
                <c:pt idx="30">
                  <c:v>389</c:v>
                </c:pt>
                <c:pt idx="31">
                  <c:v>301</c:v>
                </c:pt>
                <c:pt idx="32">
                  <c:v>321</c:v>
                </c:pt>
                <c:pt idx="33">
                  <c:v>279</c:v>
                </c:pt>
                <c:pt idx="34">
                  <c:v>280</c:v>
                </c:pt>
                <c:pt idx="35">
                  <c:v>255</c:v>
                </c:pt>
                <c:pt idx="36">
                  <c:v>248</c:v>
                </c:pt>
                <c:pt idx="37">
                  <c:v>202</c:v>
                </c:pt>
                <c:pt idx="38">
                  <c:v>171</c:v>
                </c:pt>
                <c:pt idx="39">
                  <c:v>252</c:v>
                </c:pt>
                <c:pt idx="40">
                  <c:v>365</c:v>
                </c:pt>
                <c:pt idx="41">
                  <c:v>378</c:v>
                </c:pt>
                <c:pt idx="42">
                  <c:v>309</c:v>
                </c:pt>
                <c:pt idx="43">
                  <c:v>345</c:v>
                </c:pt>
                <c:pt idx="44">
                  <c:v>252</c:v>
                </c:pt>
                <c:pt idx="45">
                  <c:v>241</c:v>
                </c:pt>
                <c:pt idx="46">
                  <c:v>240</c:v>
                </c:pt>
                <c:pt idx="47">
                  <c:v>372</c:v>
                </c:pt>
                <c:pt idx="48">
                  <c:v>367</c:v>
                </c:pt>
                <c:pt idx="49">
                  <c:v>353</c:v>
                </c:pt>
                <c:pt idx="50">
                  <c:v>367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Android!$K$126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Android!$B$127:$B$178</c:f>
              <c:numCache>
                <c:formatCode>d/m</c:formatCode>
                <c:ptCount val="52"/>
                <c:pt idx="0">
                  <c:v>44182</c:v>
                </c:pt>
                <c:pt idx="1">
                  <c:v>44181</c:v>
                </c:pt>
                <c:pt idx="2">
                  <c:v>44180</c:v>
                </c:pt>
                <c:pt idx="3">
                  <c:v>44179</c:v>
                </c:pt>
                <c:pt idx="4">
                  <c:v>44178</c:v>
                </c:pt>
                <c:pt idx="5">
                  <c:v>44177</c:v>
                </c:pt>
                <c:pt idx="6">
                  <c:v>44176</c:v>
                </c:pt>
                <c:pt idx="7">
                  <c:v>44175</c:v>
                </c:pt>
                <c:pt idx="8">
                  <c:v>44174</c:v>
                </c:pt>
                <c:pt idx="9">
                  <c:v>44173</c:v>
                </c:pt>
                <c:pt idx="10">
                  <c:v>44172</c:v>
                </c:pt>
                <c:pt idx="11">
                  <c:v>44171</c:v>
                </c:pt>
                <c:pt idx="12">
                  <c:v>44170</c:v>
                </c:pt>
                <c:pt idx="13">
                  <c:v>44169</c:v>
                </c:pt>
                <c:pt idx="14">
                  <c:v>44168</c:v>
                </c:pt>
                <c:pt idx="15">
                  <c:v>44167</c:v>
                </c:pt>
                <c:pt idx="16">
                  <c:v>44166</c:v>
                </c:pt>
                <c:pt idx="17">
                  <c:v>44165</c:v>
                </c:pt>
                <c:pt idx="18">
                  <c:v>44164</c:v>
                </c:pt>
                <c:pt idx="19">
                  <c:v>44163</c:v>
                </c:pt>
                <c:pt idx="20">
                  <c:v>44162</c:v>
                </c:pt>
                <c:pt idx="21">
                  <c:v>44161</c:v>
                </c:pt>
                <c:pt idx="22">
                  <c:v>44160</c:v>
                </c:pt>
                <c:pt idx="23">
                  <c:v>44159</c:v>
                </c:pt>
                <c:pt idx="24">
                  <c:v>44158</c:v>
                </c:pt>
                <c:pt idx="25">
                  <c:v>44157</c:v>
                </c:pt>
                <c:pt idx="26">
                  <c:v>44156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44150</c:v>
                </c:pt>
                <c:pt idx="33">
                  <c:v>44149</c:v>
                </c:pt>
                <c:pt idx="34">
                  <c:v>44148</c:v>
                </c:pt>
                <c:pt idx="35">
                  <c:v>44147</c:v>
                </c:pt>
                <c:pt idx="36">
                  <c:v>44146</c:v>
                </c:pt>
                <c:pt idx="37">
                  <c:v>44145</c:v>
                </c:pt>
                <c:pt idx="38">
                  <c:v>44144</c:v>
                </c:pt>
                <c:pt idx="39">
                  <c:v>44143</c:v>
                </c:pt>
                <c:pt idx="40">
                  <c:v>44142</c:v>
                </c:pt>
                <c:pt idx="41">
                  <c:v>44141</c:v>
                </c:pt>
                <c:pt idx="42">
                  <c:v>44140</c:v>
                </c:pt>
                <c:pt idx="43">
                  <c:v>44139</c:v>
                </c:pt>
                <c:pt idx="44">
                  <c:v>44138</c:v>
                </c:pt>
                <c:pt idx="45">
                  <c:v>44137</c:v>
                </c:pt>
                <c:pt idx="46">
                  <c:v>44136</c:v>
                </c:pt>
                <c:pt idx="47">
                  <c:v>44135</c:v>
                </c:pt>
                <c:pt idx="48">
                  <c:v>44134</c:v>
                </c:pt>
                <c:pt idx="49">
                  <c:v>44133</c:v>
                </c:pt>
                <c:pt idx="50">
                  <c:v>44132</c:v>
                </c:pt>
                <c:pt idx="51">
                  <c:v>44131</c:v>
                </c:pt>
              </c:numCache>
            </c:numRef>
          </c:cat>
          <c:val>
            <c:numRef>
              <c:f>Android!$K$127:$K$178</c:f>
              <c:numCache>
                <c:formatCode>General</c:formatCode>
                <c:ptCount val="52"/>
                <c:pt idx="0">
                  <c:v>358</c:v>
                </c:pt>
                <c:pt idx="1">
                  <c:v>411</c:v>
                </c:pt>
                <c:pt idx="2">
                  <c:v>349</c:v>
                </c:pt>
                <c:pt idx="3">
                  <c:v>300</c:v>
                </c:pt>
                <c:pt idx="4">
                  <c:v>360</c:v>
                </c:pt>
                <c:pt idx="5">
                  <c:v>377</c:v>
                </c:pt>
                <c:pt idx="6">
                  <c:v>501</c:v>
                </c:pt>
                <c:pt idx="7">
                  <c:v>840</c:v>
                </c:pt>
                <c:pt idx="8">
                  <c:v>490</c:v>
                </c:pt>
                <c:pt idx="9">
                  <c:v>361</c:v>
                </c:pt>
                <c:pt idx="10">
                  <c:v>250</c:v>
                </c:pt>
                <c:pt idx="11">
                  <c:v>413</c:v>
                </c:pt>
                <c:pt idx="12">
                  <c:v>460</c:v>
                </c:pt>
                <c:pt idx="13">
                  <c:v>336</c:v>
                </c:pt>
                <c:pt idx="14">
                  <c:v>540</c:v>
                </c:pt>
                <c:pt idx="15">
                  <c:v>420</c:v>
                </c:pt>
                <c:pt idx="16">
                  <c:v>550</c:v>
                </c:pt>
                <c:pt idx="17">
                  <c:v>283</c:v>
                </c:pt>
                <c:pt idx="18">
                  <c:v>322</c:v>
                </c:pt>
                <c:pt idx="19">
                  <c:v>541</c:v>
                </c:pt>
                <c:pt idx="20">
                  <c:v>618</c:v>
                </c:pt>
                <c:pt idx="21">
                  <c:v>496</c:v>
                </c:pt>
                <c:pt idx="22">
                  <c:v>363</c:v>
                </c:pt>
                <c:pt idx="23">
                  <c:v>353</c:v>
                </c:pt>
                <c:pt idx="24">
                  <c:v>297</c:v>
                </c:pt>
                <c:pt idx="25">
                  <c:v>423</c:v>
                </c:pt>
                <c:pt idx="26">
                  <c:v>469</c:v>
                </c:pt>
                <c:pt idx="27">
                  <c:v>461</c:v>
                </c:pt>
                <c:pt idx="28">
                  <c:v>351</c:v>
                </c:pt>
                <c:pt idx="29">
                  <c:v>288</c:v>
                </c:pt>
                <c:pt idx="30">
                  <c:v>228</c:v>
                </c:pt>
                <c:pt idx="31">
                  <c:v>104</c:v>
                </c:pt>
                <c:pt idx="32">
                  <c:v>213</c:v>
                </c:pt>
                <c:pt idx="33">
                  <c:v>244</c:v>
                </c:pt>
                <c:pt idx="34">
                  <c:v>316</c:v>
                </c:pt>
                <c:pt idx="35">
                  <c:v>197</c:v>
                </c:pt>
                <c:pt idx="36">
                  <c:v>238</c:v>
                </c:pt>
                <c:pt idx="37">
                  <c:v>220</c:v>
                </c:pt>
                <c:pt idx="38">
                  <c:v>90</c:v>
                </c:pt>
                <c:pt idx="39">
                  <c:v>412</c:v>
                </c:pt>
                <c:pt idx="40">
                  <c:v>0</c:v>
                </c:pt>
                <c:pt idx="41">
                  <c:v>266</c:v>
                </c:pt>
                <c:pt idx="42">
                  <c:v>189</c:v>
                </c:pt>
                <c:pt idx="43">
                  <c:v>293</c:v>
                </c:pt>
                <c:pt idx="44">
                  <c:v>237</c:v>
                </c:pt>
                <c:pt idx="45">
                  <c:v>109</c:v>
                </c:pt>
                <c:pt idx="46">
                  <c:v>178</c:v>
                </c:pt>
                <c:pt idx="47">
                  <c:v>203</c:v>
                </c:pt>
                <c:pt idx="48">
                  <c:v>344</c:v>
                </c:pt>
                <c:pt idx="49">
                  <c:v>188</c:v>
                </c:pt>
                <c:pt idx="50">
                  <c:v>408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0219169565696E-2"/>
          <c:y val="3.900339634890837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260937</xdr:colOff>
      <xdr:row>36</xdr:row>
      <xdr:rowOff>179294</xdr:rowOff>
    </xdr:from>
    <xdr:to>
      <xdr:col>15</xdr:col>
      <xdr:colOff>358909</xdr:colOff>
      <xdr:row>58</xdr:row>
      <xdr:rowOff>153681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88</xdr:row>
      <xdr:rowOff>179201</xdr:rowOff>
    </xdr:from>
    <xdr:to>
      <xdr:col>15</xdr:col>
      <xdr:colOff>279799</xdr:colOff>
      <xdr:row>111</xdr:row>
      <xdr:rowOff>179199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410095</xdr:colOff>
      <xdr:row>138</xdr:row>
      <xdr:rowOff>134471</xdr:rowOff>
    </xdr:from>
    <xdr:to>
      <xdr:col>11</xdr:col>
      <xdr:colOff>175676</xdr:colOff>
      <xdr:row>163</xdr:row>
      <xdr:rowOff>23665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38"/>
  <sheetViews>
    <sheetView tabSelected="1" topLeftCell="A85" zoomScale="85" zoomScaleNormal="85" workbookViewId="0">
      <selection activeCell="A88" sqref="A88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  <col min="18" max="19" width="9.23046875" style="1"/>
  </cols>
  <sheetData>
    <row r="1" spans="1:19">
      <c r="S1" s="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>SUM(AllKeys)</f>
        <v>43752</v>
      </c>
      <c r="H2" s="10">
        <f>G2/5</f>
        <v>8750.4</v>
      </c>
      <c r="S2" s="1">
        <v>2</v>
      </c>
    </row>
    <row r="3" spans="1:19">
      <c r="S3" s="1">
        <v>3</v>
      </c>
    </row>
    <row r="4" spans="1:19" s="1" customFormat="1">
      <c r="A4" s="1" t="s">
        <v>29</v>
      </c>
      <c r="C4" s="4"/>
      <c r="S4" s="1">
        <v>4</v>
      </c>
    </row>
    <row r="5" spans="1:19">
      <c r="S5" s="1">
        <v>5</v>
      </c>
    </row>
    <row r="6" spans="1:19">
      <c r="A6" t="s">
        <v>6</v>
      </c>
      <c r="S6" s="1">
        <v>6</v>
      </c>
    </row>
    <row r="7" spans="1:19">
      <c r="G7" t="s">
        <v>8</v>
      </c>
      <c r="S7" s="1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19">
      <c r="B9" s="2" t="str">
        <f t="shared" ref="B9:B22" si="0">MID(Json,G9+12,H9-G9-13)</f>
        <v>17.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44182</v>
      </c>
      <c r="D9" s="2">
        <f t="shared" ref="D9:D22" si="1">VALUE(MID(Json,I9+10,J9-I9-10))</f>
        <v>571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  <c r="S9" s="1">
        <v>9</v>
      </c>
    </row>
    <row r="10" spans="1:19">
      <c r="B10" s="2" t="str">
        <f t="shared" si="0"/>
        <v>16.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44181</v>
      </c>
      <c r="D10" s="2">
        <f t="shared" si="1"/>
        <v>640</v>
      </c>
      <c r="E10" s="2">
        <f t="shared" si="2"/>
        <v>1</v>
      </c>
      <c r="G10">
        <f>FIND("timestamp",Json,L9)</f>
        <v>160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  <c r="S10" s="1">
        <v>10</v>
      </c>
    </row>
    <row r="11" spans="1:19">
      <c r="B11" s="2" t="str">
        <f t="shared" si="0"/>
        <v>15. joulukuuta</v>
      </c>
      <c r="C11" s="5">
        <f t="shared" si="8"/>
        <v>44180</v>
      </c>
      <c r="D11" s="2">
        <f t="shared" si="1"/>
        <v>504</v>
      </c>
      <c r="E11" s="2">
        <f t="shared" si="2"/>
        <v>0</v>
      </c>
      <c r="G11">
        <f t="shared" ref="G11:G22" si="9">FIND("timestamp",Json,H10)</f>
        <v>316</v>
      </c>
      <c r="H11">
        <f t="shared" si="3"/>
        <v>343</v>
      </c>
      <c r="I11">
        <f t="shared" si="4"/>
        <v>359</v>
      </c>
      <c r="J11">
        <f t="shared" si="5"/>
        <v>372</v>
      </c>
      <c r="K11">
        <f t="shared" si="6"/>
        <v>374</v>
      </c>
      <c r="L11">
        <f t="shared" si="7"/>
        <v>389</v>
      </c>
      <c r="S11" s="1">
        <v>11</v>
      </c>
    </row>
    <row r="12" spans="1:19">
      <c r="B12" s="2" t="str">
        <f t="shared" si="0"/>
        <v>14. joulukuuta</v>
      </c>
      <c r="C12" s="5">
        <f t="shared" si="8"/>
        <v>44179</v>
      </c>
      <c r="D12" s="2">
        <f t="shared" si="1"/>
        <v>443</v>
      </c>
      <c r="E12" s="2">
        <f t="shared" si="2"/>
        <v>0</v>
      </c>
      <c r="G12">
        <f t="shared" si="9"/>
        <v>473</v>
      </c>
      <c r="H12">
        <f t="shared" si="3"/>
        <v>500</v>
      </c>
      <c r="I12">
        <f t="shared" si="4"/>
        <v>516</v>
      </c>
      <c r="J12">
        <f t="shared" si="5"/>
        <v>529</v>
      </c>
      <c r="K12">
        <f t="shared" si="6"/>
        <v>531</v>
      </c>
      <c r="L12">
        <f t="shared" si="7"/>
        <v>546</v>
      </c>
      <c r="S12" s="1">
        <v>12</v>
      </c>
    </row>
    <row r="13" spans="1:19">
      <c r="B13" s="2" t="str">
        <f t="shared" si="0"/>
        <v>13. joulukuuta</v>
      </c>
      <c r="C13" s="5">
        <f t="shared" si="8"/>
        <v>44178</v>
      </c>
      <c r="D13" s="2">
        <f t="shared" si="1"/>
        <v>598</v>
      </c>
      <c r="E13" s="2">
        <f t="shared" si="2"/>
        <v>0</v>
      </c>
      <c r="G13">
        <f t="shared" si="9"/>
        <v>630</v>
      </c>
      <c r="H13">
        <f t="shared" si="3"/>
        <v>657</v>
      </c>
      <c r="I13">
        <f t="shared" si="4"/>
        <v>673</v>
      </c>
      <c r="J13">
        <f t="shared" si="5"/>
        <v>686</v>
      </c>
      <c r="K13">
        <f t="shared" si="6"/>
        <v>688</v>
      </c>
      <c r="L13">
        <f t="shared" si="7"/>
        <v>703</v>
      </c>
    </row>
    <row r="14" spans="1:19">
      <c r="B14" s="2" t="str">
        <f t="shared" si="0"/>
        <v>12. joulukuuta</v>
      </c>
      <c r="C14" s="5">
        <f t="shared" si="8"/>
        <v>44177</v>
      </c>
      <c r="D14" s="2">
        <f t="shared" si="1"/>
        <v>588</v>
      </c>
      <c r="E14" s="2">
        <f t="shared" si="2"/>
        <v>0</v>
      </c>
      <c r="G14">
        <f t="shared" si="9"/>
        <v>786</v>
      </c>
      <c r="H14">
        <f t="shared" si="3"/>
        <v>813</v>
      </c>
      <c r="I14">
        <f t="shared" si="4"/>
        <v>829</v>
      </c>
      <c r="J14">
        <f t="shared" si="5"/>
        <v>842</v>
      </c>
      <c r="K14">
        <f t="shared" si="6"/>
        <v>844</v>
      </c>
      <c r="L14">
        <f t="shared" si="7"/>
        <v>859</v>
      </c>
      <c r="S14" s="1" t="s">
        <v>25</v>
      </c>
    </row>
    <row r="15" spans="1:19">
      <c r="B15" s="2" t="str">
        <f t="shared" si="0"/>
        <v>11. joulukuuta</v>
      </c>
      <c r="C15" s="5">
        <f t="shared" si="8"/>
        <v>44176</v>
      </c>
      <c r="D15" s="2">
        <f t="shared" si="1"/>
        <v>897</v>
      </c>
      <c r="E15" s="2">
        <f t="shared" si="2"/>
        <v>0</v>
      </c>
      <c r="G15">
        <f t="shared" si="9"/>
        <v>943</v>
      </c>
      <c r="H15">
        <f t="shared" si="3"/>
        <v>970</v>
      </c>
      <c r="I15">
        <f t="shared" si="4"/>
        <v>986</v>
      </c>
      <c r="J15">
        <f t="shared" si="5"/>
        <v>999</v>
      </c>
      <c r="K15">
        <f t="shared" si="6"/>
        <v>1001</v>
      </c>
      <c r="L15">
        <f t="shared" si="7"/>
        <v>1016</v>
      </c>
    </row>
    <row r="16" spans="1:19">
      <c r="B16" s="2" t="str">
        <f t="shared" si="0"/>
        <v>10. joulukuuta</v>
      </c>
      <c r="C16" s="5">
        <f t="shared" si="8"/>
        <v>44175</v>
      </c>
      <c r="D16" s="2">
        <f t="shared" si="1"/>
        <v>710</v>
      </c>
      <c r="E16" s="2">
        <f t="shared" si="2"/>
        <v>0</v>
      </c>
      <c r="G16">
        <f t="shared" si="9"/>
        <v>1099</v>
      </c>
      <c r="H16">
        <f t="shared" si="3"/>
        <v>1126</v>
      </c>
      <c r="I16">
        <f t="shared" si="4"/>
        <v>1142</v>
      </c>
      <c r="J16">
        <f t="shared" si="5"/>
        <v>1155</v>
      </c>
      <c r="K16">
        <f t="shared" si="6"/>
        <v>1157</v>
      </c>
      <c r="L16">
        <f t="shared" si="7"/>
        <v>1172</v>
      </c>
      <c r="R16" s="1">
        <v>44182</v>
      </c>
      <c r="S16" s="1">
        <v>358</v>
      </c>
    </row>
    <row r="17" spans="1:19">
      <c r="B17" s="2" t="str">
        <f t="shared" si="0"/>
        <v>9. joulukuuta</v>
      </c>
      <c r="C17" s="5">
        <f t="shared" si="8"/>
        <v>44174</v>
      </c>
      <c r="D17" s="2">
        <f t="shared" si="1"/>
        <v>817</v>
      </c>
      <c r="E17" s="2">
        <f t="shared" si="2"/>
        <v>0</v>
      </c>
      <c r="G17">
        <f t="shared" si="9"/>
        <v>1255</v>
      </c>
      <c r="H17">
        <f t="shared" si="3"/>
        <v>1281</v>
      </c>
      <c r="I17">
        <f t="shared" si="4"/>
        <v>1297</v>
      </c>
      <c r="J17">
        <f t="shared" si="5"/>
        <v>1310</v>
      </c>
      <c r="K17">
        <f t="shared" si="6"/>
        <v>1312</v>
      </c>
      <c r="L17">
        <f t="shared" si="7"/>
        <v>1327</v>
      </c>
    </row>
    <row r="18" spans="1:19">
      <c r="B18" s="2" t="str">
        <f t="shared" si="0"/>
        <v>8. joulukuuta</v>
      </c>
      <c r="C18" s="5">
        <f t="shared" si="8"/>
        <v>44173</v>
      </c>
      <c r="D18" s="2">
        <f t="shared" si="1"/>
        <v>695</v>
      </c>
      <c r="E18" s="2">
        <f t="shared" si="2"/>
        <v>0</v>
      </c>
      <c r="G18">
        <f t="shared" si="9"/>
        <v>1412</v>
      </c>
      <c r="H18">
        <f t="shared" si="3"/>
        <v>1438</v>
      </c>
      <c r="I18">
        <f t="shared" si="4"/>
        <v>1454</v>
      </c>
      <c r="J18">
        <f t="shared" si="5"/>
        <v>1467</v>
      </c>
      <c r="K18">
        <f t="shared" si="6"/>
        <v>1469</v>
      </c>
      <c r="L18">
        <f t="shared" si="7"/>
        <v>1484</v>
      </c>
      <c r="S18" s="1" t="s">
        <v>26</v>
      </c>
    </row>
    <row r="19" spans="1:19">
      <c r="B19" s="2" t="str">
        <f t="shared" si="0"/>
        <v>7. joulukuuta</v>
      </c>
      <c r="C19" s="5">
        <f t="shared" si="8"/>
        <v>44172</v>
      </c>
      <c r="D19" s="2">
        <f t="shared" si="1"/>
        <v>531</v>
      </c>
      <c r="E19" s="2">
        <f t="shared" si="2"/>
        <v>0</v>
      </c>
      <c r="G19">
        <f t="shared" si="9"/>
        <v>1569</v>
      </c>
      <c r="H19">
        <f t="shared" si="3"/>
        <v>1595</v>
      </c>
      <c r="I19">
        <f t="shared" si="4"/>
        <v>1612</v>
      </c>
      <c r="J19">
        <f t="shared" si="5"/>
        <v>1625</v>
      </c>
      <c r="K19">
        <f t="shared" si="6"/>
        <v>1627</v>
      </c>
      <c r="L19">
        <f t="shared" si="7"/>
        <v>1642</v>
      </c>
      <c r="R19" s="1">
        <v>44113</v>
      </c>
      <c r="S19" s="1">
        <v>235</v>
      </c>
    </row>
    <row r="20" spans="1:19">
      <c r="B20" s="2" t="str">
        <f t="shared" si="0"/>
        <v>6. joulukuuta</v>
      </c>
      <c r="C20" s="5">
        <f t="shared" si="8"/>
        <v>44171</v>
      </c>
      <c r="D20" s="2">
        <f t="shared" si="1"/>
        <v>865</v>
      </c>
      <c r="E20" s="2">
        <f t="shared" si="2"/>
        <v>0</v>
      </c>
      <c r="G20">
        <f t="shared" si="9"/>
        <v>1725</v>
      </c>
      <c r="H20">
        <f t="shared" si="3"/>
        <v>1751</v>
      </c>
      <c r="I20">
        <f t="shared" si="4"/>
        <v>1767</v>
      </c>
      <c r="J20">
        <f t="shared" si="5"/>
        <v>1780</v>
      </c>
      <c r="K20">
        <f t="shared" si="6"/>
        <v>1782</v>
      </c>
      <c r="L20">
        <f t="shared" si="7"/>
        <v>1797</v>
      </c>
    </row>
    <row r="21" spans="1:19">
      <c r="B21" s="2" t="str">
        <f t="shared" si="0"/>
        <v>5. joulukuuta</v>
      </c>
      <c r="C21" s="5">
        <f t="shared" si="8"/>
        <v>44170</v>
      </c>
      <c r="D21" s="2">
        <f t="shared" si="1"/>
        <v>845</v>
      </c>
      <c r="E21" s="2">
        <f t="shared" si="2"/>
        <v>0</v>
      </c>
      <c r="G21">
        <f t="shared" si="9"/>
        <v>1881</v>
      </c>
      <c r="H21">
        <f t="shared" si="3"/>
        <v>1907</v>
      </c>
      <c r="I21">
        <f t="shared" si="4"/>
        <v>1923</v>
      </c>
      <c r="J21">
        <f t="shared" si="5"/>
        <v>1936</v>
      </c>
      <c r="K21">
        <f t="shared" si="6"/>
        <v>1938</v>
      </c>
      <c r="L21">
        <f t="shared" si="7"/>
        <v>1953</v>
      </c>
    </row>
    <row r="22" spans="1:19">
      <c r="B22" s="2" t="str">
        <f t="shared" si="0"/>
        <v>4. joulukuuta</v>
      </c>
      <c r="C22" s="5">
        <f t="shared" si="8"/>
        <v>44169</v>
      </c>
      <c r="D22" s="2">
        <f t="shared" si="1"/>
        <v>748</v>
      </c>
      <c r="E22" s="2">
        <f t="shared" si="2"/>
        <v>0</v>
      </c>
      <c r="G22">
        <f t="shared" si="9"/>
        <v>2036</v>
      </c>
      <c r="H22">
        <f t="shared" si="3"/>
        <v>2062</v>
      </c>
      <c r="I22">
        <f t="shared" si="4"/>
        <v>2078</v>
      </c>
      <c r="J22">
        <f t="shared" si="5"/>
        <v>2091</v>
      </c>
      <c r="K22">
        <f t="shared" si="6"/>
        <v>2093</v>
      </c>
      <c r="L22">
        <f t="shared" si="7"/>
        <v>2108</v>
      </c>
      <c r="R22" s="1">
        <v>44114</v>
      </c>
      <c r="S22" s="1">
        <v>269</v>
      </c>
    </row>
    <row r="23" spans="1:19">
      <c r="A23" t="s">
        <v>24</v>
      </c>
      <c r="C23" s="4">
        <v>44170</v>
      </c>
      <c r="D23" s="1">
        <v>845</v>
      </c>
      <c r="E23" s="1">
        <v>0</v>
      </c>
    </row>
    <row r="24" spans="1:19">
      <c r="C24" s="12">
        <v>44169</v>
      </c>
      <c r="D24" s="11">
        <v>748</v>
      </c>
      <c r="E24" s="11">
        <v>0</v>
      </c>
    </row>
    <row r="25" spans="1:19">
      <c r="C25" s="12">
        <v>44168</v>
      </c>
      <c r="D25" s="11">
        <v>714</v>
      </c>
      <c r="E25" s="11">
        <v>0</v>
      </c>
      <c r="R25" s="1">
        <v>44115</v>
      </c>
      <c r="S25" s="1">
        <v>149</v>
      </c>
    </row>
    <row r="26" spans="1:19">
      <c r="C26" s="12">
        <v>44167</v>
      </c>
      <c r="D26" s="11">
        <v>995</v>
      </c>
      <c r="E26" s="11">
        <v>0</v>
      </c>
    </row>
    <row r="27" spans="1:19">
      <c r="C27" s="12">
        <v>44166</v>
      </c>
      <c r="D27" s="11">
        <v>722</v>
      </c>
      <c r="E27" s="11">
        <v>0</v>
      </c>
    </row>
    <row r="28" spans="1:19">
      <c r="C28" s="12">
        <v>44165</v>
      </c>
      <c r="D28" s="11">
        <v>725</v>
      </c>
      <c r="E28" s="11">
        <v>0</v>
      </c>
      <c r="R28" s="1">
        <v>44116</v>
      </c>
      <c r="S28" s="1">
        <v>214</v>
      </c>
    </row>
    <row r="29" spans="1:19">
      <c r="C29" s="12">
        <v>44164</v>
      </c>
      <c r="D29" s="11">
        <v>753</v>
      </c>
      <c r="E29" s="11">
        <v>0</v>
      </c>
    </row>
    <row r="30" spans="1:19">
      <c r="C30" s="12">
        <v>44163</v>
      </c>
      <c r="D30" s="11">
        <v>1025</v>
      </c>
      <c r="E30" s="11">
        <v>0</v>
      </c>
    </row>
    <row r="31" spans="1:19">
      <c r="C31" s="12">
        <v>44162</v>
      </c>
      <c r="D31" s="11">
        <v>838</v>
      </c>
      <c r="E31" s="11">
        <v>0</v>
      </c>
      <c r="R31" s="1">
        <v>44117</v>
      </c>
      <c r="S31" s="1">
        <v>287</v>
      </c>
    </row>
    <row r="32" spans="1:19">
      <c r="C32" s="12">
        <v>44161</v>
      </c>
      <c r="D32" s="11">
        <v>923</v>
      </c>
      <c r="E32" s="11">
        <v>1</v>
      </c>
    </row>
    <row r="33" spans="3:19">
      <c r="C33" s="12">
        <v>44160</v>
      </c>
      <c r="D33" s="11">
        <v>1098</v>
      </c>
      <c r="E33" s="11">
        <v>0</v>
      </c>
    </row>
    <row r="34" spans="3:19">
      <c r="C34" s="12">
        <v>44159</v>
      </c>
      <c r="D34" s="11">
        <v>874</v>
      </c>
      <c r="E34" s="11">
        <v>0</v>
      </c>
      <c r="R34" s="1">
        <v>44118</v>
      </c>
      <c r="S34" s="1">
        <v>204</v>
      </c>
    </row>
    <row r="35" spans="3:19">
      <c r="C35" s="12">
        <v>44158</v>
      </c>
      <c r="D35" s="11">
        <v>383</v>
      </c>
      <c r="E35" s="11">
        <v>0</v>
      </c>
    </row>
    <row r="36" spans="3:19">
      <c r="C36" s="12">
        <v>44157</v>
      </c>
      <c r="D36" s="11">
        <v>485</v>
      </c>
      <c r="E36" s="11">
        <v>0</v>
      </c>
    </row>
    <row r="37" spans="3:19">
      <c r="C37" s="12">
        <v>44156</v>
      </c>
      <c r="D37" s="11">
        <v>626</v>
      </c>
      <c r="E37" s="11">
        <v>0</v>
      </c>
      <c r="R37" s="1">
        <v>44119</v>
      </c>
      <c r="S37" s="1">
        <v>241</v>
      </c>
    </row>
    <row r="38" spans="3:19">
      <c r="C38" s="12">
        <v>44155</v>
      </c>
      <c r="D38" s="11">
        <v>518</v>
      </c>
      <c r="E38" s="11">
        <v>0</v>
      </c>
    </row>
    <row r="39" spans="3:19">
      <c r="C39" s="12">
        <v>44154</v>
      </c>
      <c r="D39" s="11">
        <v>537</v>
      </c>
      <c r="E39" s="11">
        <v>0</v>
      </c>
    </row>
    <row r="40" spans="3:19">
      <c r="C40" s="12">
        <v>44153</v>
      </c>
      <c r="D40" s="11">
        <v>458</v>
      </c>
      <c r="E40" s="11">
        <v>0</v>
      </c>
      <c r="R40" s="1">
        <v>44120</v>
      </c>
      <c r="S40" s="1">
        <v>189</v>
      </c>
    </row>
    <row r="41" spans="3:19">
      <c r="C41" s="12">
        <v>44152</v>
      </c>
      <c r="D41" s="11">
        <v>389</v>
      </c>
      <c r="E41" s="11">
        <v>0</v>
      </c>
    </row>
    <row r="42" spans="3:19">
      <c r="C42" s="12">
        <v>44151</v>
      </c>
      <c r="D42" s="11">
        <v>301</v>
      </c>
      <c r="E42" s="11">
        <v>0</v>
      </c>
    </row>
    <row r="43" spans="3:19">
      <c r="C43" s="12">
        <v>44150</v>
      </c>
      <c r="D43" s="11">
        <v>321</v>
      </c>
      <c r="E43" s="11">
        <v>0</v>
      </c>
      <c r="R43" s="1">
        <v>44121</v>
      </c>
      <c r="S43" s="1">
        <v>160</v>
      </c>
    </row>
    <row r="44" spans="3:19">
      <c r="C44" s="12">
        <v>44149</v>
      </c>
      <c r="D44" s="11">
        <v>279</v>
      </c>
      <c r="E44" s="11">
        <v>0</v>
      </c>
    </row>
    <row r="45" spans="3:19">
      <c r="C45" s="12">
        <v>44148</v>
      </c>
      <c r="D45" s="11">
        <v>280</v>
      </c>
      <c r="E45" s="11">
        <v>0</v>
      </c>
    </row>
    <row r="46" spans="3:19">
      <c r="C46" s="12">
        <v>44147</v>
      </c>
      <c r="D46" s="11">
        <v>255</v>
      </c>
      <c r="E46" s="11">
        <v>1</v>
      </c>
      <c r="R46" s="1">
        <v>44122</v>
      </c>
      <c r="S46" s="1">
        <v>131</v>
      </c>
    </row>
    <row r="47" spans="3:19">
      <c r="C47" s="12">
        <v>44146</v>
      </c>
      <c r="D47" s="11">
        <v>248</v>
      </c>
      <c r="E47" s="11">
        <v>0</v>
      </c>
    </row>
    <row r="48" spans="3:19">
      <c r="C48" s="12">
        <v>44145</v>
      </c>
      <c r="D48" s="11">
        <v>202</v>
      </c>
      <c r="E48" s="11">
        <v>0</v>
      </c>
    </row>
    <row r="49" spans="1:19">
      <c r="C49" s="12">
        <v>44144</v>
      </c>
      <c r="D49" s="11">
        <v>171</v>
      </c>
      <c r="E49" s="11">
        <v>0</v>
      </c>
      <c r="R49" s="1">
        <v>44123</v>
      </c>
      <c r="S49" s="1">
        <v>131</v>
      </c>
    </row>
    <row r="50" spans="1:19">
      <c r="C50" s="12">
        <v>44143</v>
      </c>
      <c r="D50" s="11">
        <v>252</v>
      </c>
      <c r="E50" s="11">
        <v>0</v>
      </c>
    </row>
    <row r="51" spans="1:19">
      <c r="C51" s="12">
        <v>44144</v>
      </c>
      <c r="D51" s="11">
        <v>171</v>
      </c>
      <c r="E51" s="11">
        <v>0</v>
      </c>
    </row>
    <row r="52" spans="1:19">
      <c r="C52" s="12">
        <v>44143</v>
      </c>
      <c r="D52" s="11">
        <v>252</v>
      </c>
      <c r="E52" s="11">
        <v>0</v>
      </c>
      <c r="R52" s="1">
        <v>44124</v>
      </c>
      <c r="S52" s="1">
        <v>294</v>
      </c>
    </row>
    <row r="53" spans="1:19">
      <c r="A53" t="s">
        <v>16</v>
      </c>
      <c r="C53" s="12">
        <v>44142</v>
      </c>
      <c r="D53" s="11">
        <v>365</v>
      </c>
      <c r="E53" s="11">
        <v>0</v>
      </c>
    </row>
    <row r="54" spans="1:19">
      <c r="A54" s="6" t="s">
        <v>5</v>
      </c>
      <c r="C54" s="12">
        <v>44141</v>
      </c>
      <c r="D54" s="11">
        <v>378</v>
      </c>
      <c r="E54" s="11">
        <v>0</v>
      </c>
    </row>
    <row r="55" spans="1:19">
      <c r="C55" s="12">
        <v>44140</v>
      </c>
      <c r="D55" s="11">
        <v>309</v>
      </c>
      <c r="E55" s="11">
        <v>0</v>
      </c>
      <c r="R55" s="1">
        <v>44125</v>
      </c>
      <c r="S55" s="1">
        <v>222</v>
      </c>
    </row>
    <row r="56" spans="1:19">
      <c r="C56" s="12">
        <v>44139</v>
      </c>
      <c r="D56" s="11">
        <v>345</v>
      </c>
      <c r="E56" s="11">
        <v>0</v>
      </c>
    </row>
    <row r="57" spans="1:19">
      <c r="C57" s="12">
        <v>44138</v>
      </c>
      <c r="D57" s="11">
        <v>252</v>
      </c>
      <c r="E57" s="11">
        <v>0</v>
      </c>
    </row>
    <row r="58" spans="1:19">
      <c r="C58" s="12">
        <v>44137</v>
      </c>
      <c r="D58" s="11">
        <v>241</v>
      </c>
      <c r="E58" s="11">
        <v>0</v>
      </c>
      <c r="R58" s="1">
        <v>44126</v>
      </c>
      <c r="S58" s="1">
        <v>184</v>
      </c>
    </row>
    <row r="59" spans="1:19">
      <c r="A59" t="s">
        <v>13</v>
      </c>
      <c r="C59" s="12">
        <v>44136</v>
      </c>
      <c r="D59" s="11">
        <v>240</v>
      </c>
      <c r="E59" s="11">
        <v>0</v>
      </c>
    </row>
    <row r="60" spans="1:19">
      <c r="A60" s="6" t="s">
        <v>12</v>
      </c>
      <c r="C60" s="5">
        <v>44135</v>
      </c>
      <c r="D60" s="2">
        <v>372</v>
      </c>
      <c r="E60" s="2">
        <v>0</v>
      </c>
    </row>
    <row r="61" spans="1:19">
      <c r="C61" s="5">
        <v>44134</v>
      </c>
      <c r="D61" s="2">
        <v>367</v>
      </c>
      <c r="E61" s="2">
        <v>0</v>
      </c>
      <c r="R61" s="1">
        <v>44127</v>
      </c>
      <c r="S61" s="1">
        <v>219</v>
      </c>
    </row>
    <row r="62" spans="1:19">
      <c r="C62" s="5">
        <v>44133</v>
      </c>
      <c r="D62" s="2">
        <v>353</v>
      </c>
      <c r="E62" s="2">
        <v>0</v>
      </c>
    </row>
    <row r="63" spans="1:19">
      <c r="A63" t="s">
        <v>20</v>
      </c>
      <c r="C63" s="5">
        <v>44132</v>
      </c>
      <c r="D63" s="2">
        <v>367</v>
      </c>
      <c r="E63" s="2">
        <v>0</v>
      </c>
    </row>
    <row r="64" spans="1:19">
      <c r="C64" s="5">
        <v>44131</v>
      </c>
      <c r="D64" s="2">
        <v>260</v>
      </c>
      <c r="E64" s="2">
        <v>0</v>
      </c>
      <c r="R64" s="1">
        <v>44128</v>
      </c>
      <c r="S64" s="1">
        <v>178</v>
      </c>
    </row>
    <row r="65" spans="3:19">
      <c r="C65" s="5">
        <v>44130</v>
      </c>
      <c r="D65" s="2">
        <v>309</v>
      </c>
      <c r="E65" s="2">
        <v>0</v>
      </c>
    </row>
    <row r="66" spans="3:19">
      <c r="C66" s="5">
        <v>44129</v>
      </c>
      <c r="D66" s="2">
        <v>312</v>
      </c>
      <c r="E66" s="2">
        <v>1</v>
      </c>
    </row>
    <row r="67" spans="3:19">
      <c r="C67" s="5">
        <v>44128</v>
      </c>
      <c r="D67" s="2">
        <v>329</v>
      </c>
      <c r="E67" s="2">
        <v>0</v>
      </c>
      <c r="R67" s="1">
        <v>44129</v>
      </c>
      <c r="S67" s="1">
        <v>196</v>
      </c>
    </row>
    <row r="68" spans="3:19">
      <c r="C68" s="5">
        <v>44127</v>
      </c>
      <c r="D68" s="2">
        <v>486</v>
      </c>
      <c r="E68" s="2">
        <v>0</v>
      </c>
    </row>
    <row r="69" spans="3:19">
      <c r="C69" s="5">
        <v>44126</v>
      </c>
      <c r="D69" s="2">
        <v>372</v>
      </c>
      <c r="E69" s="2">
        <v>0</v>
      </c>
    </row>
    <row r="70" spans="3:19">
      <c r="C70" s="5">
        <v>44125</v>
      </c>
      <c r="D70" s="2">
        <v>446</v>
      </c>
      <c r="E70" s="2">
        <v>0</v>
      </c>
      <c r="R70" s="1">
        <v>44130</v>
      </c>
      <c r="S70" s="1">
        <v>122</v>
      </c>
    </row>
    <row r="71" spans="3:19">
      <c r="C71" s="5">
        <v>44124</v>
      </c>
      <c r="D71" s="2">
        <v>386</v>
      </c>
      <c r="E71" s="2">
        <v>0</v>
      </c>
    </row>
    <row r="72" spans="3:19">
      <c r="C72" s="5">
        <v>44123</v>
      </c>
      <c r="D72" s="2">
        <v>421</v>
      </c>
      <c r="E72" s="2">
        <v>0</v>
      </c>
    </row>
    <row r="73" spans="3:19">
      <c r="C73" s="5">
        <v>44122</v>
      </c>
      <c r="D73" s="2">
        <v>535</v>
      </c>
      <c r="E73" s="2">
        <v>0</v>
      </c>
      <c r="R73" s="1">
        <v>44132</v>
      </c>
      <c r="S73" s="1">
        <v>408</v>
      </c>
    </row>
    <row r="74" spans="3:19">
      <c r="C74" s="5">
        <v>44121</v>
      </c>
      <c r="D74" s="2">
        <v>537</v>
      </c>
      <c r="E74" s="2">
        <v>0</v>
      </c>
    </row>
    <row r="75" spans="3:19">
      <c r="C75" s="5">
        <v>44120</v>
      </c>
      <c r="D75" s="2">
        <v>639</v>
      </c>
      <c r="E75" s="2">
        <v>0</v>
      </c>
    </row>
    <row r="76" spans="3:19">
      <c r="C76" s="5">
        <v>44119</v>
      </c>
      <c r="D76" s="2">
        <v>429</v>
      </c>
      <c r="E76" s="2">
        <v>0</v>
      </c>
      <c r="R76" s="1">
        <v>44133</v>
      </c>
      <c r="S76" s="1">
        <v>188</v>
      </c>
    </row>
    <row r="77" spans="3:19">
      <c r="C77" s="5">
        <v>44118</v>
      </c>
      <c r="D77" s="2">
        <v>559</v>
      </c>
      <c r="E77" s="2">
        <v>0</v>
      </c>
    </row>
    <row r="78" spans="3:19">
      <c r="C78" s="5">
        <v>44117</v>
      </c>
      <c r="D78" s="2">
        <v>649</v>
      </c>
      <c r="E78" s="2">
        <v>0</v>
      </c>
    </row>
    <row r="79" spans="3:19">
      <c r="C79" s="5">
        <v>44116</v>
      </c>
      <c r="D79" s="2">
        <v>691</v>
      </c>
      <c r="E79" s="2">
        <v>0</v>
      </c>
      <c r="R79" s="1">
        <v>44134</v>
      </c>
      <c r="S79" s="1">
        <v>344</v>
      </c>
    </row>
    <row r="80" spans="3:19">
      <c r="C80" s="5">
        <v>44115</v>
      </c>
      <c r="D80" s="2">
        <v>666</v>
      </c>
      <c r="E80" s="2">
        <v>0</v>
      </c>
    </row>
    <row r="81" spans="3:19">
      <c r="C81" s="5">
        <v>44114</v>
      </c>
      <c r="D81" s="2">
        <v>720</v>
      </c>
      <c r="E81" s="2">
        <v>0</v>
      </c>
    </row>
    <row r="82" spans="3:19">
      <c r="C82" s="5">
        <v>44113</v>
      </c>
      <c r="D82" s="2">
        <v>640</v>
      </c>
      <c r="E82" s="2">
        <v>11</v>
      </c>
      <c r="R82" s="1">
        <v>44135</v>
      </c>
      <c r="S82" s="1">
        <v>203</v>
      </c>
    </row>
    <row r="83" spans="3:19">
      <c r="C83" s="5">
        <v>44112</v>
      </c>
      <c r="D83" s="2">
        <v>445</v>
      </c>
      <c r="E83" s="2">
        <v>0</v>
      </c>
    </row>
    <row r="84" spans="3:19">
      <c r="C84" s="5">
        <v>44111</v>
      </c>
      <c r="D84" s="2">
        <v>578</v>
      </c>
      <c r="E84" s="2">
        <v>0</v>
      </c>
    </row>
    <row r="85" spans="3:19">
      <c r="C85" s="5">
        <v>44110</v>
      </c>
      <c r="D85" s="2">
        <v>655</v>
      </c>
      <c r="E85" s="2">
        <v>0</v>
      </c>
      <c r="R85" s="1">
        <v>44136</v>
      </c>
      <c r="S85" s="1">
        <v>178</v>
      </c>
    </row>
    <row r="86" spans="3:19">
      <c r="C86" s="5">
        <v>44109</v>
      </c>
      <c r="D86" s="2">
        <v>453</v>
      </c>
      <c r="E86" s="2">
        <v>0</v>
      </c>
    </row>
    <row r="87" spans="3:19">
      <c r="C87" s="5">
        <v>44108</v>
      </c>
      <c r="D87" s="2">
        <v>294</v>
      </c>
      <c r="E87" s="2">
        <v>0</v>
      </c>
    </row>
    <row r="88" spans="3:19">
      <c r="C88" s="5">
        <v>44107</v>
      </c>
      <c r="D88" s="2">
        <v>463</v>
      </c>
      <c r="E88" s="2">
        <v>1</v>
      </c>
      <c r="R88" s="1">
        <v>44137</v>
      </c>
      <c r="S88" s="1">
        <v>109</v>
      </c>
    </row>
    <row r="89" spans="3:19">
      <c r="C89" s="5">
        <v>44106</v>
      </c>
      <c r="D89" s="2">
        <v>169</v>
      </c>
      <c r="E89" s="2">
        <v>0</v>
      </c>
    </row>
    <row r="90" spans="3:19">
      <c r="C90" s="5">
        <v>44105</v>
      </c>
      <c r="D90" s="2">
        <v>203</v>
      </c>
      <c r="E90" s="2">
        <v>0</v>
      </c>
    </row>
    <row r="91" spans="3:19">
      <c r="C91" s="5">
        <v>44104</v>
      </c>
      <c r="D91" s="2">
        <v>318</v>
      </c>
      <c r="E91" s="2">
        <v>0</v>
      </c>
      <c r="R91" s="1">
        <v>44138</v>
      </c>
      <c r="S91" s="1">
        <v>237</v>
      </c>
    </row>
    <row r="92" spans="3:19">
      <c r="C92" s="5">
        <v>44103</v>
      </c>
      <c r="D92" s="2">
        <v>238</v>
      </c>
      <c r="E92" s="2">
        <v>0</v>
      </c>
    </row>
    <row r="93" spans="3:19">
      <c r="C93" s="5">
        <v>44102</v>
      </c>
      <c r="D93" s="2">
        <v>199</v>
      </c>
      <c r="E93" s="2">
        <v>0</v>
      </c>
    </row>
    <row r="94" spans="3:19">
      <c r="C94" s="5">
        <v>44101</v>
      </c>
      <c r="D94" s="2">
        <v>141</v>
      </c>
      <c r="E94" s="2">
        <v>0</v>
      </c>
      <c r="R94" s="1">
        <v>44139</v>
      </c>
      <c r="S94" s="1">
        <v>293</v>
      </c>
    </row>
    <row r="95" spans="3:19">
      <c r="C95" s="5">
        <v>44100</v>
      </c>
      <c r="D95" s="2">
        <v>242</v>
      </c>
      <c r="E95" s="2">
        <v>0</v>
      </c>
    </row>
    <row r="96" spans="3:19">
      <c r="C96" s="5">
        <v>44099</v>
      </c>
      <c r="D96" s="2">
        <v>217</v>
      </c>
      <c r="E96" s="2">
        <v>1</v>
      </c>
    </row>
    <row r="97" spans="3:19">
      <c r="C97" s="5">
        <v>44098</v>
      </c>
      <c r="D97" s="2">
        <v>211</v>
      </c>
      <c r="E97" s="2">
        <v>0</v>
      </c>
      <c r="R97" s="1">
        <v>44140</v>
      </c>
      <c r="S97" s="1">
        <v>189</v>
      </c>
    </row>
    <row r="98" spans="3:19">
      <c r="C98" s="5">
        <v>44097</v>
      </c>
      <c r="D98" s="2">
        <v>189</v>
      </c>
      <c r="E98" s="2">
        <v>0</v>
      </c>
    </row>
    <row r="99" spans="3:19">
      <c r="C99" s="5">
        <v>44096</v>
      </c>
      <c r="D99" s="2">
        <v>311</v>
      </c>
      <c r="E99" s="2">
        <v>0</v>
      </c>
    </row>
    <row r="100" spans="3:19">
      <c r="C100" s="5">
        <v>44095</v>
      </c>
      <c r="D100" s="2">
        <v>157</v>
      </c>
      <c r="E100" s="2">
        <v>0</v>
      </c>
      <c r="R100" s="1">
        <v>44141</v>
      </c>
      <c r="S100" s="1">
        <v>266</v>
      </c>
    </row>
    <row r="101" spans="3:19">
      <c r="C101" s="5">
        <v>44094</v>
      </c>
      <c r="D101" s="2">
        <v>202</v>
      </c>
      <c r="E101" s="2">
        <v>0</v>
      </c>
    </row>
    <row r="102" spans="3:19">
      <c r="C102" s="5">
        <v>44093</v>
      </c>
      <c r="D102" s="2">
        <v>190</v>
      </c>
      <c r="E102" s="2">
        <v>0</v>
      </c>
    </row>
    <row r="103" spans="3:19">
      <c r="C103" s="5">
        <v>44092</v>
      </c>
      <c r="D103" s="2">
        <v>82</v>
      </c>
      <c r="E103" s="2">
        <v>0</v>
      </c>
      <c r="R103" s="1">
        <v>44143</v>
      </c>
      <c r="S103" s="1">
        <v>412</v>
      </c>
    </row>
    <row r="104" spans="3:19">
      <c r="C104" s="5">
        <v>44091</v>
      </c>
      <c r="D104" s="2">
        <v>137</v>
      </c>
      <c r="E104" s="2">
        <v>0</v>
      </c>
    </row>
    <row r="105" spans="3:19">
      <c r="C105" s="5">
        <v>44090</v>
      </c>
      <c r="D105" s="2">
        <v>125</v>
      </c>
      <c r="E105" s="2">
        <v>0</v>
      </c>
    </row>
    <row r="106" spans="3:19">
      <c r="C106" s="5">
        <v>44089</v>
      </c>
      <c r="D106" s="2">
        <v>136</v>
      </c>
      <c r="E106" s="2">
        <v>0</v>
      </c>
      <c r="R106" s="1">
        <v>44144</v>
      </c>
      <c r="S106" s="1">
        <v>90</v>
      </c>
    </row>
    <row r="107" spans="3:19">
      <c r="C107" s="5">
        <v>44088</v>
      </c>
      <c r="D107" s="2">
        <v>67</v>
      </c>
      <c r="E107" s="2">
        <v>0</v>
      </c>
    </row>
    <row r="108" spans="3:19">
      <c r="C108" s="5">
        <v>44087</v>
      </c>
      <c r="D108" s="2">
        <v>87</v>
      </c>
      <c r="E108" s="2">
        <v>0</v>
      </c>
    </row>
    <row r="109" spans="3:19">
      <c r="C109" s="5">
        <v>44086</v>
      </c>
      <c r="D109" s="2">
        <v>46</v>
      </c>
      <c r="E109" s="2">
        <v>0</v>
      </c>
      <c r="R109" s="1">
        <v>44145</v>
      </c>
      <c r="S109" s="1">
        <v>220</v>
      </c>
    </row>
    <row r="110" spans="3:19">
      <c r="C110" s="5">
        <v>44085</v>
      </c>
      <c r="D110" s="2">
        <v>70</v>
      </c>
      <c r="E110" s="2">
        <v>0</v>
      </c>
    </row>
    <row r="111" spans="3:19">
      <c r="C111" s="5">
        <v>44084</v>
      </c>
      <c r="D111" s="2">
        <v>75</v>
      </c>
      <c r="E111" s="2">
        <v>0</v>
      </c>
    </row>
    <row r="112" spans="3:19">
      <c r="C112" s="5">
        <v>44083</v>
      </c>
      <c r="D112" s="2">
        <v>101</v>
      </c>
      <c r="E112" s="2">
        <v>0</v>
      </c>
      <c r="R112" s="1">
        <v>44146</v>
      </c>
      <c r="S112" s="1">
        <v>238</v>
      </c>
    </row>
    <row r="113" spans="1:19">
      <c r="C113" s="5">
        <v>44082</v>
      </c>
      <c r="D113" s="2">
        <v>56</v>
      </c>
      <c r="E113" s="2">
        <v>0</v>
      </c>
    </row>
    <row r="114" spans="1:19">
      <c r="C114" s="5">
        <v>44081</v>
      </c>
      <c r="D114" s="2">
        <v>46</v>
      </c>
      <c r="E114" s="2">
        <v>0</v>
      </c>
    </row>
    <row r="115" spans="1:19">
      <c r="C115" s="5">
        <v>44080</v>
      </c>
      <c r="D115" s="2">
        <v>10</v>
      </c>
      <c r="E115" s="2">
        <v>0</v>
      </c>
      <c r="R115" s="1">
        <v>44147</v>
      </c>
      <c r="S115" s="1">
        <v>197</v>
      </c>
    </row>
    <row r="116" spans="1:19">
      <c r="A116" t="s">
        <v>15</v>
      </c>
      <c r="C116" s="5">
        <v>44079</v>
      </c>
      <c r="D116" s="2">
        <v>15</v>
      </c>
      <c r="E116" s="2">
        <v>0</v>
      </c>
    </row>
    <row r="117" spans="1:19">
      <c r="A117" s="6" t="s">
        <v>7</v>
      </c>
      <c r="C117" s="5">
        <v>44078</v>
      </c>
      <c r="D117" s="2">
        <v>19</v>
      </c>
      <c r="E117" s="2">
        <v>0</v>
      </c>
    </row>
    <row r="118" spans="1:19">
      <c r="C118" s="5">
        <v>44077</v>
      </c>
      <c r="D118" s="2">
        <v>6</v>
      </c>
      <c r="E118" s="2">
        <v>0</v>
      </c>
      <c r="R118" s="1">
        <v>44148</v>
      </c>
      <c r="S118" s="1">
        <v>316</v>
      </c>
    </row>
    <row r="119" spans="1:19">
      <c r="A119" t="s">
        <v>9</v>
      </c>
      <c r="C119"/>
    </row>
    <row r="120" spans="1:19">
      <c r="A120" s="8" t="str">
        <f ca="1">"Uusien #koronavilkku päiväavaimien lukumäärä "&amp;TEXT(NOW(),"p.kk")&amp;" on n="&amp;C127&amp;" edelliset 7 päivää "&amp;A127&amp;" (muutos "&amp;A128&amp;"), "&amp;A134&amp;" ("&amp;A135&amp;"), "&amp;A141&amp;" ("&amp;A142&amp;"), "&amp;A148&amp;". Kumulatiivisesti N="&amp;G2&amp;" ja /5 arvioituna (*) avauskoodeja jaettu vähintään "&amp;TEXT(H2,"0")&amp;", https://github.com/jussivirkkala/excel/tree/master/all-exposure-checks"</f>
        <v>Uusien #koronavilkku päiväavaimien lukumäärä 17.12 on n=571 edelliset 7 päivää 4241 (muutos -19 %), 5211 (-10 %), 5772 (18 %), 4907. Kumulatiivisesti N=43752 ja /5 arvioituna (*) avauskoodeja jaettu vähintään 8750, https://github.com/jussivirkkala/excel/tree/master/all-exposure-checks</v>
      </c>
      <c r="C120"/>
    </row>
    <row r="121" spans="1:19">
      <c r="R121" s="1">
        <v>44149</v>
      </c>
      <c r="S121" s="1">
        <v>244</v>
      </c>
    </row>
    <row r="122" spans="1:19">
      <c r="A122" s="8" t="str">
        <f ca="1">TEXT(NOW(),"p.k.vvvv")&amp;" uusia Koronavilkku päiväavaimia n="&amp;C127&amp;"."</f>
        <v>17.12.2020 uusia Koronavilkku päiväavaimia n=571.</v>
      </c>
      <c r="E122" t="str">
        <f>IF(MAX(AllKeys)=C127," (ennätys) ","")</f>
        <v/>
      </c>
    </row>
    <row r="124" spans="1:19">
      <c r="A124" t="s">
        <v>4</v>
      </c>
      <c r="R124" s="1">
        <v>44150</v>
      </c>
      <c r="S124" s="1">
        <v>213</v>
      </c>
    </row>
    <row r="125" spans="1:19">
      <c r="I125" t="s">
        <v>21</v>
      </c>
    </row>
    <row r="126" spans="1:19">
      <c r="B126" s="16">
        <f>MAX(time)+1</f>
        <v>44183</v>
      </c>
      <c r="C126" t="s">
        <v>28</v>
      </c>
      <c r="D126" t="s">
        <v>2</v>
      </c>
      <c r="F126" t="s">
        <v>19</v>
      </c>
      <c r="I126" t="s">
        <v>17</v>
      </c>
      <c r="J126" t="s">
        <v>18</v>
      </c>
      <c r="K126" t="s">
        <v>27</v>
      </c>
    </row>
    <row r="127" spans="1:19">
      <c r="A127">
        <f>SUM(C127:C133)</f>
        <v>4241</v>
      </c>
      <c r="B127" s="16">
        <f>IF(AND(B126&gt;44077,B126&lt;&gt;""),B126-1,B126)</f>
        <v>44182</v>
      </c>
      <c r="C127">
        <f t="shared" ref="C127:C160" si="10">VLOOKUP(B127,data,2,FALSE)</f>
        <v>571</v>
      </c>
      <c r="D127">
        <f t="shared" ref="D127:D139" si="11">VLOOKUP(B127,data,3,FALSE)</f>
        <v>0</v>
      </c>
      <c r="E127">
        <f>IF(C127&lt;C128,C127,-1)</f>
        <v>571</v>
      </c>
      <c r="F127">
        <f>COUNTIF(E127:E235,E127)</f>
        <v>2</v>
      </c>
      <c r="G127" s="3">
        <f t="shared" ref="G127:G190" si="12">IF(G128&gt;44077,G128-1,44077)</f>
        <v>44077</v>
      </c>
      <c r="H127">
        <f t="shared" ref="H127:H190" si="13">VLOOKUP(G127,data,2,FALSE)</f>
        <v>6</v>
      </c>
      <c r="K127">
        <f>IF(ISNA(VLOOKUP(B127,R:S,2,)),"",VLOOKUP(B127,R:S,2,))</f>
        <v>358</v>
      </c>
      <c r="R127" s="1">
        <v>44151</v>
      </c>
      <c r="S127" s="1">
        <v>104</v>
      </c>
    </row>
    <row r="128" spans="1:19">
      <c r="A128" s="9" t="str">
        <f>TEXT(A127/A134-1,"0 %")</f>
        <v>-19 %</v>
      </c>
      <c r="B128" s="16">
        <f t="shared" ref="B128:B191" si="14">IF(AND(B127&gt;44077,B127&lt;&gt;""),B127-1,B127)</f>
        <v>44181</v>
      </c>
      <c r="C128">
        <f t="shared" si="10"/>
        <v>640</v>
      </c>
      <c r="D128">
        <f t="shared" si="11"/>
        <v>1</v>
      </c>
      <c r="E128">
        <f>IF(C128&gt;=E127,E127,0)</f>
        <v>571</v>
      </c>
      <c r="G128" s="3">
        <f t="shared" si="12"/>
        <v>44077</v>
      </c>
      <c r="H128">
        <f t="shared" si="13"/>
        <v>6</v>
      </c>
      <c r="I128" t="str">
        <f t="shared" ref="I128:I190" si="15">IF(AND(H128&gt;H127,H128&gt;H129),H128,IF(AND(H129="",H128/H127&gt;1.1),H128,""))</f>
        <v/>
      </c>
      <c r="J128" t="str">
        <f t="shared" ref="J128:J190" si="16">IF(AND(H128&lt;H127,H128&lt;H129),H128,IF(AND(H129="",H128/H127&lt;0.9),H128,""))</f>
        <v/>
      </c>
      <c r="K128">
        <f>IF(ISNA(VLOOKUP(B128,R:S,2,)),"",VLOOKUP(B128,R:S,2,))</f>
        <v>411</v>
      </c>
    </row>
    <row r="129" spans="1:19">
      <c r="B129" s="16">
        <f t="shared" si="14"/>
        <v>44180</v>
      </c>
      <c r="C129">
        <f t="shared" si="10"/>
        <v>504</v>
      </c>
      <c r="D129">
        <f t="shared" si="11"/>
        <v>0</v>
      </c>
      <c r="E129">
        <f t="shared" ref="E129:E173" si="17">IF(C129&gt;E128,E128,0)</f>
        <v>0</v>
      </c>
      <c r="G129" s="3">
        <f t="shared" si="12"/>
        <v>44077</v>
      </c>
      <c r="H129">
        <f t="shared" si="13"/>
        <v>6</v>
      </c>
      <c r="I129" t="str">
        <f t="shared" si="15"/>
        <v/>
      </c>
      <c r="J129" t="str">
        <f t="shared" si="16"/>
        <v/>
      </c>
      <c r="K129">
        <f t="shared" ref="K129:K160" si="18">IF(ISNA(VLOOKUP(B129,R:S,2,)),"",VLOOKUP(B129,R:S,2,))</f>
        <v>349</v>
      </c>
    </row>
    <row r="130" spans="1:19">
      <c r="B130" s="16">
        <f t="shared" si="14"/>
        <v>44179</v>
      </c>
      <c r="C130">
        <f t="shared" si="10"/>
        <v>443</v>
      </c>
      <c r="D130">
        <f t="shared" si="11"/>
        <v>0</v>
      </c>
      <c r="E130">
        <f t="shared" si="17"/>
        <v>0</v>
      </c>
      <c r="G130" s="3">
        <f t="shared" si="12"/>
        <v>44077</v>
      </c>
      <c r="H130">
        <f t="shared" si="13"/>
        <v>6</v>
      </c>
      <c r="I130" t="str">
        <f t="shared" si="15"/>
        <v/>
      </c>
      <c r="J130" t="str">
        <f t="shared" si="16"/>
        <v/>
      </c>
      <c r="K130">
        <f t="shared" si="18"/>
        <v>300</v>
      </c>
      <c r="R130" s="1">
        <v>44152</v>
      </c>
      <c r="S130" s="1">
        <v>228</v>
      </c>
    </row>
    <row r="131" spans="1:19">
      <c r="B131" s="16">
        <f t="shared" si="14"/>
        <v>44178</v>
      </c>
      <c r="C131">
        <f t="shared" si="10"/>
        <v>598</v>
      </c>
      <c r="D131">
        <f t="shared" si="11"/>
        <v>0</v>
      </c>
      <c r="E131">
        <f t="shared" si="17"/>
        <v>0</v>
      </c>
      <c r="G131" s="3">
        <f t="shared" si="12"/>
        <v>44078</v>
      </c>
      <c r="H131">
        <f t="shared" si="13"/>
        <v>19</v>
      </c>
      <c r="I131">
        <f t="shared" si="15"/>
        <v>19</v>
      </c>
      <c r="J131" t="str">
        <f t="shared" si="16"/>
        <v/>
      </c>
      <c r="K131">
        <f t="shared" si="18"/>
        <v>360</v>
      </c>
    </row>
    <row r="132" spans="1:19">
      <c r="B132" s="16">
        <f t="shared" si="14"/>
        <v>44177</v>
      </c>
      <c r="C132">
        <f t="shared" si="10"/>
        <v>588</v>
      </c>
      <c r="D132">
        <f t="shared" si="11"/>
        <v>0</v>
      </c>
      <c r="E132">
        <f t="shared" si="17"/>
        <v>0</v>
      </c>
      <c r="G132" s="3">
        <f t="shared" si="12"/>
        <v>44079</v>
      </c>
      <c r="H132">
        <f t="shared" si="13"/>
        <v>15</v>
      </c>
      <c r="I132" t="str">
        <f t="shared" si="15"/>
        <v/>
      </c>
      <c r="J132" t="str">
        <f t="shared" si="16"/>
        <v/>
      </c>
      <c r="K132">
        <f t="shared" si="18"/>
        <v>377</v>
      </c>
    </row>
    <row r="133" spans="1:19">
      <c r="B133" s="16">
        <f t="shared" si="14"/>
        <v>44176</v>
      </c>
      <c r="C133">
        <f t="shared" si="10"/>
        <v>897</v>
      </c>
      <c r="D133">
        <f t="shared" si="11"/>
        <v>0</v>
      </c>
      <c r="E133">
        <f>IF(C133&gt;E132,E132,-1)</f>
        <v>0</v>
      </c>
      <c r="G133" s="3">
        <f t="shared" si="12"/>
        <v>44080</v>
      </c>
      <c r="H133">
        <f t="shared" si="13"/>
        <v>10</v>
      </c>
      <c r="I133" t="str">
        <f t="shared" si="15"/>
        <v/>
      </c>
      <c r="J133">
        <f t="shared" si="16"/>
        <v>10</v>
      </c>
      <c r="K133">
        <f t="shared" si="18"/>
        <v>501</v>
      </c>
      <c r="R133" s="1">
        <v>44153</v>
      </c>
      <c r="S133" s="1">
        <v>288</v>
      </c>
    </row>
    <row r="134" spans="1:19">
      <c r="A134">
        <f>SUM(C134:C140)</f>
        <v>5211</v>
      </c>
      <c r="B134" s="16">
        <f t="shared" si="14"/>
        <v>44175</v>
      </c>
      <c r="C134">
        <f t="shared" si="10"/>
        <v>710</v>
      </c>
      <c r="D134">
        <f t="shared" si="11"/>
        <v>0</v>
      </c>
      <c r="E134">
        <f t="shared" si="17"/>
        <v>0</v>
      </c>
      <c r="G134" s="3">
        <f t="shared" si="12"/>
        <v>44081</v>
      </c>
      <c r="H134">
        <f t="shared" si="13"/>
        <v>46</v>
      </c>
      <c r="I134" t="str">
        <f t="shared" si="15"/>
        <v/>
      </c>
      <c r="J134" t="str">
        <f t="shared" si="16"/>
        <v/>
      </c>
      <c r="K134">
        <f t="shared" si="18"/>
        <v>840</v>
      </c>
    </row>
    <row r="135" spans="1:19">
      <c r="A135" s="9" t="str">
        <f>TEXT(A134/A141-1,"0 %")</f>
        <v>-10 %</v>
      </c>
      <c r="B135" s="16">
        <f t="shared" si="14"/>
        <v>44174</v>
      </c>
      <c r="C135">
        <f t="shared" si="10"/>
        <v>817</v>
      </c>
      <c r="D135">
        <f t="shared" si="11"/>
        <v>0</v>
      </c>
      <c r="E135">
        <f t="shared" si="17"/>
        <v>0</v>
      </c>
      <c r="G135" s="3">
        <f t="shared" si="12"/>
        <v>44082</v>
      </c>
      <c r="H135">
        <f t="shared" si="13"/>
        <v>56</v>
      </c>
      <c r="I135" t="str">
        <f t="shared" si="15"/>
        <v/>
      </c>
      <c r="J135" t="str">
        <f t="shared" si="16"/>
        <v/>
      </c>
      <c r="K135">
        <f t="shared" si="18"/>
        <v>490</v>
      </c>
    </row>
    <row r="136" spans="1:19">
      <c r="B136" s="16">
        <f t="shared" si="14"/>
        <v>44173</v>
      </c>
      <c r="C136">
        <f t="shared" si="10"/>
        <v>695</v>
      </c>
      <c r="D136">
        <f t="shared" si="11"/>
        <v>0</v>
      </c>
      <c r="E136">
        <f t="shared" si="17"/>
        <v>0</v>
      </c>
      <c r="G136" s="3">
        <f t="shared" si="12"/>
        <v>44083</v>
      </c>
      <c r="H136">
        <f t="shared" si="13"/>
        <v>101</v>
      </c>
      <c r="I136">
        <f t="shared" si="15"/>
        <v>101</v>
      </c>
      <c r="J136" t="str">
        <f t="shared" si="16"/>
        <v/>
      </c>
      <c r="K136">
        <f t="shared" si="18"/>
        <v>361</v>
      </c>
      <c r="R136" s="1">
        <v>44154</v>
      </c>
      <c r="S136" s="1">
        <v>351</v>
      </c>
    </row>
    <row r="137" spans="1:19">
      <c r="B137" s="16">
        <f t="shared" si="14"/>
        <v>44172</v>
      </c>
      <c r="C137">
        <f t="shared" si="10"/>
        <v>531</v>
      </c>
      <c r="D137">
        <f t="shared" si="11"/>
        <v>0</v>
      </c>
      <c r="E137">
        <f t="shared" si="17"/>
        <v>0</v>
      </c>
      <c r="G137" s="3">
        <f t="shared" si="12"/>
        <v>44084</v>
      </c>
      <c r="H137">
        <f t="shared" si="13"/>
        <v>75</v>
      </c>
      <c r="I137" t="str">
        <f t="shared" si="15"/>
        <v/>
      </c>
      <c r="J137" t="str">
        <f t="shared" si="16"/>
        <v/>
      </c>
      <c r="K137">
        <f t="shared" si="18"/>
        <v>250</v>
      </c>
    </row>
    <row r="138" spans="1:19">
      <c r="B138" s="16">
        <f t="shared" si="14"/>
        <v>44171</v>
      </c>
      <c r="C138">
        <f t="shared" si="10"/>
        <v>865</v>
      </c>
      <c r="D138">
        <f t="shared" si="11"/>
        <v>0</v>
      </c>
      <c r="E138">
        <f t="shared" si="17"/>
        <v>0</v>
      </c>
      <c r="G138" s="3">
        <f t="shared" si="12"/>
        <v>44085</v>
      </c>
      <c r="H138">
        <f t="shared" si="13"/>
        <v>70</v>
      </c>
      <c r="I138" t="str">
        <f t="shared" si="15"/>
        <v/>
      </c>
      <c r="J138" t="str">
        <f t="shared" si="16"/>
        <v/>
      </c>
      <c r="K138">
        <f t="shared" si="18"/>
        <v>413</v>
      </c>
    </row>
    <row r="139" spans="1:19">
      <c r="B139" s="16">
        <f t="shared" si="14"/>
        <v>44170</v>
      </c>
      <c r="C139">
        <f t="shared" si="10"/>
        <v>845</v>
      </c>
      <c r="D139">
        <f t="shared" si="11"/>
        <v>0</v>
      </c>
      <c r="E139">
        <f t="shared" si="17"/>
        <v>0</v>
      </c>
      <c r="G139" s="3">
        <f t="shared" si="12"/>
        <v>44086</v>
      </c>
      <c r="H139">
        <f t="shared" si="13"/>
        <v>46</v>
      </c>
      <c r="I139" t="str">
        <f t="shared" si="15"/>
        <v/>
      </c>
      <c r="J139">
        <f t="shared" si="16"/>
        <v>46</v>
      </c>
      <c r="K139">
        <f t="shared" si="18"/>
        <v>460</v>
      </c>
      <c r="R139" s="1">
        <v>44155</v>
      </c>
      <c r="S139" s="1">
        <v>461</v>
      </c>
    </row>
    <row r="140" spans="1:19">
      <c r="B140" s="16">
        <f t="shared" si="14"/>
        <v>44169</v>
      </c>
      <c r="C140">
        <f t="shared" si="10"/>
        <v>748</v>
      </c>
      <c r="D140">
        <f>VLOOKUP(B140,data,3,FALSE)</f>
        <v>0</v>
      </c>
      <c r="E140">
        <f t="shared" si="17"/>
        <v>0</v>
      </c>
      <c r="G140" s="3">
        <f t="shared" si="12"/>
        <v>44087</v>
      </c>
      <c r="H140">
        <f t="shared" si="13"/>
        <v>87</v>
      </c>
      <c r="I140">
        <f t="shared" si="15"/>
        <v>87</v>
      </c>
      <c r="J140" t="str">
        <f t="shared" si="16"/>
        <v/>
      </c>
      <c r="K140">
        <f t="shared" si="18"/>
        <v>336</v>
      </c>
    </row>
    <row r="141" spans="1:19">
      <c r="A141">
        <f>SUM(C141:C147)</f>
        <v>5772</v>
      </c>
      <c r="B141" s="16">
        <f t="shared" si="14"/>
        <v>44168</v>
      </c>
      <c r="C141">
        <f t="shared" si="10"/>
        <v>714</v>
      </c>
      <c r="D141">
        <f t="shared" ref="D141:D147" si="19">VLOOKUP(B141,data,3,FALSE)</f>
        <v>0</v>
      </c>
      <c r="E141">
        <f t="shared" si="17"/>
        <v>0</v>
      </c>
      <c r="G141" s="3">
        <f t="shared" si="12"/>
        <v>44088</v>
      </c>
      <c r="H141">
        <f t="shared" si="13"/>
        <v>67</v>
      </c>
      <c r="I141" t="str">
        <f t="shared" si="15"/>
        <v/>
      </c>
      <c r="J141">
        <f t="shared" si="16"/>
        <v>67</v>
      </c>
      <c r="K141">
        <f t="shared" si="18"/>
        <v>540</v>
      </c>
    </row>
    <row r="142" spans="1:19">
      <c r="A142" s="9" t="str">
        <f>TEXT(A141/A148-1,"0 %")</f>
        <v>18 %</v>
      </c>
      <c r="B142" s="16">
        <f t="shared" si="14"/>
        <v>44167</v>
      </c>
      <c r="C142">
        <f t="shared" si="10"/>
        <v>995</v>
      </c>
      <c r="D142">
        <f t="shared" si="19"/>
        <v>0</v>
      </c>
      <c r="E142">
        <f t="shared" si="17"/>
        <v>0</v>
      </c>
      <c r="G142" s="3">
        <f t="shared" si="12"/>
        <v>44089</v>
      </c>
      <c r="H142">
        <f t="shared" si="13"/>
        <v>136</v>
      </c>
      <c r="I142">
        <f t="shared" si="15"/>
        <v>136</v>
      </c>
      <c r="J142" t="str">
        <f t="shared" si="16"/>
        <v/>
      </c>
      <c r="K142">
        <f t="shared" si="18"/>
        <v>420</v>
      </c>
      <c r="R142" s="1">
        <v>44156</v>
      </c>
      <c r="S142" s="1">
        <v>469</v>
      </c>
    </row>
    <row r="143" spans="1:19">
      <c r="B143" s="16">
        <f t="shared" si="14"/>
        <v>44166</v>
      </c>
      <c r="C143">
        <f t="shared" si="10"/>
        <v>722</v>
      </c>
      <c r="D143">
        <f t="shared" si="19"/>
        <v>0</v>
      </c>
      <c r="E143">
        <f t="shared" si="17"/>
        <v>0</v>
      </c>
      <c r="G143" s="3">
        <f t="shared" si="12"/>
        <v>44090</v>
      </c>
      <c r="H143">
        <f t="shared" si="13"/>
        <v>125</v>
      </c>
      <c r="I143" t="str">
        <f t="shared" si="15"/>
        <v/>
      </c>
      <c r="J143">
        <f t="shared" si="16"/>
        <v>125</v>
      </c>
      <c r="K143">
        <f t="shared" si="18"/>
        <v>550</v>
      </c>
    </row>
    <row r="144" spans="1:19">
      <c r="B144" s="16">
        <f t="shared" si="14"/>
        <v>44165</v>
      </c>
      <c r="C144">
        <f t="shared" si="10"/>
        <v>725</v>
      </c>
      <c r="D144">
        <f t="shared" si="19"/>
        <v>0</v>
      </c>
      <c r="E144">
        <f t="shared" si="17"/>
        <v>0</v>
      </c>
      <c r="G144" s="3">
        <f t="shared" si="12"/>
        <v>44091</v>
      </c>
      <c r="H144">
        <f t="shared" si="13"/>
        <v>137</v>
      </c>
      <c r="I144">
        <f t="shared" si="15"/>
        <v>137</v>
      </c>
      <c r="J144" t="str">
        <f t="shared" si="16"/>
        <v/>
      </c>
      <c r="K144">
        <f t="shared" si="18"/>
        <v>283</v>
      </c>
    </row>
    <row r="145" spans="1:19">
      <c r="B145" s="16">
        <f t="shared" si="14"/>
        <v>44164</v>
      </c>
      <c r="C145">
        <f t="shared" si="10"/>
        <v>753</v>
      </c>
      <c r="D145">
        <f t="shared" si="19"/>
        <v>0</v>
      </c>
      <c r="E145">
        <f t="shared" si="17"/>
        <v>0</v>
      </c>
      <c r="G145" s="3">
        <f t="shared" si="12"/>
        <v>44092</v>
      </c>
      <c r="H145">
        <f t="shared" si="13"/>
        <v>82</v>
      </c>
      <c r="I145" t="str">
        <f t="shared" si="15"/>
        <v/>
      </c>
      <c r="J145">
        <f t="shared" si="16"/>
        <v>82</v>
      </c>
      <c r="K145">
        <f t="shared" si="18"/>
        <v>322</v>
      </c>
      <c r="R145" s="1">
        <v>44157</v>
      </c>
      <c r="S145" s="1">
        <v>423</v>
      </c>
    </row>
    <row r="146" spans="1:19">
      <c r="B146" s="16">
        <f t="shared" si="14"/>
        <v>44163</v>
      </c>
      <c r="C146">
        <f t="shared" si="10"/>
        <v>1025</v>
      </c>
      <c r="D146">
        <f t="shared" si="19"/>
        <v>0</v>
      </c>
      <c r="E146">
        <f t="shared" si="17"/>
        <v>0</v>
      </c>
      <c r="G146" s="3">
        <f t="shared" si="12"/>
        <v>44093</v>
      </c>
      <c r="H146">
        <f t="shared" si="13"/>
        <v>190</v>
      </c>
      <c r="I146" t="str">
        <f t="shared" si="15"/>
        <v/>
      </c>
      <c r="J146" t="str">
        <f t="shared" si="16"/>
        <v/>
      </c>
      <c r="K146">
        <f t="shared" si="18"/>
        <v>541</v>
      </c>
    </row>
    <row r="147" spans="1:19">
      <c r="B147" s="16">
        <f t="shared" si="14"/>
        <v>44162</v>
      </c>
      <c r="C147">
        <f t="shared" si="10"/>
        <v>838</v>
      </c>
      <c r="D147">
        <f t="shared" si="19"/>
        <v>0</v>
      </c>
      <c r="E147">
        <f t="shared" si="17"/>
        <v>0</v>
      </c>
      <c r="G147" s="3">
        <f t="shared" si="12"/>
        <v>44094</v>
      </c>
      <c r="H147">
        <f t="shared" si="13"/>
        <v>202</v>
      </c>
      <c r="I147">
        <f t="shared" si="15"/>
        <v>202</v>
      </c>
      <c r="J147" t="str">
        <f t="shared" si="16"/>
        <v/>
      </c>
      <c r="K147">
        <f t="shared" si="18"/>
        <v>618</v>
      </c>
    </row>
    <row r="148" spans="1:19">
      <c r="A148">
        <f>SUM(C148:C154)</f>
        <v>4907</v>
      </c>
      <c r="B148" s="16">
        <f t="shared" si="14"/>
        <v>44161</v>
      </c>
      <c r="C148">
        <f t="shared" si="10"/>
        <v>923</v>
      </c>
      <c r="D148">
        <f t="shared" ref="D148:D160" si="20">VLOOKUP(B148,data,3,FALSE)</f>
        <v>1</v>
      </c>
      <c r="E148">
        <f t="shared" si="17"/>
        <v>0</v>
      </c>
      <c r="G148" s="3">
        <f t="shared" si="12"/>
        <v>44095</v>
      </c>
      <c r="H148">
        <f t="shared" si="13"/>
        <v>157</v>
      </c>
      <c r="I148" t="str">
        <f t="shared" si="15"/>
        <v/>
      </c>
      <c r="J148">
        <f t="shared" si="16"/>
        <v>157</v>
      </c>
      <c r="K148">
        <f t="shared" si="18"/>
        <v>496</v>
      </c>
      <c r="R148" s="1">
        <v>44158</v>
      </c>
      <c r="S148" s="1">
        <v>297</v>
      </c>
    </row>
    <row r="149" spans="1:19">
      <c r="A149" s="9" t="str">
        <f>TEXT(A148/A155-1,"0 %")</f>
        <v>91 %</v>
      </c>
      <c r="B149" s="16">
        <f t="shared" si="14"/>
        <v>44160</v>
      </c>
      <c r="C149">
        <f t="shared" si="10"/>
        <v>1098</v>
      </c>
      <c r="D149">
        <f t="shared" si="20"/>
        <v>0</v>
      </c>
      <c r="E149">
        <f t="shared" si="17"/>
        <v>0</v>
      </c>
      <c r="G149" s="3">
        <f t="shared" si="12"/>
        <v>44096</v>
      </c>
      <c r="H149">
        <f t="shared" si="13"/>
        <v>311</v>
      </c>
      <c r="I149">
        <f t="shared" si="15"/>
        <v>311</v>
      </c>
      <c r="J149" t="str">
        <f t="shared" si="16"/>
        <v/>
      </c>
      <c r="K149">
        <f t="shared" si="18"/>
        <v>363</v>
      </c>
    </row>
    <row r="150" spans="1:19">
      <c r="B150" s="16">
        <f t="shared" si="14"/>
        <v>44159</v>
      </c>
      <c r="C150">
        <f t="shared" si="10"/>
        <v>874</v>
      </c>
      <c r="D150">
        <f t="shared" si="20"/>
        <v>0</v>
      </c>
      <c r="E150">
        <f t="shared" si="17"/>
        <v>0</v>
      </c>
      <c r="G150" s="3">
        <f t="shared" si="12"/>
        <v>44097</v>
      </c>
      <c r="H150">
        <f t="shared" si="13"/>
        <v>189</v>
      </c>
      <c r="I150" t="str">
        <f t="shared" si="15"/>
        <v/>
      </c>
      <c r="J150">
        <f t="shared" si="16"/>
        <v>189</v>
      </c>
      <c r="K150">
        <f t="shared" si="18"/>
        <v>353</v>
      </c>
    </row>
    <row r="151" spans="1:19">
      <c r="B151" s="16">
        <f t="shared" si="14"/>
        <v>44158</v>
      </c>
      <c r="C151">
        <f t="shared" si="10"/>
        <v>383</v>
      </c>
      <c r="D151">
        <f t="shared" si="20"/>
        <v>0</v>
      </c>
      <c r="E151">
        <f t="shared" si="17"/>
        <v>0</v>
      </c>
      <c r="G151" s="3">
        <f t="shared" si="12"/>
        <v>44098</v>
      </c>
      <c r="H151">
        <f t="shared" si="13"/>
        <v>211</v>
      </c>
      <c r="I151" t="str">
        <f t="shared" si="15"/>
        <v/>
      </c>
      <c r="J151" t="str">
        <f t="shared" si="16"/>
        <v/>
      </c>
      <c r="K151">
        <f t="shared" si="18"/>
        <v>297</v>
      </c>
      <c r="R151" s="1">
        <v>44159</v>
      </c>
      <c r="S151" s="1">
        <v>353</v>
      </c>
    </row>
    <row r="152" spans="1:19">
      <c r="B152" s="16">
        <f t="shared" si="14"/>
        <v>44157</v>
      </c>
      <c r="C152">
        <f t="shared" si="10"/>
        <v>485</v>
      </c>
      <c r="D152">
        <f t="shared" si="20"/>
        <v>0</v>
      </c>
      <c r="E152">
        <f t="shared" si="17"/>
        <v>0</v>
      </c>
      <c r="G152" s="3">
        <f t="shared" si="12"/>
        <v>44099</v>
      </c>
      <c r="H152">
        <f t="shared" si="13"/>
        <v>217</v>
      </c>
      <c r="I152" t="str">
        <f t="shared" si="15"/>
        <v/>
      </c>
      <c r="J152" t="str">
        <f t="shared" si="16"/>
        <v/>
      </c>
      <c r="K152">
        <f t="shared" si="18"/>
        <v>423</v>
      </c>
    </row>
    <row r="153" spans="1:19">
      <c r="A153" s="7"/>
      <c r="B153" s="16">
        <f t="shared" si="14"/>
        <v>44156</v>
      </c>
      <c r="C153">
        <f t="shared" si="10"/>
        <v>626</v>
      </c>
      <c r="D153">
        <f t="shared" si="20"/>
        <v>0</v>
      </c>
      <c r="E153">
        <f t="shared" si="17"/>
        <v>0</v>
      </c>
      <c r="G153" s="3">
        <f t="shared" si="12"/>
        <v>44100</v>
      </c>
      <c r="H153">
        <f t="shared" si="13"/>
        <v>242</v>
      </c>
      <c r="I153">
        <f t="shared" si="15"/>
        <v>242</v>
      </c>
      <c r="J153" t="str">
        <f t="shared" si="16"/>
        <v/>
      </c>
      <c r="K153">
        <f t="shared" si="18"/>
        <v>469</v>
      </c>
    </row>
    <row r="154" spans="1:19">
      <c r="A154" s="3"/>
      <c r="B154" s="16">
        <f t="shared" si="14"/>
        <v>44155</v>
      </c>
      <c r="C154">
        <f t="shared" si="10"/>
        <v>518</v>
      </c>
      <c r="D154">
        <f t="shared" si="20"/>
        <v>0</v>
      </c>
      <c r="E154">
        <f t="shared" si="17"/>
        <v>0</v>
      </c>
      <c r="G154" s="3">
        <f t="shared" si="12"/>
        <v>44101</v>
      </c>
      <c r="H154">
        <f t="shared" si="13"/>
        <v>141</v>
      </c>
      <c r="I154" t="str">
        <f t="shared" si="15"/>
        <v/>
      </c>
      <c r="J154">
        <f t="shared" si="16"/>
        <v>141</v>
      </c>
      <c r="K154">
        <f t="shared" si="18"/>
        <v>461</v>
      </c>
      <c r="R154" s="1">
        <v>44160</v>
      </c>
      <c r="S154" s="1">
        <v>363</v>
      </c>
    </row>
    <row r="155" spans="1:19">
      <c r="A155">
        <f>SUM(C155:C161)</f>
        <v>2565</v>
      </c>
      <c r="B155" s="16">
        <f t="shared" si="14"/>
        <v>44154</v>
      </c>
      <c r="C155">
        <f t="shared" si="10"/>
        <v>537</v>
      </c>
      <c r="D155">
        <f t="shared" si="20"/>
        <v>0</v>
      </c>
      <c r="E155">
        <f t="shared" si="17"/>
        <v>0</v>
      </c>
      <c r="G155" s="3">
        <f t="shared" si="12"/>
        <v>44102</v>
      </c>
      <c r="H155">
        <f t="shared" si="13"/>
        <v>199</v>
      </c>
      <c r="I155" t="str">
        <f t="shared" si="15"/>
        <v/>
      </c>
      <c r="J155" t="str">
        <f t="shared" si="16"/>
        <v/>
      </c>
      <c r="K155">
        <f t="shared" si="18"/>
        <v>351</v>
      </c>
    </row>
    <row r="156" spans="1:19">
      <c r="A156" s="9" t="str">
        <f>TEXT(A155/A162-1,"0 %")</f>
        <v>37 %</v>
      </c>
      <c r="B156" s="16">
        <f t="shared" si="14"/>
        <v>44153</v>
      </c>
      <c r="C156">
        <f t="shared" si="10"/>
        <v>458</v>
      </c>
      <c r="D156">
        <f t="shared" si="20"/>
        <v>0</v>
      </c>
      <c r="E156">
        <f t="shared" si="17"/>
        <v>0</v>
      </c>
      <c r="G156" s="3">
        <f t="shared" si="12"/>
        <v>44103</v>
      </c>
      <c r="H156">
        <f t="shared" si="13"/>
        <v>238</v>
      </c>
      <c r="I156" t="str">
        <f t="shared" si="15"/>
        <v/>
      </c>
      <c r="J156" t="str">
        <f t="shared" si="16"/>
        <v/>
      </c>
      <c r="K156">
        <f t="shared" si="18"/>
        <v>288</v>
      </c>
    </row>
    <row r="157" spans="1:19">
      <c r="B157" s="16">
        <f t="shared" si="14"/>
        <v>44152</v>
      </c>
      <c r="C157">
        <f t="shared" si="10"/>
        <v>389</v>
      </c>
      <c r="D157">
        <f t="shared" si="20"/>
        <v>0</v>
      </c>
      <c r="E157">
        <f t="shared" si="17"/>
        <v>0</v>
      </c>
      <c r="G157" s="3">
        <f t="shared" si="12"/>
        <v>44104</v>
      </c>
      <c r="H157">
        <f t="shared" si="13"/>
        <v>318</v>
      </c>
      <c r="I157">
        <f t="shared" si="15"/>
        <v>318</v>
      </c>
      <c r="J157" t="str">
        <f t="shared" si="16"/>
        <v/>
      </c>
      <c r="K157">
        <f t="shared" si="18"/>
        <v>228</v>
      </c>
      <c r="R157" s="1">
        <v>44161</v>
      </c>
      <c r="S157" s="1">
        <v>496</v>
      </c>
    </row>
    <row r="158" spans="1:19">
      <c r="B158" s="16">
        <f t="shared" si="14"/>
        <v>44151</v>
      </c>
      <c r="C158">
        <f t="shared" si="10"/>
        <v>301</v>
      </c>
      <c r="D158">
        <f t="shared" si="20"/>
        <v>0</v>
      </c>
      <c r="E158">
        <f t="shared" si="17"/>
        <v>0</v>
      </c>
      <c r="G158" s="3">
        <f t="shared" si="12"/>
        <v>44105</v>
      </c>
      <c r="H158">
        <f t="shared" si="13"/>
        <v>203</v>
      </c>
      <c r="I158" t="str">
        <f t="shared" si="15"/>
        <v/>
      </c>
      <c r="J158" t="str">
        <f t="shared" si="16"/>
        <v/>
      </c>
      <c r="K158">
        <f t="shared" si="18"/>
        <v>104</v>
      </c>
    </row>
    <row r="159" spans="1:19">
      <c r="B159" s="16">
        <f t="shared" si="14"/>
        <v>44150</v>
      </c>
      <c r="C159">
        <f t="shared" si="10"/>
        <v>321</v>
      </c>
      <c r="D159">
        <f t="shared" si="20"/>
        <v>0</v>
      </c>
      <c r="E159">
        <f t="shared" si="17"/>
        <v>0</v>
      </c>
      <c r="G159" s="3">
        <f t="shared" si="12"/>
        <v>44106</v>
      </c>
      <c r="H159">
        <f t="shared" si="13"/>
        <v>169</v>
      </c>
      <c r="I159" t="str">
        <f t="shared" si="15"/>
        <v/>
      </c>
      <c r="J159">
        <f t="shared" si="16"/>
        <v>169</v>
      </c>
      <c r="K159">
        <f t="shared" si="18"/>
        <v>213</v>
      </c>
    </row>
    <row r="160" spans="1:19">
      <c r="B160" s="16">
        <f t="shared" si="14"/>
        <v>44149</v>
      </c>
      <c r="C160">
        <f t="shared" si="10"/>
        <v>279</v>
      </c>
      <c r="D160">
        <f t="shared" si="20"/>
        <v>0</v>
      </c>
      <c r="E160">
        <f t="shared" si="17"/>
        <v>0</v>
      </c>
      <c r="G160" s="3">
        <f t="shared" si="12"/>
        <v>44107</v>
      </c>
      <c r="H160">
        <f t="shared" si="13"/>
        <v>463</v>
      </c>
      <c r="I160">
        <f t="shared" si="15"/>
        <v>463</v>
      </c>
      <c r="J160" t="str">
        <f t="shared" si="16"/>
        <v/>
      </c>
      <c r="K160">
        <f t="shared" si="18"/>
        <v>244</v>
      </c>
      <c r="R160" s="1">
        <v>44162</v>
      </c>
      <c r="S160" s="1">
        <v>618</v>
      </c>
    </row>
    <row r="161" spans="1:19">
      <c r="B161" s="16">
        <f t="shared" si="14"/>
        <v>44148</v>
      </c>
      <c r="C161">
        <f t="shared" ref="C161" si="21">VLOOKUP(B161,data,2,FALSE)</f>
        <v>280</v>
      </c>
      <c r="D161">
        <f t="shared" ref="D161" si="22">VLOOKUP(B161,data,3,FALSE)</f>
        <v>0</v>
      </c>
      <c r="E161">
        <f t="shared" si="17"/>
        <v>0</v>
      </c>
      <c r="G161" s="3">
        <f t="shared" si="12"/>
        <v>44108</v>
      </c>
      <c r="H161">
        <f t="shared" si="13"/>
        <v>294</v>
      </c>
      <c r="I161" t="str">
        <f t="shared" si="15"/>
        <v/>
      </c>
      <c r="J161">
        <f t="shared" si="16"/>
        <v>294</v>
      </c>
      <c r="K161">
        <f t="shared" ref="K161:K192" si="23">IF(ISNA(VLOOKUP(B161,R:S,2,)),"",VLOOKUP(B161,R:S,2,))</f>
        <v>316</v>
      </c>
    </row>
    <row r="162" spans="1:19">
      <c r="A162">
        <f>SUM(C162:C168)</f>
        <v>1871</v>
      </c>
      <c r="B162" s="16">
        <f t="shared" si="14"/>
        <v>44147</v>
      </c>
      <c r="C162">
        <f t="shared" ref="C162:C164" si="24">VLOOKUP(B162,data,2,FALSE)</f>
        <v>255</v>
      </c>
      <c r="D162">
        <f t="shared" ref="D162:D164" si="25">VLOOKUP(B162,data,3,FALSE)</f>
        <v>1</v>
      </c>
      <c r="E162">
        <f t="shared" si="17"/>
        <v>0</v>
      </c>
      <c r="G162" s="3">
        <f t="shared" si="12"/>
        <v>44109</v>
      </c>
      <c r="H162">
        <f t="shared" si="13"/>
        <v>453</v>
      </c>
      <c r="I162" t="str">
        <f t="shared" si="15"/>
        <v/>
      </c>
      <c r="J162" t="str">
        <f t="shared" si="16"/>
        <v/>
      </c>
      <c r="K162">
        <f t="shared" si="23"/>
        <v>197</v>
      </c>
    </row>
    <row r="163" spans="1:19">
      <c r="A163" s="9" t="str">
        <f>TEXT(A162/A169-1,"0 %")</f>
        <v>-12 %</v>
      </c>
      <c r="B163" s="16">
        <f t="shared" si="14"/>
        <v>44146</v>
      </c>
      <c r="C163">
        <f t="shared" si="24"/>
        <v>248</v>
      </c>
      <c r="D163">
        <f t="shared" si="25"/>
        <v>0</v>
      </c>
      <c r="E163">
        <f t="shared" si="17"/>
        <v>0</v>
      </c>
      <c r="G163" s="3">
        <f t="shared" si="12"/>
        <v>44110</v>
      </c>
      <c r="H163">
        <f t="shared" si="13"/>
        <v>655</v>
      </c>
      <c r="I163">
        <f t="shared" si="15"/>
        <v>655</v>
      </c>
      <c r="J163" t="str">
        <f t="shared" si="16"/>
        <v/>
      </c>
      <c r="K163">
        <f t="shared" si="23"/>
        <v>238</v>
      </c>
      <c r="R163" s="1">
        <v>44163</v>
      </c>
      <c r="S163" s="1">
        <v>541</v>
      </c>
    </row>
    <row r="164" spans="1:19">
      <c r="B164" s="16">
        <f t="shared" si="14"/>
        <v>44145</v>
      </c>
      <c r="C164">
        <f t="shared" si="24"/>
        <v>202</v>
      </c>
      <c r="D164">
        <f t="shared" si="25"/>
        <v>0</v>
      </c>
      <c r="E164">
        <f t="shared" si="17"/>
        <v>0</v>
      </c>
      <c r="G164" s="3">
        <f t="shared" si="12"/>
        <v>44111</v>
      </c>
      <c r="H164">
        <f t="shared" si="13"/>
        <v>578</v>
      </c>
      <c r="I164" t="str">
        <f t="shared" si="15"/>
        <v/>
      </c>
      <c r="J164" t="str">
        <f t="shared" si="16"/>
        <v/>
      </c>
      <c r="K164">
        <f t="shared" si="23"/>
        <v>220</v>
      </c>
    </row>
    <row r="165" spans="1:19">
      <c r="B165" s="16">
        <f t="shared" si="14"/>
        <v>44144</v>
      </c>
      <c r="C165">
        <f t="shared" ref="C165:C169" si="26">VLOOKUP(B165,data,2,FALSE)</f>
        <v>171</v>
      </c>
      <c r="D165">
        <f t="shared" ref="D165:D173" si="27">VLOOKUP(B165,data,3,FALSE)</f>
        <v>0</v>
      </c>
      <c r="E165">
        <f t="shared" si="17"/>
        <v>0</v>
      </c>
      <c r="G165" s="3">
        <f t="shared" si="12"/>
        <v>44112</v>
      </c>
      <c r="H165">
        <f t="shared" si="13"/>
        <v>445</v>
      </c>
      <c r="I165" t="str">
        <f t="shared" si="15"/>
        <v/>
      </c>
      <c r="J165">
        <f t="shared" si="16"/>
        <v>445</v>
      </c>
      <c r="K165">
        <f t="shared" si="23"/>
        <v>90</v>
      </c>
    </row>
    <row r="166" spans="1:19">
      <c r="B166" s="16">
        <f t="shared" si="14"/>
        <v>44143</v>
      </c>
      <c r="C166">
        <f t="shared" si="26"/>
        <v>252</v>
      </c>
      <c r="D166">
        <f t="shared" si="27"/>
        <v>0</v>
      </c>
      <c r="E166">
        <f t="shared" si="17"/>
        <v>0</v>
      </c>
      <c r="G166" s="3">
        <f t="shared" si="12"/>
        <v>44113</v>
      </c>
      <c r="H166">
        <f t="shared" si="13"/>
        <v>640</v>
      </c>
      <c r="I166" t="str">
        <f t="shared" si="15"/>
        <v/>
      </c>
      <c r="J166" t="str">
        <f t="shared" si="16"/>
        <v/>
      </c>
      <c r="K166">
        <f t="shared" si="23"/>
        <v>412</v>
      </c>
      <c r="R166" s="1">
        <v>44164</v>
      </c>
      <c r="S166" s="1">
        <v>322</v>
      </c>
    </row>
    <row r="167" spans="1:19">
      <c r="B167" s="16">
        <f t="shared" si="14"/>
        <v>44142</v>
      </c>
      <c r="C167">
        <f t="shared" si="26"/>
        <v>365</v>
      </c>
      <c r="D167">
        <f t="shared" si="27"/>
        <v>0</v>
      </c>
      <c r="E167">
        <f t="shared" si="17"/>
        <v>0</v>
      </c>
      <c r="G167" s="3">
        <f t="shared" si="12"/>
        <v>44114</v>
      </c>
      <c r="H167">
        <f t="shared" si="13"/>
        <v>720</v>
      </c>
      <c r="I167">
        <f t="shared" si="15"/>
        <v>720</v>
      </c>
      <c r="J167" t="str">
        <f t="shared" si="16"/>
        <v/>
      </c>
      <c r="K167" t="str">
        <f t="shared" si="23"/>
        <v/>
      </c>
    </row>
    <row r="168" spans="1:19">
      <c r="B168" s="16">
        <f t="shared" si="14"/>
        <v>44141</v>
      </c>
      <c r="C168">
        <f t="shared" si="26"/>
        <v>378</v>
      </c>
      <c r="D168">
        <f t="shared" si="27"/>
        <v>0</v>
      </c>
      <c r="E168">
        <f t="shared" si="17"/>
        <v>0</v>
      </c>
      <c r="G168" s="3">
        <f t="shared" si="12"/>
        <v>44115</v>
      </c>
      <c r="H168">
        <f t="shared" si="13"/>
        <v>666</v>
      </c>
      <c r="I168" t="str">
        <f t="shared" si="15"/>
        <v/>
      </c>
      <c r="J168">
        <f t="shared" si="16"/>
        <v>666</v>
      </c>
      <c r="K168">
        <f t="shared" si="23"/>
        <v>266</v>
      </c>
    </row>
    <row r="169" spans="1:19">
      <c r="A169">
        <f>SUM(C169:C175)</f>
        <v>2126</v>
      </c>
      <c r="B169" s="16">
        <f t="shared" si="14"/>
        <v>44140</v>
      </c>
      <c r="C169">
        <f t="shared" si="26"/>
        <v>309</v>
      </c>
      <c r="D169">
        <f t="shared" si="27"/>
        <v>0</v>
      </c>
      <c r="E169">
        <f t="shared" si="17"/>
        <v>0</v>
      </c>
      <c r="G169" s="3">
        <f t="shared" si="12"/>
        <v>44116</v>
      </c>
      <c r="H169">
        <f t="shared" si="13"/>
        <v>691</v>
      </c>
      <c r="I169">
        <f t="shared" si="15"/>
        <v>691</v>
      </c>
      <c r="J169" t="str">
        <f t="shared" si="16"/>
        <v/>
      </c>
      <c r="K169">
        <f t="shared" si="23"/>
        <v>189</v>
      </c>
      <c r="R169" s="1">
        <v>44165</v>
      </c>
      <c r="S169" s="1">
        <v>283</v>
      </c>
    </row>
    <row r="170" spans="1:19">
      <c r="A170" s="9" t="str">
        <f>TEXT(A169/A176-1,"0 %")</f>
        <v>-12 %</v>
      </c>
      <c r="B170" s="16">
        <f t="shared" si="14"/>
        <v>44139</v>
      </c>
      <c r="C170">
        <f t="shared" ref="C170:C173" si="28">IF(B170&lt;&gt;B169,VLOOKUP(B170,data,2,FALSE),"")</f>
        <v>345</v>
      </c>
      <c r="D170">
        <f t="shared" si="27"/>
        <v>0</v>
      </c>
      <c r="E170">
        <f t="shared" si="17"/>
        <v>0</v>
      </c>
      <c r="G170" s="3">
        <f t="shared" si="12"/>
        <v>44117</v>
      </c>
      <c r="H170">
        <f t="shared" si="13"/>
        <v>649</v>
      </c>
      <c r="I170" t="str">
        <f t="shared" si="15"/>
        <v/>
      </c>
      <c r="J170" t="str">
        <f t="shared" si="16"/>
        <v/>
      </c>
      <c r="K170">
        <f t="shared" si="23"/>
        <v>293</v>
      </c>
    </row>
    <row r="171" spans="1:19">
      <c r="B171" s="16">
        <f t="shared" si="14"/>
        <v>44138</v>
      </c>
      <c r="C171">
        <f t="shared" si="28"/>
        <v>252</v>
      </c>
      <c r="D171">
        <f t="shared" si="27"/>
        <v>0</v>
      </c>
      <c r="E171">
        <f t="shared" si="17"/>
        <v>0</v>
      </c>
      <c r="G171" s="3">
        <f t="shared" si="12"/>
        <v>44118</v>
      </c>
      <c r="H171">
        <f t="shared" si="13"/>
        <v>559</v>
      </c>
      <c r="I171" t="str">
        <f t="shared" si="15"/>
        <v/>
      </c>
      <c r="J171" t="str">
        <f t="shared" si="16"/>
        <v/>
      </c>
      <c r="K171">
        <f t="shared" si="23"/>
        <v>237</v>
      </c>
    </row>
    <row r="172" spans="1:19">
      <c r="B172" s="16">
        <f t="shared" si="14"/>
        <v>44137</v>
      </c>
      <c r="C172">
        <f t="shared" si="28"/>
        <v>241</v>
      </c>
      <c r="D172">
        <f t="shared" si="27"/>
        <v>0</v>
      </c>
      <c r="E172">
        <f t="shared" si="17"/>
        <v>0</v>
      </c>
      <c r="G172" s="3">
        <f t="shared" si="12"/>
        <v>44119</v>
      </c>
      <c r="H172">
        <f t="shared" si="13"/>
        <v>429</v>
      </c>
      <c r="I172" t="str">
        <f t="shared" si="15"/>
        <v/>
      </c>
      <c r="J172">
        <f t="shared" si="16"/>
        <v>429</v>
      </c>
      <c r="K172">
        <f t="shared" si="23"/>
        <v>109</v>
      </c>
      <c r="R172" s="1">
        <v>44166</v>
      </c>
      <c r="S172" s="1">
        <v>550</v>
      </c>
    </row>
    <row r="173" spans="1:19">
      <c r="B173" s="16">
        <f t="shared" si="14"/>
        <v>44136</v>
      </c>
      <c r="C173">
        <f t="shared" si="28"/>
        <v>240</v>
      </c>
      <c r="D173">
        <f t="shared" si="27"/>
        <v>0</v>
      </c>
      <c r="E173">
        <f t="shared" si="17"/>
        <v>0</v>
      </c>
      <c r="G173" s="3">
        <f t="shared" si="12"/>
        <v>44120</v>
      </c>
      <c r="H173">
        <f t="shared" si="13"/>
        <v>639</v>
      </c>
      <c r="I173">
        <f t="shared" si="15"/>
        <v>639</v>
      </c>
      <c r="J173" t="str">
        <f t="shared" si="16"/>
        <v/>
      </c>
      <c r="K173">
        <f t="shared" si="23"/>
        <v>178</v>
      </c>
    </row>
    <row r="174" spans="1:19">
      <c r="B174" s="16">
        <f t="shared" si="14"/>
        <v>44135</v>
      </c>
      <c r="C174">
        <f t="shared" ref="C174:C182" si="29">IF(B174&lt;&gt;B173,VLOOKUP(B174,data,2,FALSE),"")</f>
        <v>372</v>
      </c>
      <c r="D174">
        <f t="shared" ref="D174:D182" si="30">VLOOKUP(B174,data,3,FALSE)</f>
        <v>0</v>
      </c>
      <c r="E174">
        <f t="shared" ref="E174:E182" si="31">IF(C174&gt;E173,E173,0)</f>
        <v>0</v>
      </c>
      <c r="G174" s="3">
        <f t="shared" si="12"/>
        <v>44121</v>
      </c>
      <c r="H174">
        <f t="shared" si="13"/>
        <v>537</v>
      </c>
      <c r="I174" t="str">
        <f t="shared" si="15"/>
        <v/>
      </c>
      <c r="J174" t="str">
        <f t="shared" si="16"/>
        <v/>
      </c>
      <c r="K174">
        <f t="shared" si="23"/>
        <v>203</v>
      </c>
    </row>
    <row r="175" spans="1:19">
      <c r="B175" s="16">
        <f t="shared" si="14"/>
        <v>44134</v>
      </c>
      <c r="C175">
        <f t="shared" si="29"/>
        <v>367</v>
      </c>
      <c r="D175">
        <f t="shared" si="30"/>
        <v>0</v>
      </c>
      <c r="E175">
        <f t="shared" si="31"/>
        <v>0</v>
      </c>
      <c r="G175" s="3">
        <f t="shared" si="12"/>
        <v>44122</v>
      </c>
      <c r="H175">
        <f t="shared" si="13"/>
        <v>535</v>
      </c>
      <c r="I175" t="str">
        <f t="shared" si="15"/>
        <v/>
      </c>
      <c r="J175" t="str">
        <f t="shared" si="16"/>
        <v/>
      </c>
      <c r="K175">
        <f t="shared" si="23"/>
        <v>344</v>
      </c>
      <c r="R175" s="1">
        <v>44167</v>
      </c>
      <c r="S175" s="1">
        <v>420</v>
      </c>
    </row>
    <row r="176" spans="1:19">
      <c r="A176">
        <f>SUM(C176:C182)</f>
        <v>2416</v>
      </c>
      <c r="B176" s="16">
        <f t="shared" si="14"/>
        <v>44133</v>
      </c>
      <c r="C176">
        <f t="shared" si="29"/>
        <v>353</v>
      </c>
      <c r="D176">
        <f t="shared" si="30"/>
        <v>0</v>
      </c>
      <c r="E176">
        <f t="shared" si="31"/>
        <v>0</v>
      </c>
      <c r="G176" s="3">
        <f t="shared" si="12"/>
        <v>44123</v>
      </c>
      <c r="H176">
        <f t="shared" si="13"/>
        <v>421</v>
      </c>
      <c r="I176" t="str">
        <f t="shared" si="15"/>
        <v/>
      </c>
      <c r="J176" t="str">
        <f t="shared" si="16"/>
        <v/>
      </c>
      <c r="K176">
        <f t="shared" si="23"/>
        <v>188</v>
      </c>
    </row>
    <row r="177" spans="1:19">
      <c r="A177" s="9" t="str">
        <f>TEXT(A176/A183-1,"0 %")</f>
        <v>-28 %</v>
      </c>
      <c r="B177" s="16">
        <f t="shared" si="14"/>
        <v>44132</v>
      </c>
      <c r="C177">
        <f t="shared" si="29"/>
        <v>367</v>
      </c>
      <c r="D177">
        <f t="shared" si="30"/>
        <v>0</v>
      </c>
      <c r="E177">
        <f t="shared" si="31"/>
        <v>0</v>
      </c>
      <c r="G177" s="3">
        <f t="shared" si="12"/>
        <v>44124</v>
      </c>
      <c r="H177">
        <f t="shared" si="13"/>
        <v>386</v>
      </c>
      <c r="I177" t="str">
        <f t="shared" si="15"/>
        <v/>
      </c>
      <c r="J177">
        <f t="shared" si="16"/>
        <v>386</v>
      </c>
      <c r="K177">
        <f t="shared" si="23"/>
        <v>408</v>
      </c>
    </row>
    <row r="178" spans="1:19">
      <c r="B178" s="16">
        <f t="shared" si="14"/>
        <v>44131</v>
      </c>
      <c r="C178">
        <f t="shared" si="29"/>
        <v>260</v>
      </c>
      <c r="D178">
        <f t="shared" si="30"/>
        <v>0</v>
      </c>
      <c r="E178">
        <f t="shared" si="31"/>
        <v>0</v>
      </c>
      <c r="G178" s="3">
        <f t="shared" si="12"/>
        <v>44125</v>
      </c>
      <c r="H178">
        <f t="shared" si="13"/>
        <v>446</v>
      </c>
      <c r="I178">
        <f t="shared" si="15"/>
        <v>446</v>
      </c>
      <c r="J178" t="str">
        <f t="shared" si="16"/>
        <v/>
      </c>
      <c r="K178" t="str">
        <f t="shared" si="23"/>
        <v/>
      </c>
      <c r="R178" s="1">
        <v>44168</v>
      </c>
      <c r="S178" s="1">
        <v>540</v>
      </c>
    </row>
    <row r="179" spans="1:19">
      <c r="B179" s="16">
        <f t="shared" si="14"/>
        <v>44130</v>
      </c>
      <c r="C179">
        <f t="shared" si="29"/>
        <v>309</v>
      </c>
      <c r="D179">
        <f t="shared" si="30"/>
        <v>0</v>
      </c>
      <c r="E179">
        <f t="shared" si="31"/>
        <v>0</v>
      </c>
      <c r="G179" s="3">
        <f t="shared" si="12"/>
        <v>44126</v>
      </c>
      <c r="H179">
        <f t="shared" si="13"/>
        <v>372</v>
      </c>
      <c r="I179" t="str">
        <f t="shared" si="15"/>
        <v/>
      </c>
      <c r="J179">
        <f t="shared" si="16"/>
        <v>372</v>
      </c>
      <c r="K179">
        <f t="shared" si="23"/>
        <v>122</v>
      </c>
    </row>
    <row r="180" spans="1:19">
      <c r="B180" s="16">
        <f t="shared" si="14"/>
        <v>44129</v>
      </c>
      <c r="C180">
        <f t="shared" si="29"/>
        <v>312</v>
      </c>
      <c r="D180">
        <f t="shared" si="30"/>
        <v>1</v>
      </c>
      <c r="E180">
        <f t="shared" si="31"/>
        <v>0</v>
      </c>
      <c r="G180" s="3">
        <f t="shared" si="12"/>
        <v>44127</v>
      </c>
      <c r="H180">
        <f t="shared" si="13"/>
        <v>486</v>
      </c>
      <c r="I180">
        <f t="shared" si="15"/>
        <v>486</v>
      </c>
      <c r="J180" t="str">
        <f t="shared" si="16"/>
        <v/>
      </c>
      <c r="K180">
        <f t="shared" si="23"/>
        <v>196</v>
      </c>
    </row>
    <row r="181" spans="1:19">
      <c r="B181" s="16">
        <f t="shared" si="14"/>
        <v>44128</v>
      </c>
      <c r="C181">
        <f t="shared" si="29"/>
        <v>329</v>
      </c>
      <c r="D181">
        <f t="shared" si="30"/>
        <v>0</v>
      </c>
      <c r="E181">
        <f t="shared" si="31"/>
        <v>0</v>
      </c>
      <c r="G181" s="3">
        <f t="shared" si="12"/>
        <v>44128</v>
      </c>
      <c r="H181">
        <f t="shared" si="13"/>
        <v>329</v>
      </c>
      <c r="I181" t="str">
        <f t="shared" si="15"/>
        <v/>
      </c>
      <c r="J181" t="str">
        <f t="shared" si="16"/>
        <v/>
      </c>
      <c r="K181">
        <f t="shared" si="23"/>
        <v>178</v>
      </c>
      <c r="R181" s="1">
        <v>44169</v>
      </c>
      <c r="S181" s="1">
        <v>336</v>
      </c>
    </row>
    <row r="182" spans="1:19">
      <c r="B182" s="16">
        <f t="shared" si="14"/>
        <v>44127</v>
      </c>
      <c r="C182">
        <f t="shared" si="29"/>
        <v>486</v>
      </c>
      <c r="D182">
        <f t="shared" si="30"/>
        <v>0</v>
      </c>
      <c r="E182">
        <f t="shared" si="31"/>
        <v>0</v>
      </c>
      <c r="G182" s="3">
        <f t="shared" si="12"/>
        <v>44129</v>
      </c>
      <c r="H182">
        <f t="shared" si="13"/>
        <v>312</v>
      </c>
      <c r="I182" t="str">
        <f t="shared" si="15"/>
        <v/>
      </c>
      <c r="J182" t="str">
        <f t="shared" si="16"/>
        <v/>
      </c>
      <c r="K182">
        <f t="shared" si="23"/>
        <v>219</v>
      </c>
    </row>
    <row r="183" spans="1:19">
      <c r="A183">
        <f>SUM(C183:C189)</f>
        <v>3336</v>
      </c>
      <c r="B183" s="16">
        <f t="shared" si="14"/>
        <v>44126</v>
      </c>
      <c r="C183">
        <f t="shared" ref="C183" si="32">IF(B183&lt;&gt;B182,VLOOKUP(B183,data,2,FALSE),"")</f>
        <v>372</v>
      </c>
      <c r="D183">
        <f t="shared" ref="D183" si="33">VLOOKUP(B183,data,3,FALSE)</f>
        <v>0</v>
      </c>
      <c r="E183">
        <f t="shared" ref="E183" si="34">IF(C183&gt;E182,E182,0)</f>
        <v>0</v>
      </c>
      <c r="G183" s="3">
        <f t="shared" si="12"/>
        <v>44130</v>
      </c>
      <c r="H183">
        <f t="shared" si="13"/>
        <v>309</v>
      </c>
      <c r="I183" t="str">
        <f t="shared" si="15"/>
        <v/>
      </c>
      <c r="J183" t="str">
        <f t="shared" si="16"/>
        <v/>
      </c>
      <c r="K183">
        <f t="shared" si="23"/>
        <v>184</v>
      </c>
    </row>
    <row r="184" spans="1:19">
      <c r="A184" s="9" t="str">
        <f>TEXT(A183/A190-1,"0 %")</f>
        <v>-23 %</v>
      </c>
      <c r="B184" s="16">
        <f t="shared" si="14"/>
        <v>44125</v>
      </c>
      <c r="C184">
        <f t="shared" ref="C184:C189" si="35">IF(B184&lt;&gt;B183,VLOOKUP(B184,data,2,FALSE),"")</f>
        <v>446</v>
      </c>
      <c r="D184">
        <f t="shared" ref="D184:D189" si="36">VLOOKUP(B184,data,3,FALSE)</f>
        <v>0</v>
      </c>
      <c r="E184">
        <f t="shared" ref="E184:E189" si="37">IF(C184&gt;E183,E183,0)</f>
        <v>0</v>
      </c>
      <c r="G184" s="3">
        <f t="shared" si="12"/>
        <v>44131</v>
      </c>
      <c r="H184">
        <f t="shared" si="13"/>
        <v>260</v>
      </c>
      <c r="I184" t="str">
        <f t="shared" si="15"/>
        <v/>
      </c>
      <c r="J184">
        <f t="shared" si="16"/>
        <v>260</v>
      </c>
      <c r="K184">
        <f t="shared" si="23"/>
        <v>222</v>
      </c>
      <c r="R184" s="1">
        <v>44170</v>
      </c>
      <c r="S184" s="1">
        <v>460</v>
      </c>
    </row>
    <row r="185" spans="1:19">
      <c r="B185" s="16">
        <f t="shared" si="14"/>
        <v>44124</v>
      </c>
      <c r="C185">
        <f t="shared" si="35"/>
        <v>386</v>
      </c>
      <c r="D185">
        <f t="shared" si="36"/>
        <v>0</v>
      </c>
      <c r="E185">
        <f t="shared" si="37"/>
        <v>0</v>
      </c>
      <c r="G185" s="3">
        <f t="shared" si="12"/>
        <v>44132</v>
      </c>
      <c r="H185">
        <f t="shared" si="13"/>
        <v>367</v>
      </c>
      <c r="I185">
        <f t="shared" si="15"/>
        <v>367</v>
      </c>
      <c r="J185" t="str">
        <f t="shared" si="16"/>
        <v/>
      </c>
      <c r="K185">
        <f t="shared" si="23"/>
        <v>294</v>
      </c>
    </row>
    <row r="186" spans="1:19">
      <c r="B186" s="16">
        <f t="shared" si="14"/>
        <v>44123</v>
      </c>
      <c r="C186">
        <f t="shared" si="35"/>
        <v>421</v>
      </c>
      <c r="D186">
        <f t="shared" si="36"/>
        <v>0</v>
      </c>
      <c r="E186">
        <f t="shared" si="37"/>
        <v>0</v>
      </c>
      <c r="G186" s="3">
        <f t="shared" si="12"/>
        <v>44133</v>
      </c>
      <c r="H186">
        <f t="shared" si="13"/>
        <v>353</v>
      </c>
      <c r="I186" t="str">
        <f t="shared" si="15"/>
        <v/>
      </c>
      <c r="J186">
        <f t="shared" si="16"/>
        <v>353</v>
      </c>
      <c r="K186">
        <f t="shared" si="23"/>
        <v>131</v>
      </c>
    </row>
    <row r="187" spans="1:19">
      <c r="B187" s="16">
        <f t="shared" si="14"/>
        <v>44122</v>
      </c>
      <c r="C187">
        <f t="shared" si="35"/>
        <v>535</v>
      </c>
      <c r="D187">
        <f t="shared" si="36"/>
        <v>0</v>
      </c>
      <c r="E187">
        <f t="shared" si="37"/>
        <v>0</v>
      </c>
      <c r="G187" s="3">
        <f t="shared" si="12"/>
        <v>44134</v>
      </c>
      <c r="H187">
        <f t="shared" si="13"/>
        <v>367</v>
      </c>
      <c r="I187" t="str">
        <f t="shared" si="15"/>
        <v/>
      </c>
      <c r="J187" t="str">
        <f t="shared" si="16"/>
        <v/>
      </c>
      <c r="K187">
        <f t="shared" si="23"/>
        <v>131</v>
      </c>
      <c r="R187" s="1">
        <v>44171</v>
      </c>
      <c r="S187" s="1">
        <v>413</v>
      </c>
    </row>
    <row r="188" spans="1:19">
      <c r="B188" s="16">
        <f t="shared" si="14"/>
        <v>44121</v>
      </c>
      <c r="C188">
        <f t="shared" si="35"/>
        <v>537</v>
      </c>
      <c r="D188">
        <f t="shared" si="36"/>
        <v>0</v>
      </c>
      <c r="E188">
        <f t="shared" si="37"/>
        <v>0</v>
      </c>
      <c r="G188" s="3">
        <f t="shared" si="12"/>
        <v>44135</v>
      </c>
      <c r="H188">
        <f t="shared" si="13"/>
        <v>372</v>
      </c>
      <c r="I188">
        <f t="shared" si="15"/>
        <v>372</v>
      </c>
      <c r="J188" t="str">
        <f t="shared" si="16"/>
        <v/>
      </c>
      <c r="K188">
        <f t="shared" si="23"/>
        <v>160</v>
      </c>
    </row>
    <row r="189" spans="1:19">
      <c r="B189" s="16">
        <f t="shared" si="14"/>
        <v>44120</v>
      </c>
      <c r="C189">
        <f t="shared" si="35"/>
        <v>639</v>
      </c>
      <c r="D189">
        <f t="shared" si="36"/>
        <v>0</v>
      </c>
      <c r="E189">
        <f t="shared" si="37"/>
        <v>0</v>
      </c>
      <c r="G189" s="3">
        <f t="shared" si="12"/>
        <v>44136</v>
      </c>
      <c r="H189">
        <f t="shared" si="13"/>
        <v>240</v>
      </c>
      <c r="I189" t="str">
        <f t="shared" si="15"/>
        <v/>
      </c>
      <c r="J189">
        <f t="shared" si="16"/>
        <v>240</v>
      </c>
      <c r="K189">
        <f t="shared" si="23"/>
        <v>189</v>
      </c>
    </row>
    <row r="190" spans="1:19">
      <c r="A190">
        <f>SUM(C190:C196)</f>
        <v>4354</v>
      </c>
      <c r="B190" s="16">
        <f t="shared" si="14"/>
        <v>44119</v>
      </c>
      <c r="C190">
        <f t="shared" ref="C190:C206" si="38">IF(B190&lt;&gt;B189,VLOOKUP(B190,data,2,FALSE),"")</f>
        <v>429</v>
      </c>
      <c r="D190">
        <f t="shared" ref="D190:D206" si="39">VLOOKUP(B190,data,3,FALSE)</f>
        <v>0</v>
      </c>
      <c r="E190">
        <f t="shared" ref="E190:E206" si="40">IF(C190&gt;E189,E189,0)</f>
        <v>0</v>
      </c>
      <c r="G190" s="3">
        <f t="shared" si="12"/>
        <v>44137</v>
      </c>
      <c r="H190">
        <f t="shared" si="13"/>
        <v>241</v>
      </c>
      <c r="I190" t="str">
        <f t="shared" si="15"/>
        <v/>
      </c>
      <c r="J190" t="str">
        <f t="shared" si="16"/>
        <v/>
      </c>
      <c r="K190">
        <f t="shared" si="23"/>
        <v>241</v>
      </c>
      <c r="R190" s="1">
        <v>44172</v>
      </c>
      <c r="S190" s="1">
        <v>250</v>
      </c>
    </row>
    <row r="191" spans="1:19">
      <c r="A191" s="9" t="str">
        <f>TEXT(A190/A197-1,"0 %")</f>
        <v>42 %</v>
      </c>
      <c r="B191" s="16">
        <f t="shared" si="14"/>
        <v>44118</v>
      </c>
      <c r="C191">
        <f t="shared" si="38"/>
        <v>559</v>
      </c>
      <c r="D191">
        <f t="shared" si="39"/>
        <v>0</v>
      </c>
      <c r="E191">
        <f t="shared" si="40"/>
        <v>0</v>
      </c>
      <c r="G191" s="3">
        <f t="shared" ref="G191:G233" si="41">IF(G192&gt;44077,G192-1,44077)</f>
        <v>44138</v>
      </c>
      <c r="H191">
        <f t="shared" ref="H191:H233" si="42">VLOOKUP(G191,data,2,FALSE)</f>
        <v>252</v>
      </c>
      <c r="I191" t="str">
        <f t="shared" ref="I191:I233" si="43">IF(AND(H191&gt;H190,H191&gt;H192),H191,IF(AND(H192="",H191/H190&gt;1.1),H191,""))</f>
        <v/>
      </c>
      <c r="J191" t="str">
        <f t="shared" ref="J191:J233" si="44">IF(AND(H191&lt;H190,H191&lt;H192),H191,IF(AND(H192="",H191/H190&lt;0.9),H191,""))</f>
        <v/>
      </c>
      <c r="K191">
        <f t="shared" si="23"/>
        <v>204</v>
      </c>
    </row>
    <row r="192" spans="1:19">
      <c r="B192" s="16">
        <f t="shared" ref="B192:B235" si="45">IF(AND(B191&gt;44077,B191&lt;&gt;""),B191-1,B191)</f>
        <v>44117</v>
      </c>
      <c r="C192">
        <f t="shared" si="38"/>
        <v>649</v>
      </c>
      <c r="D192">
        <f t="shared" si="39"/>
        <v>0</v>
      </c>
      <c r="E192">
        <f t="shared" si="40"/>
        <v>0</v>
      </c>
      <c r="G192" s="3">
        <f t="shared" si="41"/>
        <v>44139</v>
      </c>
      <c r="H192">
        <f t="shared" si="42"/>
        <v>345</v>
      </c>
      <c r="I192">
        <f t="shared" si="43"/>
        <v>345</v>
      </c>
      <c r="J192" t="str">
        <f t="shared" si="44"/>
        <v/>
      </c>
      <c r="K192">
        <f t="shared" si="23"/>
        <v>287</v>
      </c>
    </row>
    <row r="193" spans="1:19">
      <c r="B193" s="16">
        <f t="shared" si="45"/>
        <v>44116</v>
      </c>
      <c r="C193">
        <f t="shared" si="38"/>
        <v>691</v>
      </c>
      <c r="D193">
        <f t="shared" si="39"/>
        <v>0</v>
      </c>
      <c r="E193">
        <f t="shared" si="40"/>
        <v>0</v>
      </c>
      <c r="G193" s="3">
        <f t="shared" si="41"/>
        <v>44140</v>
      </c>
      <c r="H193">
        <f t="shared" si="42"/>
        <v>309</v>
      </c>
      <c r="I193" t="str">
        <f t="shared" si="43"/>
        <v/>
      </c>
      <c r="J193">
        <f t="shared" si="44"/>
        <v>309</v>
      </c>
      <c r="K193">
        <f t="shared" ref="K193:K226" si="46">IF(ISNA(VLOOKUP(B193,R:S,2,)),"",VLOOKUP(B193,R:S,2,))</f>
        <v>214</v>
      </c>
      <c r="R193" s="1">
        <v>44173</v>
      </c>
      <c r="S193" s="1">
        <v>361</v>
      </c>
    </row>
    <row r="194" spans="1:19">
      <c r="B194" s="16">
        <f t="shared" si="45"/>
        <v>44115</v>
      </c>
      <c r="C194">
        <f t="shared" si="38"/>
        <v>666</v>
      </c>
      <c r="D194">
        <f t="shared" si="39"/>
        <v>0</v>
      </c>
      <c r="E194">
        <f t="shared" si="40"/>
        <v>0</v>
      </c>
      <c r="G194" s="3">
        <f t="shared" si="41"/>
        <v>44141</v>
      </c>
      <c r="H194">
        <f t="shared" si="42"/>
        <v>378</v>
      </c>
      <c r="I194">
        <f t="shared" si="43"/>
        <v>378</v>
      </c>
      <c r="J194" t="str">
        <f t="shared" si="44"/>
        <v/>
      </c>
      <c r="K194">
        <f t="shared" si="46"/>
        <v>149</v>
      </c>
    </row>
    <row r="195" spans="1:19">
      <c r="B195" s="16">
        <f t="shared" si="45"/>
        <v>44114</v>
      </c>
      <c r="C195">
        <f t="shared" si="38"/>
        <v>720</v>
      </c>
      <c r="D195">
        <f t="shared" si="39"/>
        <v>0</v>
      </c>
      <c r="E195">
        <f t="shared" si="40"/>
        <v>0</v>
      </c>
      <c r="G195" s="3">
        <f t="shared" si="41"/>
        <v>44142</v>
      </c>
      <c r="H195">
        <f t="shared" si="42"/>
        <v>365</v>
      </c>
      <c r="I195" t="str">
        <f t="shared" si="43"/>
        <v/>
      </c>
      <c r="J195" t="str">
        <f t="shared" si="44"/>
        <v/>
      </c>
      <c r="K195">
        <f t="shared" si="46"/>
        <v>269</v>
      </c>
    </row>
    <row r="196" spans="1:19">
      <c r="B196" s="16">
        <f t="shared" si="45"/>
        <v>44113</v>
      </c>
      <c r="C196">
        <f t="shared" si="38"/>
        <v>640</v>
      </c>
      <c r="D196">
        <f t="shared" si="39"/>
        <v>11</v>
      </c>
      <c r="E196">
        <f t="shared" si="40"/>
        <v>0</v>
      </c>
      <c r="G196" s="3">
        <f t="shared" si="41"/>
        <v>44143</v>
      </c>
      <c r="H196">
        <f t="shared" si="42"/>
        <v>252</v>
      </c>
      <c r="I196" t="str">
        <f t="shared" si="43"/>
        <v/>
      </c>
      <c r="J196" t="str">
        <f t="shared" si="44"/>
        <v/>
      </c>
      <c r="K196">
        <f t="shared" si="46"/>
        <v>235</v>
      </c>
      <c r="R196" s="1">
        <v>44174</v>
      </c>
      <c r="S196" s="1">
        <v>490</v>
      </c>
    </row>
    <row r="197" spans="1:19">
      <c r="A197">
        <f>SUM(C197:C203)</f>
        <v>3057</v>
      </c>
      <c r="B197" s="16">
        <f t="shared" si="45"/>
        <v>44112</v>
      </c>
      <c r="C197">
        <f t="shared" si="38"/>
        <v>445</v>
      </c>
      <c r="D197">
        <f t="shared" si="39"/>
        <v>0</v>
      </c>
      <c r="E197">
        <f t="shared" si="40"/>
        <v>0</v>
      </c>
      <c r="G197" s="3">
        <f t="shared" si="41"/>
        <v>44144</v>
      </c>
      <c r="H197">
        <f t="shared" si="42"/>
        <v>171</v>
      </c>
      <c r="I197" t="str">
        <f t="shared" si="43"/>
        <v/>
      </c>
      <c r="J197">
        <f t="shared" si="44"/>
        <v>171</v>
      </c>
      <c r="K197" t="str">
        <f t="shared" si="46"/>
        <v/>
      </c>
    </row>
    <row r="198" spans="1:19">
      <c r="A198" s="9"/>
      <c r="B198" s="16">
        <f t="shared" si="45"/>
        <v>44111</v>
      </c>
      <c r="C198">
        <f t="shared" si="38"/>
        <v>578</v>
      </c>
      <c r="D198">
        <f t="shared" si="39"/>
        <v>0</v>
      </c>
      <c r="E198">
        <f t="shared" si="40"/>
        <v>0</v>
      </c>
      <c r="G198" s="3">
        <f t="shared" si="41"/>
        <v>44145</v>
      </c>
      <c r="H198">
        <f t="shared" si="42"/>
        <v>202</v>
      </c>
      <c r="I198" t="str">
        <f t="shared" si="43"/>
        <v/>
      </c>
      <c r="J198" t="str">
        <f t="shared" si="44"/>
        <v/>
      </c>
      <c r="K198" t="str">
        <f t="shared" si="46"/>
        <v/>
      </c>
    </row>
    <row r="199" spans="1:19">
      <c r="B199" s="16">
        <f t="shared" si="45"/>
        <v>44110</v>
      </c>
      <c r="C199">
        <f t="shared" si="38"/>
        <v>655</v>
      </c>
      <c r="D199">
        <f t="shared" si="39"/>
        <v>0</v>
      </c>
      <c r="E199">
        <f t="shared" si="40"/>
        <v>0</v>
      </c>
      <c r="G199" s="3">
        <f t="shared" si="41"/>
        <v>44146</v>
      </c>
      <c r="H199">
        <f t="shared" si="42"/>
        <v>248</v>
      </c>
      <c r="I199" t="str">
        <f t="shared" si="43"/>
        <v/>
      </c>
      <c r="J199" t="str">
        <f t="shared" si="44"/>
        <v/>
      </c>
      <c r="K199" t="str">
        <f t="shared" si="46"/>
        <v/>
      </c>
      <c r="R199" s="1">
        <v>44175</v>
      </c>
      <c r="S199" s="1">
        <v>840</v>
      </c>
    </row>
    <row r="200" spans="1:19">
      <c r="B200" s="16">
        <f t="shared" si="45"/>
        <v>44109</v>
      </c>
      <c r="C200">
        <f t="shared" si="38"/>
        <v>453</v>
      </c>
      <c r="D200">
        <f t="shared" si="39"/>
        <v>0</v>
      </c>
      <c r="E200">
        <f t="shared" si="40"/>
        <v>0</v>
      </c>
      <c r="G200" s="3">
        <f t="shared" si="41"/>
        <v>44147</v>
      </c>
      <c r="H200">
        <f t="shared" si="42"/>
        <v>255</v>
      </c>
      <c r="I200" t="str">
        <f t="shared" si="43"/>
        <v/>
      </c>
      <c r="J200" t="str">
        <f t="shared" si="44"/>
        <v/>
      </c>
      <c r="K200" t="str">
        <f t="shared" si="46"/>
        <v/>
      </c>
    </row>
    <row r="201" spans="1:19">
      <c r="B201" s="16">
        <f t="shared" si="45"/>
        <v>44108</v>
      </c>
      <c r="C201">
        <f t="shared" si="38"/>
        <v>294</v>
      </c>
      <c r="D201">
        <f t="shared" si="39"/>
        <v>0</v>
      </c>
      <c r="E201">
        <f t="shared" si="40"/>
        <v>0</v>
      </c>
      <c r="G201" s="3">
        <f t="shared" si="41"/>
        <v>44148</v>
      </c>
      <c r="H201">
        <f t="shared" si="42"/>
        <v>280</v>
      </c>
      <c r="I201">
        <f t="shared" si="43"/>
        <v>280</v>
      </c>
      <c r="J201" t="str">
        <f t="shared" si="44"/>
        <v/>
      </c>
      <c r="K201" t="str">
        <f t="shared" si="46"/>
        <v/>
      </c>
    </row>
    <row r="202" spans="1:19">
      <c r="B202" s="16">
        <f t="shared" si="45"/>
        <v>44107</v>
      </c>
      <c r="C202">
        <f t="shared" si="38"/>
        <v>463</v>
      </c>
      <c r="D202">
        <f t="shared" si="39"/>
        <v>1</v>
      </c>
      <c r="E202">
        <f t="shared" si="40"/>
        <v>0</v>
      </c>
      <c r="G202" s="3">
        <f t="shared" si="41"/>
        <v>44149</v>
      </c>
      <c r="H202">
        <f t="shared" si="42"/>
        <v>279</v>
      </c>
      <c r="I202" t="str">
        <f t="shared" si="43"/>
        <v/>
      </c>
      <c r="J202">
        <f t="shared" si="44"/>
        <v>279</v>
      </c>
      <c r="K202" t="str">
        <f t="shared" si="46"/>
        <v/>
      </c>
      <c r="R202" s="1">
        <v>44176</v>
      </c>
      <c r="S202" s="1">
        <v>501</v>
      </c>
    </row>
    <row r="203" spans="1:19">
      <c r="B203" s="16">
        <f t="shared" si="45"/>
        <v>44106</v>
      </c>
      <c r="C203">
        <f t="shared" si="38"/>
        <v>169</v>
      </c>
      <c r="D203">
        <f t="shared" si="39"/>
        <v>0</v>
      </c>
      <c r="E203">
        <f t="shared" si="40"/>
        <v>0</v>
      </c>
      <c r="G203" s="3">
        <f t="shared" si="41"/>
        <v>44150</v>
      </c>
      <c r="H203">
        <f t="shared" si="42"/>
        <v>321</v>
      </c>
      <c r="I203">
        <f t="shared" si="43"/>
        <v>321</v>
      </c>
      <c r="J203" t="str">
        <f t="shared" si="44"/>
        <v/>
      </c>
      <c r="K203" t="str">
        <f t="shared" si="46"/>
        <v/>
      </c>
    </row>
    <row r="204" spans="1:19">
      <c r="B204" s="16">
        <f t="shared" si="45"/>
        <v>44105</v>
      </c>
      <c r="C204">
        <f t="shared" si="38"/>
        <v>203</v>
      </c>
      <c r="D204">
        <f t="shared" si="39"/>
        <v>0</v>
      </c>
      <c r="E204">
        <f t="shared" si="40"/>
        <v>0</v>
      </c>
      <c r="G204" s="3">
        <f t="shared" si="41"/>
        <v>44151</v>
      </c>
      <c r="H204">
        <f t="shared" si="42"/>
        <v>301</v>
      </c>
      <c r="I204" t="str">
        <f t="shared" si="43"/>
        <v/>
      </c>
      <c r="J204">
        <f t="shared" si="44"/>
        <v>301</v>
      </c>
      <c r="K204" t="str">
        <f t="shared" si="46"/>
        <v/>
      </c>
    </row>
    <row r="205" spans="1:19">
      <c r="B205" s="16">
        <f t="shared" si="45"/>
        <v>44104</v>
      </c>
      <c r="C205">
        <f t="shared" si="38"/>
        <v>318</v>
      </c>
      <c r="D205">
        <f t="shared" si="39"/>
        <v>0</v>
      </c>
      <c r="E205">
        <f t="shared" si="40"/>
        <v>0</v>
      </c>
      <c r="G205" s="3">
        <f t="shared" si="41"/>
        <v>44152</v>
      </c>
      <c r="H205">
        <f t="shared" si="42"/>
        <v>389</v>
      </c>
      <c r="I205" t="str">
        <f t="shared" si="43"/>
        <v/>
      </c>
      <c r="J205" t="str">
        <f t="shared" si="44"/>
        <v/>
      </c>
      <c r="K205" t="str">
        <f t="shared" si="46"/>
        <v/>
      </c>
      <c r="R205" s="1">
        <v>44177</v>
      </c>
      <c r="S205" s="1">
        <v>377</v>
      </c>
    </row>
    <row r="206" spans="1:19">
      <c r="B206" s="16">
        <f t="shared" si="45"/>
        <v>44103</v>
      </c>
      <c r="C206">
        <f t="shared" si="38"/>
        <v>238</v>
      </c>
      <c r="D206">
        <f t="shared" si="39"/>
        <v>0</v>
      </c>
      <c r="E206">
        <f t="shared" si="40"/>
        <v>0</v>
      </c>
      <c r="G206" s="3">
        <f t="shared" si="41"/>
        <v>44153</v>
      </c>
      <c r="H206">
        <f t="shared" si="42"/>
        <v>458</v>
      </c>
      <c r="I206" t="str">
        <f t="shared" si="43"/>
        <v/>
      </c>
      <c r="J206" t="str">
        <f t="shared" si="44"/>
        <v/>
      </c>
      <c r="K206" t="str">
        <f t="shared" si="46"/>
        <v/>
      </c>
    </row>
    <row r="207" spans="1:19">
      <c r="B207" s="16">
        <f t="shared" si="45"/>
        <v>44102</v>
      </c>
      <c r="C207">
        <f t="shared" ref="C207" si="47">IF(B207&lt;&gt;B206,VLOOKUP(B207,data,2,FALSE),"")</f>
        <v>199</v>
      </c>
      <c r="D207">
        <f t="shared" ref="D207" si="48">VLOOKUP(B207,data,3,FALSE)</f>
        <v>0</v>
      </c>
      <c r="E207">
        <f t="shared" ref="E207" si="49">IF(C207&gt;E206,E206,0)</f>
        <v>0</v>
      </c>
      <c r="G207" s="3">
        <f t="shared" si="41"/>
        <v>44154</v>
      </c>
      <c r="H207">
        <f t="shared" si="42"/>
        <v>537</v>
      </c>
      <c r="I207">
        <f t="shared" si="43"/>
        <v>537</v>
      </c>
      <c r="J207" t="str">
        <f t="shared" si="44"/>
        <v/>
      </c>
      <c r="K207" t="str">
        <f t="shared" si="46"/>
        <v/>
      </c>
    </row>
    <row r="208" spans="1:19">
      <c r="B208" s="16">
        <f t="shared" si="45"/>
        <v>44101</v>
      </c>
      <c r="C208">
        <f t="shared" ref="C208:C214" si="50">IF(B208&lt;&gt;B207,VLOOKUP(B208,data,2,FALSE),"")</f>
        <v>141</v>
      </c>
      <c r="D208">
        <f t="shared" ref="D208:D214" si="51">VLOOKUP(B208,data,3,FALSE)</f>
        <v>0</v>
      </c>
      <c r="E208">
        <f t="shared" ref="E208:E214" si="52">IF(C208&gt;E207,E207,0)</f>
        <v>0</v>
      </c>
      <c r="G208" s="3">
        <f t="shared" si="41"/>
        <v>44155</v>
      </c>
      <c r="H208">
        <f t="shared" si="42"/>
        <v>518</v>
      </c>
      <c r="I208" t="str">
        <f t="shared" si="43"/>
        <v/>
      </c>
      <c r="J208">
        <f t="shared" si="44"/>
        <v>518</v>
      </c>
      <c r="K208" t="str">
        <f t="shared" si="46"/>
        <v/>
      </c>
      <c r="R208" s="1">
        <v>44178</v>
      </c>
      <c r="S208" s="1">
        <v>360</v>
      </c>
    </row>
    <row r="209" spans="1:19">
      <c r="B209" s="16">
        <f t="shared" si="45"/>
        <v>44100</v>
      </c>
      <c r="C209">
        <f t="shared" si="50"/>
        <v>242</v>
      </c>
      <c r="D209">
        <f t="shared" si="51"/>
        <v>0</v>
      </c>
      <c r="E209">
        <f t="shared" si="52"/>
        <v>0</v>
      </c>
      <c r="G209" s="3">
        <f t="shared" si="41"/>
        <v>44156</v>
      </c>
      <c r="H209">
        <f t="shared" si="42"/>
        <v>626</v>
      </c>
      <c r="I209">
        <f t="shared" si="43"/>
        <v>626</v>
      </c>
      <c r="J209" t="str">
        <f t="shared" si="44"/>
        <v/>
      </c>
      <c r="K209" t="str">
        <f t="shared" si="46"/>
        <v/>
      </c>
    </row>
    <row r="210" spans="1:19">
      <c r="B210" s="16">
        <f t="shared" si="45"/>
        <v>44099</v>
      </c>
      <c r="C210">
        <f t="shared" si="50"/>
        <v>217</v>
      </c>
      <c r="D210">
        <f t="shared" si="51"/>
        <v>1</v>
      </c>
      <c r="E210">
        <f t="shared" si="52"/>
        <v>0</v>
      </c>
      <c r="G210" s="3">
        <f t="shared" si="41"/>
        <v>44157</v>
      </c>
      <c r="H210">
        <f t="shared" si="42"/>
        <v>485</v>
      </c>
      <c r="I210" t="str">
        <f t="shared" si="43"/>
        <v/>
      </c>
      <c r="J210" t="str">
        <f t="shared" si="44"/>
        <v/>
      </c>
      <c r="K210" t="str">
        <f t="shared" si="46"/>
        <v/>
      </c>
    </row>
    <row r="211" spans="1:19">
      <c r="B211" s="16">
        <f t="shared" si="45"/>
        <v>44098</v>
      </c>
      <c r="C211">
        <f t="shared" si="50"/>
        <v>211</v>
      </c>
      <c r="D211">
        <f t="shared" si="51"/>
        <v>0</v>
      </c>
      <c r="E211">
        <f t="shared" si="52"/>
        <v>0</v>
      </c>
      <c r="G211" s="3">
        <f t="shared" si="41"/>
        <v>44158</v>
      </c>
      <c r="H211">
        <f t="shared" si="42"/>
        <v>383</v>
      </c>
      <c r="I211" t="str">
        <f t="shared" si="43"/>
        <v/>
      </c>
      <c r="J211">
        <f t="shared" si="44"/>
        <v>383</v>
      </c>
      <c r="K211" t="str">
        <f t="shared" si="46"/>
        <v/>
      </c>
      <c r="R211" s="1">
        <v>44179</v>
      </c>
      <c r="S211" s="1">
        <v>300</v>
      </c>
    </row>
    <row r="212" spans="1:19">
      <c r="B212" s="16">
        <f t="shared" si="45"/>
        <v>44097</v>
      </c>
      <c r="C212">
        <f t="shared" si="50"/>
        <v>189</v>
      </c>
      <c r="D212">
        <f t="shared" si="51"/>
        <v>0</v>
      </c>
      <c r="E212">
        <f t="shared" si="52"/>
        <v>0</v>
      </c>
      <c r="G212" s="3">
        <f t="shared" si="41"/>
        <v>44159</v>
      </c>
      <c r="H212">
        <f t="shared" si="42"/>
        <v>874</v>
      </c>
      <c r="I212" t="str">
        <f t="shared" si="43"/>
        <v/>
      </c>
      <c r="J212" t="str">
        <f t="shared" si="44"/>
        <v/>
      </c>
      <c r="K212" t="str">
        <f t="shared" si="46"/>
        <v/>
      </c>
    </row>
    <row r="213" spans="1:19">
      <c r="B213" s="16">
        <f t="shared" si="45"/>
        <v>44096</v>
      </c>
      <c r="C213">
        <f t="shared" si="50"/>
        <v>311</v>
      </c>
      <c r="D213">
        <f t="shared" si="51"/>
        <v>0</v>
      </c>
      <c r="E213">
        <f t="shared" si="52"/>
        <v>0</v>
      </c>
      <c r="G213" s="3">
        <f t="shared" si="41"/>
        <v>44160</v>
      </c>
      <c r="H213">
        <f t="shared" si="42"/>
        <v>1098</v>
      </c>
      <c r="I213">
        <f t="shared" si="43"/>
        <v>1098</v>
      </c>
      <c r="J213" t="str">
        <f t="shared" si="44"/>
        <v/>
      </c>
      <c r="K213" t="str">
        <f t="shared" si="46"/>
        <v/>
      </c>
    </row>
    <row r="214" spans="1:19">
      <c r="B214" s="16">
        <f t="shared" si="45"/>
        <v>44095</v>
      </c>
      <c r="C214">
        <f t="shared" si="50"/>
        <v>157</v>
      </c>
      <c r="D214">
        <f t="shared" si="51"/>
        <v>0</v>
      </c>
      <c r="E214">
        <f t="shared" si="52"/>
        <v>0</v>
      </c>
      <c r="G214" s="3">
        <f t="shared" si="41"/>
        <v>44161</v>
      </c>
      <c r="H214">
        <f t="shared" si="42"/>
        <v>923</v>
      </c>
      <c r="I214" t="str">
        <f t="shared" si="43"/>
        <v/>
      </c>
      <c r="J214" t="str">
        <f t="shared" si="44"/>
        <v/>
      </c>
      <c r="K214" t="str">
        <f t="shared" si="46"/>
        <v/>
      </c>
      <c r="R214" s="1">
        <v>44180</v>
      </c>
      <c r="S214" s="1">
        <v>349</v>
      </c>
    </row>
    <row r="215" spans="1:19">
      <c r="B215" s="16">
        <f t="shared" si="45"/>
        <v>44094</v>
      </c>
      <c r="C215">
        <f t="shared" ref="C215:C220" si="53">IF(B215&lt;&gt;B214,VLOOKUP(B215,data,2,FALSE),"")</f>
        <v>202</v>
      </c>
      <c r="D215">
        <f t="shared" ref="D215:D220" si="54">VLOOKUP(B215,data,3,FALSE)</f>
        <v>0</v>
      </c>
      <c r="E215">
        <f t="shared" ref="E215:E220" si="55">IF(C215&gt;E214,E214,0)</f>
        <v>0</v>
      </c>
      <c r="G215" s="3">
        <f t="shared" si="41"/>
        <v>44162</v>
      </c>
      <c r="H215">
        <f t="shared" si="42"/>
        <v>838</v>
      </c>
      <c r="I215" t="str">
        <f t="shared" si="43"/>
        <v/>
      </c>
      <c r="J215">
        <f t="shared" si="44"/>
        <v>838</v>
      </c>
      <c r="K215" t="str">
        <f t="shared" si="46"/>
        <v/>
      </c>
    </row>
    <row r="216" spans="1:19">
      <c r="A216" s="13"/>
      <c r="B216" s="16">
        <f t="shared" si="45"/>
        <v>44093</v>
      </c>
      <c r="C216">
        <f t="shared" si="53"/>
        <v>190</v>
      </c>
      <c r="D216">
        <f t="shared" si="54"/>
        <v>0</v>
      </c>
      <c r="E216">
        <f t="shared" si="55"/>
        <v>0</v>
      </c>
      <c r="G216" s="3">
        <f t="shared" si="41"/>
        <v>44163</v>
      </c>
      <c r="H216">
        <f t="shared" si="42"/>
        <v>1025</v>
      </c>
      <c r="I216">
        <f t="shared" si="43"/>
        <v>1025</v>
      </c>
      <c r="J216" t="str">
        <f t="shared" si="44"/>
        <v/>
      </c>
      <c r="K216" t="str">
        <f t="shared" si="46"/>
        <v/>
      </c>
    </row>
    <row r="217" spans="1:19">
      <c r="B217" s="16">
        <f t="shared" si="45"/>
        <v>44092</v>
      </c>
      <c r="C217">
        <f t="shared" si="53"/>
        <v>82</v>
      </c>
      <c r="D217">
        <f t="shared" si="54"/>
        <v>0</v>
      </c>
      <c r="E217">
        <f t="shared" si="55"/>
        <v>0</v>
      </c>
      <c r="G217" s="3">
        <f t="shared" si="41"/>
        <v>44164</v>
      </c>
      <c r="H217">
        <f t="shared" si="42"/>
        <v>753</v>
      </c>
      <c r="I217" t="str">
        <f t="shared" si="43"/>
        <v/>
      </c>
      <c r="J217" t="str">
        <f t="shared" si="44"/>
        <v/>
      </c>
      <c r="K217" t="str">
        <f t="shared" si="46"/>
        <v/>
      </c>
      <c r="R217" s="1">
        <v>44181</v>
      </c>
      <c r="S217" s="1">
        <v>411</v>
      </c>
    </row>
    <row r="218" spans="1:19">
      <c r="B218" s="16">
        <f t="shared" si="45"/>
        <v>44091</v>
      </c>
      <c r="C218">
        <f t="shared" si="53"/>
        <v>137</v>
      </c>
      <c r="D218">
        <f t="shared" si="54"/>
        <v>0</v>
      </c>
      <c r="E218">
        <f t="shared" si="55"/>
        <v>0</v>
      </c>
      <c r="G218" s="3">
        <f t="shared" si="41"/>
        <v>44165</v>
      </c>
      <c r="H218">
        <f t="shared" si="42"/>
        <v>725</v>
      </c>
      <c r="I218" t="str">
        <f t="shared" si="43"/>
        <v/>
      </c>
      <c r="J218" t="str">
        <f t="shared" si="44"/>
        <v/>
      </c>
      <c r="K218" t="str">
        <f t="shared" si="46"/>
        <v/>
      </c>
    </row>
    <row r="219" spans="1:19">
      <c r="B219" s="16">
        <f t="shared" si="45"/>
        <v>44090</v>
      </c>
      <c r="C219">
        <f t="shared" si="53"/>
        <v>125</v>
      </c>
      <c r="D219">
        <f t="shared" si="54"/>
        <v>0</v>
      </c>
      <c r="E219">
        <f t="shared" si="55"/>
        <v>0</v>
      </c>
      <c r="G219" s="3">
        <f t="shared" si="41"/>
        <v>44166</v>
      </c>
      <c r="H219">
        <f t="shared" si="42"/>
        <v>722</v>
      </c>
      <c r="I219" t="str">
        <f t="shared" si="43"/>
        <v/>
      </c>
      <c r="J219">
        <f t="shared" si="44"/>
        <v>722</v>
      </c>
      <c r="K219" t="str">
        <f t="shared" si="46"/>
        <v/>
      </c>
    </row>
    <row r="220" spans="1:19">
      <c r="B220" s="16">
        <f t="shared" si="45"/>
        <v>44089</v>
      </c>
      <c r="C220">
        <f t="shared" si="53"/>
        <v>136</v>
      </c>
      <c r="D220">
        <f t="shared" si="54"/>
        <v>0</v>
      </c>
      <c r="E220">
        <f t="shared" si="55"/>
        <v>0</v>
      </c>
      <c r="G220" s="3">
        <f t="shared" si="41"/>
        <v>44167</v>
      </c>
      <c r="H220">
        <f t="shared" si="42"/>
        <v>995</v>
      </c>
      <c r="I220">
        <f t="shared" si="43"/>
        <v>995</v>
      </c>
      <c r="J220" t="str">
        <f t="shared" si="44"/>
        <v/>
      </c>
      <c r="K220" t="str">
        <f t="shared" si="46"/>
        <v/>
      </c>
      <c r="R220" s="1">
        <v>44182</v>
      </c>
      <c r="S220" s="1">
        <v>-31870</v>
      </c>
    </row>
    <row r="221" spans="1:19">
      <c r="B221" s="16">
        <f t="shared" si="45"/>
        <v>44088</v>
      </c>
      <c r="C221">
        <f t="shared" ref="C221:C226" si="56">IF(B221&lt;&gt;B220,VLOOKUP(B221,data,2,FALSE),"")</f>
        <v>67</v>
      </c>
      <c r="D221">
        <f t="shared" ref="D221:D226" si="57">VLOOKUP(B221,data,3,FALSE)</f>
        <v>0</v>
      </c>
      <c r="E221">
        <f t="shared" ref="E221:E226" si="58">IF(C221&gt;E220,E220,0)</f>
        <v>0</v>
      </c>
      <c r="G221" s="3">
        <f t="shared" si="41"/>
        <v>44168</v>
      </c>
      <c r="H221">
        <f t="shared" si="42"/>
        <v>714</v>
      </c>
      <c r="I221" t="str">
        <f t="shared" si="43"/>
        <v/>
      </c>
      <c r="J221">
        <f t="shared" si="44"/>
        <v>714</v>
      </c>
      <c r="K221" t="str">
        <f t="shared" si="46"/>
        <v/>
      </c>
    </row>
    <row r="222" spans="1:19">
      <c r="B222" s="16">
        <f t="shared" si="45"/>
        <v>44087</v>
      </c>
      <c r="C222">
        <f t="shared" si="56"/>
        <v>87</v>
      </c>
      <c r="D222">
        <f t="shared" si="57"/>
        <v>0</v>
      </c>
      <c r="E222">
        <f t="shared" si="58"/>
        <v>0</v>
      </c>
      <c r="G222" s="3">
        <f t="shared" si="41"/>
        <v>44169</v>
      </c>
      <c r="H222">
        <f t="shared" si="42"/>
        <v>748</v>
      </c>
      <c r="I222" t="str">
        <f t="shared" si="43"/>
        <v/>
      </c>
      <c r="J222" t="str">
        <f t="shared" si="44"/>
        <v/>
      </c>
      <c r="K222" t="str">
        <f t="shared" si="46"/>
        <v/>
      </c>
    </row>
    <row r="223" spans="1:19">
      <c r="B223" s="16">
        <f t="shared" si="45"/>
        <v>44086</v>
      </c>
      <c r="C223">
        <f t="shared" si="56"/>
        <v>46</v>
      </c>
      <c r="D223">
        <f t="shared" si="57"/>
        <v>0</v>
      </c>
      <c r="E223">
        <f t="shared" si="58"/>
        <v>0</v>
      </c>
      <c r="G223" s="3">
        <f t="shared" si="41"/>
        <v>44170</v>
      </c>
      <c r="H223">
        <f t="shared" si="42"/>
        <v>845</v>
      </c>
      <c r="I223" t="str">
        <f t="shared" si="43"/>
        <v/>
      </c>
      <c r="J223" t="str">
        <f t="shared" si="44"/>
        <v/>
      </c>
      <c r="K223" t="str">
        <f t="shared" si="46"/>
        <v/>
      </c>
      <c r="R223" s="1">
        <v>0</v>
      </c>
      <c r="S223" s="1">
        <v>0</v>
      </c>
    </row>
    <row r="224" spans="1:19">
      <c r="B224" s="16">
        <f t="shared" si="45"/>
        <v>44085</v>
      </c>
      <c r="C224">
        <f t="shared" si="56"/>
        <v>70</v>
      </c>
      <c r="D224">
        <f t="shared" si="57"/>
        <v>0</v>
      </c>
      <c r="E224">
        <f t="shared" si="58"/>
        <v>0</v>
      </c>
      <c r="G224" s="3">
        <f t="shared" si="41"/>
        <v>44171</v>
      </c>
      <c r="H224">
        <f t="shared" si="42"/>
        <v>865</v>
      </c>
      <c r="I224">
        <f t="shared" si="43"/>
        <v>865</v>
      </c>
      <c r="J224" t="str">
        <f t="shared" si="44"/>
        <v/>
      </c>
      <c r="K224" t="str">
        <f t="shared" si="46"/>
        <v/>
      </c>
    </row>
    <row r="225" spans="2:19">
      <c r="B225" s="16">
        <f t="shared" si="45"/>
        <v>44084</v>
      </c>
      <c r="C225">
        <f t="shared" si="56"/>
        <v>75</v>
      </c>
      <c r="D225">
        <f t="shared" si="57"/>
        <v>0</v>
      </c>
      <c r="E225">
        <f t="shared" si="58"/>
        <v>0</v>
      </c>
      <c r="G225" s="3">
        <f t="shared" si="41"/>
        <v>44172</v>
      </c>
      <c r="H225">
        <f t="shared" si="42"/>
        <v>531</v>
      </c>
      <c r="I225" t="str">
        <f t="shared" si="43"/>
        <v/>
      </c>
      <c r="J225">
        <f t="shared" si="44"/>
        <v>531</v>
      </c>
      <c r="K225" t="str">
        <f t="shared" si="46"/>
        <v/>
      </c>
    </row>
    <row r="226" spans="2:19">
      <c r="B226" s="16">
        <f t="shared" si="45"/>
        <v>44083</v>
      </c>
      <c r="C226">
        <f t="shared" si="56"/>
        <v>101</v>
      </c>
      <c r="D226">
        <f t="shared" si="57"/>
        <v>0</v>
      </c>
      <c r="E226">
        <f t="shared" si="58"/>
        <v>0</v>
      </c>
      <c r="G226" s="3">
        <f t="shared" si="41"/>
        <v>44173</v>
      </c>
      <c r="H226">
        <f t="shared" si="42"/>
        <v>695</v>
      </c>
      <c r="I226" t="str">
        <f t="shared" si="43"/>
        <v/>
      </c>
      <c r="J226" t="str">
        <f t="shared" si="44"/>
        <v/>
      </c>
      <c r="K226" t="str">
        <f t="shared" si="46"/>
        <v/>
      </c>
      <c r="R226" s="1">
        <v>0</v>
      </c>
      <c r="S226" s="1">
        <v>0</v>
      </c>
    </row>
    <row r="227" spans="2:19">
      <c r="B227" s="16">
        <f t="shared" si="45"/>
        <v>44082</v>
      </c>
      <c r="C227">
        <f t="shared" ref="C227:C235" si="59">IF(B227&lt;&gt;B226,VLOOKUP(B227,data,2,FALSE),"")</f>
        <v>56</v>
      </c>
      <c r="D227">
        <f t="shared" ref="D227:D235" si="60">VLOOKUP(B227,data,3,FALSE)</f>
        <v>0</v>
      </c>
      <c r="E227">
        <f t="shared" ref="E227:E235" si="61">IF(C227&gt;E226,E226,0)</f>
        <v>0</v>
      </c>
      <c r="G227" s="3">
        <f t="shared" si="41"/>
        <v>44174</v>
      </c>
      <c r="H227">
        <f t="shared" si="42"/>
        <v>817</v>
      </c>
      <c r="I227">
        <f t="shared" si="43"/>
        <v>817</v>
      </c>
      <c r="J227" t="str">
        <f t="shared" si="44"/>
        <v/>
      </c>
    </row>
    <row r="228" spans="2:19">
      <c r="B228" s="16">
        <f t="shared" si="45"/>
        <v>44081</v>
      </c>
      <c r="C228">
        <f t="shared" si="59"/>
        <v>46</v>
      </c>
      <c r="D228">
        <f t="shared" si="60"/>
        <v>0</v>
      </c>
      <c r="E228">
        <f t="shared" si="61"/>
        <v>0</v>
      </c>
      <c r="G228" s="3">
        <f t="shared" si="41"/>
        <v>44175</v>
      </c>
      <c r="H228">
        <f t="shared" si="42"/>
        <v>710</v>
      </c>
      <c r="I228" t="str">
        <f t="shared" si="43"/>
        <v/>
      </c>
      <c r="J228">
        <f t="shared" si="44"/>
        <v>710</v>
      </c>
    </row>
    <row r="229" spans="2:19">
      <c r="B229" s="16">
        <f t="shared" si="45"/>
        <v>44080</v>
      </c>
      <c r="C229">
        <f t="shared" si="59"/>
        <v>10</v>
      </c>
      <c r="D229">
        <f t="shared" si="60"/>
        <v>0</v>
      </c>
      <c r="E229">
        <f t="shared" si="61"/>
        <v>0</v>
      </c>
      <c r="G229" s="3">
        <f t="shared" si="41"/>
        <v>44176</v>
      </c>
      <c r="H229">
        <f t="shared" si="42"/>
        <v>897</v>
      </c>
      <c r="I229">
        <f t="shared" si="43"/>
        <v>897</v>
      </c>
      <c r="J229" t="str">
        <f t="shared" si="44"/>
        <v/>
      </c>
      <c r="R229" s="1">
        <v>0</v>
      </c>
      <c r="S229" s="1">
        <v>0</v>
      </c>
    </row>
    <row r="230" spans="2:19">
      <c r="B230" s="16">
        <f t="shared" si="45"/>
        <v>44079</v>
      </c>
      <c r="C230">
        <f t="shared" si="59"/>
        <v>15</v>
      </c>
      <c r="D230">
        <f t="shared" si="60"/>
        <v>0</v>
      </c>
      <c r="E230">
        <f t="shared" si="61"/>
        <v>0</v>
      </c>
      <c r="G230" s="3">
        <f t="shared" si="41"/>
        <v>44177</v>
      </c>
      <c r="H230">
        <f t="shared" si="42"/>
        <v>588</v>
      </c>
      <c r="I230" t="str">
        <f t="shared" si="43"/>
        <v/>
      </c>
      <c r="J230">
        <f t="shared" si="44"/>
        <v>588</v>
      </c>
    </row>
    <row r="231" spans="2:19">
      <c r="B231" s="16">
        <f t="shared" si="45"/>
        <v>44078</v>
      </c>
      <c r="C231">
        <f t="shared" si="59"/>
        <v>19</v>
      </c>
      <c r="D231">
        <f t="shared" si="60"/>
        <v>0</v>
      </c>
      <c r="E231">
        <f t="shared" si="61"/>
        <v>0</v>
      </c>
      <c r="G231" s="3">
        <f t="shared" si="41"/>
        <v>44178</v>
      </c>
      <c r="H231">
        <f t="shared" si="42"/>
        <v>598</v>
      </c>
      <c r="I231">
        <f t="shared" si="43"/>
        <v>598</v>
      </c>
      <c r="J231" t="str">
        <f t="shared" si="44"/>
        <v/>
      </c>
    </row>
    <row r="232" spans="2:19">
      <c r="B232" s="16">
        <f t="shared" si="45"/>
        <v>44077</v>
      </c>
      <c r="C232">
        <f t="shared" si="59"/>
        <v>6</v>
      </c>
      <c r="D232">
        <f t="shared" si="60"/>
        <v>0</v>
      </c>
      <c r="E232">
        <f t="shared" si="61"/>
        <v>0</v>
      </c>
      <c r="G232" s="3">
        <f t="shared" si="41"/>
        <v>44179</v>
      </c>
      <c r="H232">
        <f t="shared" si="42"/>
        <v>443</v>
      </c>
      <c r="I232" t="str">
        <f t="shared" si="43"/>
        <v/>
      </c>
      <c r="J232">
        <f t="shared" si="44"/>
        <v>443</v>
      </c>
      <c r="R232" s="1">
        <v>0</v>
      </c>
      <c r="S232" s="1">
        <v>0</v>
      </c>
    </row>
    <row r="233" spans="2:19">
      <c r="B233" s="16">
        <f t="shared" si="45"/>
        <v>44077</v>
      </c>
      <c r="C233" t="str">
        <f t="shared" si="59"/>
        <v/>
      </c>
      <c r="D233">
        <f t="shared" si="60"/>
        <v>0</v>
      </c>
      <c r="E233">
        <f t="shared" si="61"/>
        <v>0</v>
      </c>
      <c r="G233" s="3">
        <f t="shared" si="41"/>
        <v>44180</v>
      </c>
      <c r="H233">
        <f t="shared" si="42"/>
        <v>504</v>
      </c>
      <c r="I233" t="str">
        <f t="shared" si="43"/>
        <v/>
      </c>
      <c r="J233" t="str">
        <f t="shared" si="44"/>
        <v/>
      </c>
    </row>
    <row r="234" spans="2:19">
      <c r="B234" s="16">
        <f t="shared" si="45"/>
        <v>44077</v>
      </c>
      <c r="C234" t="str">
        <f t="shared" si="59"/>
        <v/>
      </c>
      <c r="D234">
        <f t="shared" si="60"/>
        <v>0</v>
      </c>
      <c r="E234">
        <f t="shared" si="61"/>
        <v>0</v>
      </c>
      <c r="G234" s="3">
        <f t="shared" ref="G234" si="62">IF(G235&gt;44077,G235-1,44077)</f>
        <v>44181</v>
      </c>
      <c r="H234">
        <f t="shared" ref="H234" si="63">VLOOKUP(G234,data,2,FALSE)</f>
        <v>640</v>
      </c>
      <c r="I234">
        <f t="shared" ref="I234" si="64">IF(AND(H234&gt;H233,H234&gt;H235),H234,IF(AND(H235="",H234/H233&gt;1.1),H234,""))</f>
        <v>640</v>
      </c>
      <c r="J234" t="str">
        <f t="shared" ref="J234:J235" si="65">IF(AND(H234&lt;H233,H234&lt;H235),H234,IF(AND(H235="",H234/H233&lt;0.9),H234,""))</f>
        <v/>
      </c>
      <c r="K234" t="str">
        <f>IF(ISNA(VLOOKUP(B234,R:S,2,)),"",VLOOKUP(B234,R:S,2,))</f>
        <v/>
      </c>
    </row>
    <row r="235" spans="2:19" s="14" customFormat="1">
      <c r="B235" s="16">
        <f t="shared" si="45"/>
        <v>44077</v>
      </c>
      <c r="C235" t="str">
        <f t="shared" si="59"/>
        <v/>
      </c>
      <c r="D235">
        <f t="shared" si="60"/>
        <v>0</v>
      </c>
      <c r="E235">
        <f t="shared" si="61"/>
        <v>0</v>
      </c>
      <c r="G235" s="15">
        <f>B127</f>
        <v>44182</v>
      </c>
      <c r="H235" s="14">
        <f t="shared" ref="H235" si="66">VLOOKUP(G235,data,2,FALSE)</f>
        <v>571</v>
      </c>
      <c r="I235" s="14" t="str">
        <f>IF(AND(H235&gt;H234,H235&gt;H236),H235,IF(AND(H236="",H235/H234&gt;1.1),H235,""))</f>
        <v/>
      </c>
      <c r="J235">
        <f t="shared" si="65"/>
        <v>571</v>
      </c>
      <c r="K235" t="str">
        <f>IF(ISNA(VLOOKUP(B235,R:S,2,)),"",VLOOKUP(B235,R:S,2,))</f>
        <v/>
      </c>
      <c r="R235" s="1">
        <v>0</v>
      </c>
      <c r="S235" s="1">
        <v>0</v>
      </c>
    </row>
    <row r="236" spans="2:19">
      <c r="B236" s="3"/>
      <c r="C236"/>
    </row>
    <row r="237" spans="2:19">
      <c r="B237" s="3" t="s">
        <v>22</v>
      </c>
      <c r="C237"/>
      <c r="G237" t="s">
        <v>23</v>
      </c>
    </row>
    <row r="238" spans="2:19">
      <c r="R238" s="1">
        <v>0</v>
      </c>
      <c r="S238" s="1">
        <v>0</v>
      </c>
    </row>
  </sheetData>
  <sortState xmlns:xlrd2="http://schemas.microsoft.com/office/spreadsheetml/2017/richdata2" ref="C101:D113">
    <sortCondition descending="1" ref="C101:C113"/>
  </sortState>
  <hyperlinks>
    <hyperlink ref="A54" r:id="rId1" location="Koronavilkkua" display="https://thl.fi/fi/web/hyvinvoinnin-ja-terveyden-edistamisen-johtaminen/ajankohtaista/koronan-vaikutukset-yhteiskuntaan-ja-palveluihin - Koronavilkkua" xr:uid="{F06E6CD0-5429-431D-B74B-547C41718C4B}"/>
    <hyperlink ref="A117" r:id="rId2" xr:uid="{517C9E3A-E5DB-4E26-91C6-74B95F09EC29}"/>
    <hyperlink ref="A60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2020-12-17T10:08:37Z</dcterms:modified>
</cp:coreProperties>
</file>