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3C7B56E2-E380-4E65-8E2D-2B8CCB3FAE5E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Android!$C$127:$C$235</definedName>
    <definedName name="data">Android!$C$9:$E$118</definedName>
    <definedName name="Json">Android!$A$4</definedName>
    <definedName name="time">Android!$C$9:$C$118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8" i="1" l="1"/>
  <c r="J235" i="1" l="1"/>
  <c r="G233" i="1"/>
  <c r="H233" i="1" s="1"/>
  <c r="G234" i="1"/>
  <c r="B227" i="1"/>
  <c r="C227" i="1" s="1"/>
  <c r="E227" i="1" s="1"/>
  <c r="G232" i="1" l="1"/>
  <c r="H234" i="1"/>
  <c r="B228" i="1"/>
  <c r="D227" i="1"/>
  <c r="G9" i="1"/>
  <c r="H9" i="1" s="1"/>
  <c r="H232" i="1" l="1"/>
  <c r="G231" i="1"/>
  <c r="J234" i="1"/>
  <c r="I234" i="1"/>
  <c r="C228" i="1"/>
  <c r="E228" i="1" s="1"/>
  <c r="B229" i="1"/>
  <c r="D228" i="1"/>
  <c r="I9" i="1"/>
  <c r="J9" i="1" s="1"/>
  <c r="K9" i="1" s="1"/>
  <c r="H231" i="1" l="1"/>
  <c r="G230" i="1"/>
  <c r="I233" i="1"/>
  <c r="J233" i="1"/>
  <c r="C229" i="1"/>
  <c r="E229" i="1" s="1"/>
  <c r="D229" i="1"/>
  <c r="B230" i="1"/>
  <c r="L9" i="1"/>
  <c r="G10" i="1" s="1"/>
  <c r="H10" i="1" s="1"/>
  <c r="J232" i="1" l="1"/>
  <c r="I232" i="1"/>
  <c r="H230" i="1"/>
  <c r="J231" i="1" s="1"/>
  <c r="G229" i="1"/>
  <c r="C230" i="1"/>
  <c r="E230" i="1" s="1"/>
  <c r="B231" i="1"/>
  <c r="D230" i="1"/>
  <c r="G11" i="1"/>
  <c r="H11" i="1" s="1"/>
  <c r="I10" i="1"/>
  <c r="H229" i="1" l="1"/>
  <c r="G228" i="1"/>
  <c r="I230" i="1"/>
  <c r="J230" i="1"/>
  <c r="I231" i="1"/>
  <c r="C231" i="1"/>
  <c r="E231" i="1" s="1"/>
  <c r="D231" i="1"/>
  <c r="B232" i="1"/>
  <c r="J10" i="1"/>
  <c r="K10" i="1" s="1"/>
  <c r="H228" i="1" l="1"/>
  <c r="G227" i="1"/>
  <c r="I229" i="1"/>
  <c r="J229" i="1"/>
  <c r="C232" i="1"/>
  <c r="E232" i="1" s="1"/>
  <c r="B233" i="1"/>
  <c r="D232" i="1"/>
  <c r="I11" i="1"/>
  <c r="G12" i="1"/>
  <c r="H12" i="1" s="1"/>
  <c r="L10" i="1"/>
  <c r="H227" i="1" l="1"/>
  <c r="G226" i="1"/>
  <c r="I228" i="1"/>
  <c r="J228" i="1"/>
  <c r="B234" i="1"/>
  <c r="C233" i="1"/>
  <c r="E233" i="1" s="1"/>
  <c r="D233" i="1"/>
  <c r="J11" i="1"/>
  <c r="K11" i="1" s="1"/>
  <c r="H226" i="1" l="1"/>
  <c r="G225" i="1"/>
  <c r="I227" i="1"/>
  <c r="J227" i="1"/>
  <c r="C234" i="1"/>
  <c r="E234" i="1" s="1"/>
  <c r="D234" i="1"/>
  <c r="B235" i="1"/>
  <c r="L11" i="1"/>
  <c r="G13" i="1"/>
  <c r="H13" i="1" s="1"/>
  <c r="I12" i="1"/>
  <c r="H225" i="1" l="1"/>
  <c r="G224" i="1"/>
  <c r="I226" i="1"/>
  <c r="J226" i="1"/>
  <c r="C235" i="1"/>
  <c r="E235" i="1" s="1"/>
  <c r="D235" i="1"/>
  <c r="J12" i="1"/>
  <c r="K12" i="1" s="1"/>
  <c r="H224" i="1" l="1"/>
  <c r="G223" i="1"/>
  <c r="I225" i="1"/>
  <c r="J225" i="1"/>
  <c r="L12" i="1"/>
  <c r="G14" i="1"/>
  <c r="H14" i="1" s="1"/>
  <c r="I13" i="1"/>
  <c r="H223" i="1" l="1"/>
  <c r="G222" i="1"/>
  <c r="I224" i="1"/>
  <c r="J224" i="1"/>
  <c r="J13" i="1"/>
  <c r="K13" i="1" s="1"/>
  <c r="H222" i="1" l="1"/>
  <c r="G221" i="1"/>
  <c r="I223" i="1"/>
  <c r="L13" i="1"/>
  <c r="G15" i="1"/>
  <c r="H15" i="1" s="1"/>
  <c r="I14" i="1"/>
  <c r="H221" i="1" l="1"/>
  <c r="G220" i="1"/>
  <c r="J223" i="1"/>
  <c r="B15" i="1"/>
  <c r="C15" i="1" s="1"/>
  <c r="J14" i="1"/>
  <c r="K14" i="1" s="1"/>
  <c r="H220" i="1" l="1"/>
  <c r="G219" i="1"/>
  <c r="I221" i="1"/>
  <c r="J221" i="1"/>
  <c r="J222" i="1"/>
  <c r="I222" i="1"/>
  <c r="L14" i="1"/>
  <c r="G16" i="1"/>
  <c r="H16" i="1" s="1"/>
  <c r="I15" i="1"/>
  <c r="H219" i="1" l="1"/>
  <c r="G218" i="1"/>
  <c r="I220" i="1"/>
  <c r="J220" i="1"/>
  <c r="J15" i="1"/>
  <c r="K15" i="1" s="1"/>
  <c r="H218" i="1" l="1"/>
  <c r="I219" i="1" s="1"/>
  <c r="G217" i="1"/>
  <c r="D15" i="1"/>
  <c r="B14" i="1"/>
  <c r="C14" i="1" s="1"/>
  <c r="L15" i="1"/>
  <c r="E15" i="1" s="1"/>
  <c r="G17" i="1"/>
  <c r="H17" i="1" s="1"/>
  <c r="I16" i="1"/>
  <c r="J219" i="1" l="1"/>
  <c r="H217" i="1"/>
  <c r="I218" i="1" s="1"/>
  <c r="G216" i="1"/>
  <c r="B17" i="1"/>
  <c r="C17" i="1" s="1"/>
  <c r="J16" i="1"/>
  <c r="K16" i="1" s="1"/>
  <c r="H216" i="1" l="1"/>
  <c r="I217" i="1" s="1"/>
  <c r="G215" i="1"/>
  <c r="J217" i="1"/>
  <c r="J218" i="1"/>
  <c r="D14" i="1"/>
  <c r="G18" i="1"/>
  <c r="H18" i="1" s="1"/>
  <c r="I17" i="1"/>
  <c r="L16" i="1"/>
  <c r="H215" i="1" l="1"/>
  <c r="I216" i="1" s="1"/>
  <c r="G214" i="1"/>
  <c r="B18" i="1"/>
  <c r="C18" i="1" s="1"/>
  <c r="E14" i="1"/>
  <c r="J17" i="1"/>
  <c r="K17" i="1" s="1"/>
  <c r="H214" i="1" l="1"/>
  <c r="G213" i="1"/>
  <c r="J216" i="1"/>
  <c r="J215" i="1"/>
  <c r="D17" i="1"/>
  <c r="B12" i="1"/>
  <c r="C12" i="1" s="1"/>
  <c r="L17" i="1"/>
  <c r="G19" i="1"/>
  <c r="H19" i="1" s="1"/>
  <c r="I18" i="1"/>
  <c r="H213" i="1" l="1"/>
  <c r="G212" i="1"/>
  <c r="I214" i="1"/>
  <c r="J214" i="1"/>
  <c r="I215" i="1"/>
  <c r="B19" i="1"/>
  <c r="C19" i="1" s="1"/>
  <c r="E17" i="1"/>
  <c r="B13" i="1"/>
  <c r="C13" i="1" s="1"/>
  <c r="J18" i="1"/>
  <c r="K18" i="1" s="1"/>
  <c r="G211" i="1" l="1"/>
  <c r="H212" i="1"/>
  <c r="I213" i="1" s="1"/>
  <c r="D18" i="1"/>
  <c r="D12" i="1"/>
  <c r="L18" i="1"/>
  <c r="E18" i="1" s="1"/>
  <c r="G20" i="1"/>
  <c r="H20" i="1" s="1"/>
  <c r="I19" i="1"/>
  <c r="J213" i="1" l="1"/>
  <c r="G210" i="1"/>
  <c r="H211" i="1"/>
  <c r="I212" i="1" s="1"/>
  <c r="E12" i="1"/>
  <c r="B16" i="1"/>
  <c r="C16" i="1" s="1"/>
  <c r="J19" i="1"/>
  <c r="K19" i="1" s="1"/>
  <c r="G209" i="1" l="1"/>
  <c r="H210" i="1"/>
  <c r="J212" i="1"/>
  <c r="D19" i="1"/>
  <c r="B10" i="1"/>
  <c r="C10" i="1" s="1"/>
  <c r="L19" i="1"/>
  <c r="E13" i="1" s="1"/>
  <c r="D13" i="1"/>
  <c r="G21" i="1"/>
  <c r="H21" i="1" s="1"/>
  <c r="I20" i="1"/>
  <c r="I211" i="1" l="1"/>
  <c r="J211" i="1"/>
  <c r="G208" i="1"/>
  <c r="H209" i="1"/>
  <c r="G22" i="1"/>
  <c r="H22" i="1" s="1"/>
  <c r="E19" i="1"/>
  <c r="B20" i="1"/>
  <c r="C20" i="1" s="1"/>
  <c r="J20" i="1"/>
  <c r="K20" i="1" s="1"/>
  <c r="I209" i="1" l="1"/>
  <c r="I210" i="1"/>
  <c r="G207" i="1"/>
  <c r="H208" i="1"/>
  <c r="J210" i="1"/>
  <c r="B21" i="1"/>
  <c r="C21" i="1" s="1"/>
  <c r="B22" i="1"/>
  <c r="C22" i="1" s="1"/>
  <c r="D10" i="1"/>
  <c r="B9" i="1"/>
  <c r="C9" i="1" s="1"/>
  <c r="L20" i="1"/>
  <c r="E16" i="1" s="1"/>
  <c r="D16" i="1"/>
  <c r="I21" i="1"/>
  <c r="J209" i="1" l="1"/>
  <c r="G206" i="1"/>
  <c r="H207" i="1"/>
  <c r="J208" i="1" s="1"/>
  <c r="E10" i="1"/>
  <c r="B11" i="1"/>
  <c r="C11" i="1" s="1"/>
  <c r="B126" i="1" s="1"/>
  <c r="B127" i="1" s="1"/>
  <c r="J21" i="1"/>
  <c r="K21" i="1" s="1"/>
  <c r="G205" i="1" l="1"/>
  <c r="H206" i="1"/>
  <c r="I207" i="1" s="1"/>
  <c r="I208" i="1"/>
  <c r="K127" i="1"/>
  <c r="B128" i="1"/>
  <c r="G235" i="1"/>
  <c r="D21" i="1"/>
  <c r="D9" i="1"/>
  <c r="I22" i="1"/>
  <c r="L21" i="1"/>
  <c r="E20" i="1" s="1"/>
  <c r="D20" i="1"/>
  <c r="J207" i="1" l="1"/>
  <c r="G204" i="1"/>
  <c r="H205" i="1"/>
  <c r="I206" i="1" s="1"/>
  <c r="H235" i="1"/>
  <c r="B129" i="1"/>
  <c r="K129" i="1" s="1"/>
  <c r="C128" i="1"/>
  <c r="E21" i="1"/>
  <c r="E9" i="1"/>
  <c r="J22" i="1"/>
  <c r="K22" i="1" s="1"/>
  <c r="D11" i="1"/>
  <c r="G203" i="1" l="1"/>
  <c r="H204" i="1"/>
  <c r="J205" i="1" s="1"/>
  <c r="J206" i="1"/>
  <c r="I235" i="1"/>
  <c r="B130" i="1"/>
  <c r="K130" i="1" s="1"/>
  <c r="D128" i="1"/>
  <c r="C129" i="1"/>
  <c r="L22" i="1"/>
  <c r="E11" i="1" s="1"/>
  <c r="D129" i="1" s="1"/>
  <c r="D22" i="1"/>
  <c r="J204" i="1" l="1"/>
  <c r="I205" i="1"/>
  <c r="G202" i="1"/>
  <c r="H203" i="1"/>
  <c r="B131" i="1"/>
  <c r="K131" i="1" s="1"/>
  <c r="C127" i="1"/>
  <c r="C130" i="1"/>
  <c r="D130" i="1"/>
  <c r="E22" i="1"/>
  <c r="E2" i="1" s="1"/>
  <c r="J203" i="1" l="1"/>
  <c r="I204" i="1"/>
  <c r="G201" i="1"/>
  <c r="H202" i="1"/>
  <c r="E127" i="1"/>
  <c r="E128" i="1" s="1"/>
  <c r="E129" i="1" s="1"/>
  <c r="E130" i="1" s="1"/>
  <c r="A122" i="1"/>
  <c r="B132" i="1"/>
  <c r="K132" i="1" s="1"/>
  <c r="D127" i="1"/>
  <c r="D131" i="1"/>
  <c r="C131" i="1"/>
  <c r="G200" i="1" l="1"/>
  <c r="H201" i="1"/>
  <c r="I202" i="1" s="1"/>
  <c r="I203" i="1"/>
  <c r="B133" i="1"/>
  <c r="K133" i="1" s="1"/>
  <c r="E131" i="1"/>
  <c r="D132" i="1"/>
  <c r="C132" i="1"/>
  <c r="J202" i="1" l="1"/>
  <c r="G199" i="1"/>
  <c r="H200" i="1"/>
  <c r="B134" i="1"/>
  <c r="K134" i="1" s="1"/>
  <c r="E132" i="1"/>
  <c r="D133" i="1"/>
  <c r="C133" i="1"/>
  <c r="I200" i="1" l="1"/>
  <c r="J200" i="1"/>
  <c r="G198" i="1"/>
  <c r="H199" i="1"/>
  <c r="I201" i="1"/>
  <c r="J201" i="1"/>
  <c r="B135" i="1"/>
  <c r="K135" i="1" s="1"/>
  <c r="A127" i="1"/>
  <c r="E133" i="1"/>
  <c r="C134" i="1"/>
  <c r="D134" i="1"/>
  <c r="G197" i="1" l="1"/>
  <c r="H198" i="1"/>
  <c r="B136" i="1"/>
  <c r="K136" i="1" s="1"/>
  <c r="E134" i="1"/>
  <c r="D135" i="1"/>
  <c r="C135" i="1"/>
  <c r="J199" i="1" l="1"/>
  <c r="I199" i="1"/>
  <c r="G196" i="1"/>
  <c r="H197" i="1"/>
  <c r="B137" i="1"/>
  <c r="K137" i="1" s="1"/>
  <c r="E135" i="1"/>
  <c r="D136" i="1"/>
  <c r="C136" i="1"/>
  <c r="J198" i="1" l="1"/>
  <c r="G195" i="1"/>
  <c r="H196" i="1"/>
  <c r="I197" i="1" s="1"/>
  <c r="I198" i="1"/>
  <c r="B138" i="1"/>
  <c r="K138" i="1" s="1"/>
  <c r="E136" i="1"/>
  <c r="D137" i="1"/>
  <c r="C137" i="1"/>
  <c r="G194" i="1" l="1"/>
  <c r="H195" i="1"/>
  <c r="I196" i="1" s="1"/>
  <c r="J197" i="1"/>
  <c r="B139" i="1"/>
  <c r="K139" i="1" s="1"/>
  <c r="E137" i="1"/>
  <c r="C138" i="1"/>
  <c r="D138" i="1"/>
  <c r="J196" i="1" l="1"/>
  <c r="G193" i="1"/>
  <c r="H194" i="1"/>
  <c r="J195" i="1" s="1"/>
  <c r="B140" i="1"/>
  <c r="K140" i="1" s="1"/>
  <c r="E138" i="1"/>
  <c r="C139" i="1"/>
  <c r="D139" i="1"/>
  <c r="G192" i="1" l="1"/>
  <c r="H193" i="1"/>
  <c r="I194" i="1" s="1"/>
  <c r="I195" i="1"/>
  <c r="B141" i="1"/>
  <c r="K141" i="1" s="1"/>
  <c r="C140" i="1"/>
  <c r="A134" i="1" s="1"/>
  <c r="A128" i="1" s="1"/>
  <c r="D140" i="1"/>
  <c r="E139" i="1"/>
  <c r="J194" i="1" l="1"/>
  <c r="G191" i="1"/>
  <c r="H192" i="1"/>
  <c r="I193" i="1" s="1"/>
  <c r="E140" i="1"/>
  <c r="B142" i="1"/>
  <c r="K142" i="1" s="1"/>
  <c r="C141" i="1"/>
  <c r="D141" i="1"/>
  <c r="G190" i="1" l="1"/>
  <c r="H191" i="1"/>
  <c r="J193" i="1"/>
  <c r="I192" i="1"/>
  <c r="E141" i="1"/>
  <c r="B143" i="1"/>
  <c r="K143" i="1" s="1"/>
  <c r="D142" i="1"/>
  <c r="C142" i="1"/>
  <c r="J192" i="1" l="1"/>
  <c r="G189" i="1"/>
  <c r="H190" i="1"/>
  <c r="J191" i="1" s="1"/>
  <c r="B144" i="1"/>
  <c r="K144" i="1" s="1"/>
  <c r="C143" i="1"/>
  <c r="D143" i="1"/>
  <c r="E142" i="1"/>
  <c r="G188" i="1" l="1"/>
  <c r="H189" i="1"/>
  <c r="I190" i="1" s="1"/>
  <c r="I191" i="1"/>
  <c r="E143" i="1"/>
  <c r="B145" i="1"/>
  <c r="K145" i="1" s="1"/>
  <c r="D144" i="1"/>
  <c r="C144" i="1"/>
  <c r="J190" i="1" l="1"/>
  <c r="G187" i="1"/>
  <c r="H188" i="1"/>
  <c r="E144" i="1"/>
  <c r="B146" i="1"/>
  <c r="K146" i="1" s="1"/>
  <c r="C145" i="1"/>
  <c r="D145" i="1"/>
  <c r="G186" i="1" l="1"/>
  <c r="H187" i="1"/>
  <c r="J189" i="1"/>
  <c r="I189" i="1"/>
  <c r="B147" i="1"/>
  <c r="K147" i="1" s="1"/>
  <c r="C146" i="1"/>
  <c r="D146" i="1"/>
  <c r="E145" i="1"/>
  <c r="G185" i="1" l="1"/>
  <c r="H186" i="1"/>
  <c r="J188" i="1"/>
  <c r="I188" i="1"/>
  <c r="E146" i="1"/>
  <c r="B148" i="1"/>
  <c r="K148" i="1" s="1"/>
  <c r="D147" i="1"/>
  <c r="C147" i="1"/>
  <c r="A141" i="1" s="1"/>
  <c r="A135" i="1" s="1"/>
  <c r="G184" i="1" l="1"/>
  <c r="H185" i="1"/>
  <c r="J187" i="1"/>
  <c r="I187" i="1"/>
  <c r="E147" i="1"/>
  <c r="B149" i="1"/>
  <c r="K149" i="1" s="1"/>
  <c r="D148" i="1"/>
  <c r="C148" i="1"/>
  <c r="G183" i="1" l="1"/>
  <c r="H184" i="1"/>
  <c r="J186" i="1"/>
  <c r="I186" i="1"/>
  <c r="B150" i="1"/>
  <c r="K150" i="1" s="1"/>
  <c r="C149" i="1"/>
  <c r="D149" i="1"/>
  <c r="E148" i="1"/>
  <c r="G182" i="1" l="1"/>
  <c r="H183" i="1"/>
  <c r="J185" i="1"/>
  <c r="I185" i="1"/>
  <c r="E149" i="1"/>
  <c r="B151" i="1"/>
  <c r="K151" i="1" s="1"/>
  <c r="D150" i="1"/>
  <c r="C150" i="1"/>
  <c r="J183" i="1" l="1"/>
  <c r="J184" i="1"/>
  <c r="G181" i="1"/>
  <c r="H182" i="1"/>
  <c r="I184" i="1"/>
  <c r="E150" i="1"/>
  <c r="B152" i="1"/>
  <c r="K152" i="1" s="1"/>
  <c r="D151" i="1"/>
  <c r="C151" i="1"/>
  <c r="G180" i="1" l="1"/>
  <c r="H181" i="1"/>
  <c r="I182" i="1"/>
  <c r="I183" i="1"/>
  <c r="E151" i="1"/>
  <c r="B153" i="1"/>
  <c r="K153" i="1" s="1"/>
  <c r="D152" i="1"/>
  <c r="C152" i="1"/>
  <c r="I181" i="1" l="1"/>
  <c r="J181" i="1"/>
  <c r="G179" i="1"/>
  <c r="H180" i="1"/>
  <c r="J182" i="1"/>
  <c r="E152" i="1"/>
  <c r="B154" i="1"/>
  <c r="K154" i="1" s="1"/>
  <c r="D153" i="1"/>
  <c r="C153" i="1"/>
  <c r="G178" i="1" l="1"/>
  <c r="H179" i="1"/>
  <c r="E153" i="1"/>
  <c r="B155" i="1"/>
  <c r="K155" i="1" s="1"/>
  <c r="D154" i="1"/>
  <c r="C154" i="1"/>
  <c r="A148" i="1" s="1"/>
  <c r="A142" i="1" s="1"/>
  <c r="G177" i="1" l="1"/>
  <c r="H178" i="1"/>
  <c r="J180" i="1"/>
  <c r="I180" i="1"/>
  <c r="B156" i="1"/>
  <c r="K156" i="1" s="1"/>
  <c r="D155" i="1"/>
  <c r="C155" i="1"/>
  <c r="E154" i="1"/>
  <c r="J179" i="1" l="1"/>
  <c r="G176" i="1"/>
  <c r="H177" i="1"/>
  <c r="J178" i="1" s="1"/>
  <c r="I179" i="1"/>
  <c r="E155" i="1"/>
  <c r="B157" i="1"/>
  <c r="K157" i="1" s="1"/>
  <c r="D156" i="1"/>
  <c r="C156" i="1"/>
  <c r="G175" i="1" l="1"/>
  <c r="H176" i="1"/>
  <c r="I177" i="1"/>
  <c r="J177" i="1"/>
  <c r="I178" i="1"/>
  <c r="E156" i="1"/>
  <c r="B158" i="1"/>
  <c r="K158" i="1" s="1"/>
  <c r="C157" i="1"/>
  <c r="D157" i="1"/>
  <c r="G174" i="1" l="1"/>
  <c r="H175" i="1"/>
  <c r="B159" i="1"/>
  <c r="K159" i="1" s="1"/>
  <c r="C158" i="1"/>
  <c r="D158" i="1"/>
  <c r="E157" i="1"/>
  <c r="I175" i="1" l="1"/>
  <c r="J175" i="1"/>
  <c r="G173" i="1"/>
  <c r="H174" i="1"/>
  <c r="J176" i="1"/>
  <c r="I176" i="1"/>
  <c r="E158" i="1"/>
  <c r="B160" i="1"/>
  <c r="K160" i="1" s="1"/>
  <c r="C159" i="1"/>
  <c r="E159" i="1" s="1"/>
  <c r="D159" i="1"/>
  <c r="G172" i="1" l="1"/>
  <c r="H173" i="1"/>
  <c r="B161" i="1"/>
  <c r="K161" i="1" s="1"/>
  <c r="C160" i="1"/>
  <c r="E160" i="1" s="1"/>
  <c r="D160" i="1"/>
  <c r="G171" i="1" l="1"/>
  <c r="H172" i="1"/>
  <c r="J174" i="1"/>
  <c r="I174" i="1"/>
  <c r="B162" i="1"/>
  <c r="K162" i="1" s="1"/>
  <c r="D161" i="1"/>
  <c r="C161" i="1"/>
  <c r="G170" i="1" l="1"/>
  <c r="H171" i="1"/>
  <c r="J173" i="1"/>
  <c r="I173" i="1"/>
  <c r="E161" i="1"/>
  <c r="A155" i="1"/>
  <c r="B163" i="1"/>
  <c r="K163" i="1" s="1"/>
  <c r="D162" i="1"/>
  <c r="C162" i="1"/>
  <c r="G169" i="1" l="1"/>
  <c r="H170" i="1"/>
  <c r="J172" i="1"/>
  <c r="I172" i="1"/>
  <c r="B164" i="1"/>
  <c r="K164" i="1" s="1"/>
  <c r="D163" i="1"/>
  <c r="C163" i="1"/>
  <c r="A149" i="1"/>
  <c r="E162" i="1"/>
  <c r="G168" i="1" l="1"/>
  <c r="H169" i="1"/>
  <c r="J171" i="1"/>
  <c r="I171" i="1"/>
  <c r="E163" i="1"/>
  <c r="B165" i="1"/>
  <c r="K165" i="1" s="1"/>
  <c r="C164" i="1"/>
  <c r="D164" i="1"/>
  <c r="G167" i="1" l="1"/>
  <c r="H168" i="1"/>
  <c r="J170" i="1"/>
  <c r="I170" i="1"/>
  <c r="E164" i="1"/>
  <c r="B166" i="1"/>
  <c r="K166" i="1" s="1"/>
  <c r="C165" i="1"/>
  <c r="E165" i="1" s="1"/>
  <c r="D165" i="1"/>
  <c r="G166" i="1" l="1"/>
  <c r="H167" i="1"/>
  <c r="J169" i="1"/>
  <c r="I169" i="1"/>
  <c r="B167" i="1"/>
  <c r="K167" i="1" s="1"/>
  <c r="D166" i="1"/>
  <c r="C166" i="1"/>
  <c r="E166" i="1" s="1"/>
  <c r="G165" i="1" l="1"/>
  <c r="H166" i="1"/>
  <c r="J168" i="1"/>
  <c r="I168" i="1"/>
  <c r="B168" i="1"/>
  <c r="K168" i="1" s="1"/>
  <c r="C167" i="1"/>
  <c r="E167" i="1" s="1"/>
  <c r="D167" i="1"/>
  <c r="G164" i="1" l="1"/>
  <c r="H165" i="1"/>
  <c r="J167" i="1"/>
  <c r="I167" i="1"/>
  <c r="B169" i="1"/>
  <c r="K169" i="1" s="1"/>
  <c r="D168" i="1"/>
  <c r="C168" i="1"/>
  <c r="G163" i="1" l="1"/>
  <c r="H164" i="1"/>
  <c r="J166" i="1"/>
  <c r="I166" i="1"/>
  <c r="A162" i="1"/>
  <c r="E168" i="1"/>
  <c r="B170" i="1"/>
  <c r="K170" i="1" s="1"/>
  <c r="C169" i="1"/>
  <c r="D169" i="1"/>
  <c r="G162" i="1" l="1"/>
  <c r="H163" i="1"/>
  <c r="J165" i="1"/>
  <c r="I165" i="1"/>
  <c r="E169" i="1"/>
  <c r="B171" i="1"/>
  <c r="K171" i="1" s="1"/>
  <c r="C170" i="1"/>
  <c r="D170" i="1"/>
  <c r="A156" i="1"/>
  <c r="G161" i="1" l="1"/>
  <c r="H162" i="1"/>
  <c r="J164" i="1"/>
  <c r="I164" i="1"/>
  <c r="B172" i="1"/>
  <c r="K172" i="1" s="1"/>
  <c r="C171" i="1"/>
  <c r="D171" i="1"/>
  <c r="E170" i="1"/>
  <c r="G160" i="1" l="1"/>
  <c r="H161" i="1"/>
  <c r="J163" i="1"/>
  <c r="I163" i="1"/>
  <c r="E171" i="1"/>
  <c r="B173" i="1"/>
  <c r="K173" i="1" s="1"/>
  <c r="C172" i="1"/>
  <c r="D172" i="1"/>
  <c r="G159" i="1" l="1"/>
  <c r="H160" i="1"/>
  <c r="J162" i="1"/>
  <c r="I162" i="1"/>
  <c r="E172" i="1"/>
  <c r="B174" i="1"/>
  <c r="K174" i="1" s="1"/>
  <c r="C173" i="1"/>
  <c r="D173" i="1"/>
  <c r="G158" i="1" l="1"/>
  <c r="H159" i="1"/>
  <c r="J161" i="1"/>
  <c r="I161" i="1"/>
  <c r="B175" i="1"/>
  <c r="K175" i="1" s="1"/>
  <c r="D174" i="1"/>
  <c r="C174" i="1"/>
  <c r="E173" i="1"/>
  <c r="G157" i="1" l="1"/>
  <c r="H158" i="1"/>
  <c r="J159" i="1" s="1"/>
  <c r="J160" i="1"/>
  <c r="I160" i="1"/>
  <c r="E174" i="1"/>
  <c r="B176" i="1"/>
  <c r="K176" i="1" s="1"/>
  <c r="D175" i="1"/>
  <c r="C175" i="1"/>
  <c r="G156" i="1" l="1"/>
  <c r="H157" i="1"/>
  <c r="I159" i="1"/>
  <c r="B177" i="1"/>
  <c r="K177" i="1" s="1"/>
  <c r="D176" i="1"/>
  <c r="C176" i="1"/>
  <c r="E175" i="1"/>
  <c r="A169" i="1"/>
  <c r="J158" i="1" l="1"/>
  <c r="I158" i="1"/>
  <c r="G155" i="1"/>
  <c r="H156" i="1"/>
  <c r="E176" i="1"/>
  <c r="A163" i="1"/>
  <c r="B178" i="1"/>
  <c r="K178" i="1" s="1"/>
  <c r="D177" i="1"/>
  <c r="C177" i="1"/>
  <c r="J156" i="1" l="1"/>
  <c r="J157" i="1"/>
  <c r="G154" i="1"/>
  <c r="H155" i="1"/>
  <c r="I157" i="1"/>
  <c r="E177" i="1"/>
  <c r="B179" i="1"/>
  <c r="K179" i="1" s="1"/>
  <c r="D178" i="1"/>
  <c r="C178" i="1"/>
  <c r="E178" i="1" s="1"/>
  <c r="I156" i="1" l="1"/>
  <c r="G153" i="1"/>
  <c r="H154" i="1"/>
  <c r="J155" i="1" s="1"/>
  <c r="B180" i="1"/>
  <c r="K180" i="1" s="1"/>
  <c r="D179" i="1"/>
  <c r="C179" i="1"/>
  <c r="E179" i="1" s="1"/>
  <c r="G152" i="1" l="1"/>
  <c r="H153" i="1"/>
  <c r="I154" i="1"/>
  <c r="I155" i="1"/>
  <c r="B181" i="1"/>
  <c r="K181" i="1" s="1"/>
  <c r="C180" i="1"/>
  <c r="E180" i="1" s="1"/>
  <c r="D180" i="1"/>
  <c r="I153" i="1" l="1"/>
  <c r="G151" i="1"/>
  <c r="H152" i="1"/>
  <c r="J154" i="1"/>
  <c r="B182" i="1"/>
  <c r="K182" i="1" s="1"/>
  <c r="C181" i="1"/>
  <c r="E181" i="1" s="1"/>
  <c r="D181" i="1"/>
  <c r="G150" i="1" l="1"/>
  <c r="H151" i="1"/>
  <c r="J153" i="1"/>
  <c r="B183" i="1"/>
  <c r="K183" i="1" s="1"/>
  <c r="D182" i="1"/>
  <c r="C182" i="1"/>
  <c r="G149" i="1" l="1"/>
  <c r="H150" i="1"/>
  <c r="J152" i="1"/>
  <c r="I152" i="1"/>
  <c r="A176" i="1"/>
  <c r="E182" i="1"/>
  <c r="B184" i="1"/>
  <c r="K184" i="1" s="1"/>
  <c r="C183" i="1"/>
  <c r="D183" i="1"/>
  <c r="G148" i="1" l="1"/>
  <c r="H149" i="1"/>
  <c r="J151" i="1"/>
  <c r="I151" i="1"/>
  <c r="B185" i="1"/>
  <c r="K185" i="1" s="1"/>
  <c r="C184" i="1"/>
  <c r="D184" i="1"/>
  <c r="E183" i="1"/>
  <c r="A170" i="1"/>
  <c r="G147" i="1" l="1"/>
  <c r="H148" i="1"/>
  <c r="J150" i="1"/>
  <c r="I150" i="1"/>
  <c r="E184" i="1"/>
  <c r="B186" i="1"/>
  <c r="K186" i="1" s="1"/>
  <c r="D185" i="1"/>
  <c r="C185" i="1"/>
  <c r="G146" i="1" l="1"/>
  <c r="H147" i="1"/>
  <c r="J149" i="1"/>
  <c r="I149" i="1"/>
  <c r="E185" i="1"/>
  <c r="B187" i="1"/>
  <c r="K187" i="1" s="1"/>
  <c r="C186" i="1"/>
  <c r="E186" i="1" s="1"/>
  <c r="D186" i="1"/>
  <c r="G145" i="1" l="1"/>
  <c r="H146" i="1"/>
  <c r="J147" i="1" s="1"/>
  <c r="J148" i="1"/>
  <c r="I148" i="1"/>
  <c r="B188" i="1"/>
  <c r="K188" i="1" s="1"/>
  <c r="D187" i="1"/>
  <c r="C187" i="1"/>
  <c r="E187" i="1" s="1"/>
  <c r="G144" i="1" l="1"/>
  <c r="H145" i="1"/>
  <c r="I146" i="1" s="1"/>
  <c r="I147" i="1"/>
  <c r="B189" i="1"/>
  <c r="K189" i="1" s="1"/>
  <c r="C188" i="1"/>
  <c r="E188" i="1" s="1"/>
  <c r="D188" i="1"/>
  <c r="J146" i="1" l="1"/>
  <c r="G143" i="1"/>
  <c r="H144" i="1"/>
  <c r="I145" i="1" s="1"/>
  <c r="B190" i="1"/>
  <c r="K190" i="1" s="1"/>
  <c r="C189" i="1"/>
  <c r="D189" i="1"/>
  <c r="G142" i="1" l="1"/>
  <c r="H143" i="1"/>
  <c r="J145" i="1"/>
  <c r="B191" i="1"/>
  <c r="K191" i="1" s="1"/>
  <c r="C190" i="1"/>
  <c r="D190" i="1"/>
  <c r="A183" i="1"/>
  <c r="E189" i="1"/>
  <c r="I144" i="1" l="1"/>
  <c r="J144" i="1"/>
  <c r="G141" i="1"/>
  <c r="H142" i="1"/>
  <c r="J143" i="1" s="1"/>
  <c r="E190" i="1"/>
  <c r="A177" i="1"/>
  <c r="B192" i="1"/>
  <c r="K192" i="1" s="1"/>
  <c r="C191" i="1"/>
  <c r="D191" i="1"/>
  <c r="G140" i="1" l="1"/>
  <c r="H141" i="1"/>
  <c r="I143" i="1"/>
  <c r="E191" i="1"/>
  <c r="B193" i="1"/>
  <c r="K193" i="1" s="1"/>
  <c r="C192" i="1"/>
  <c r="E192" i="1" s="1"/>
  <c r="D192" i="1"/>
  <c r="G139" i="1" l="1"/>
  <c r="H140" i="1"/>
  <c r="J142" i="1"/>
  <c r="I142" i="1"/>
  <c r="B194" i="1"/>
  <c r="K194" i="1" s="1"/>
  <c r="C193" i="1"/>
  <c r="E193" i="1" s="1"/>
  <c r="D193" i="1"/>
  <c r="J141" i="1" l="1"/>
  <c r="G138" i="1"/>
  <c r="H139" i="1"/>
  <c r="J140" i="1" s="1"/>
  <c r="I141" i="1"/>
  <c r="B195" i="1"/>
  <c r="K195" i="1" s="1"/>
  <c r="C194" i="1"/>
  <c r="E194" i="1" s="1"/>
  <c r="D194" i="1"/>
  <c r="G137" i="1" l="1"/>
  <c r="H138" i="1"/>
  <c r="I139" i="1" s="1"/>
  <c r="I140" i="1"/>
  <c r="B196" i="1"/>
  <c r="K196" i="1" s="1"/>
  <c r="C195" i="1"/>
  <c r="E195" i="1" s="1"/>
  <c r="D195" i="1"/>
  <c r="J139" i="1" l="1"/>
  <c r="G136" i="1"/>
  <c r="H137" i="1"/>
  <c r="B197" i="1"/>
  <c r="K197" i="1" s="1"/>
  <c r="C196" i="1"/>
  <c r="D196" i="1"/>
  <c r="G135" i="1" l="1"/>
  <c r="H136" i="1"/>
  <c r="J138" i="1"/>
  <c r="I138" i="1"/>
  <c r="A190" i="1"/>
  <c r="E196" i="1"/>
  <c r="B198" i="1"/>
  <c r="K198" i="1" s="1"/>
  <c r="D197" i="1"/>
  <c r="C197" i="1"/>
  <c r="G134" i="1" l="1"/>
  <c r="H135" i="1"/>
  <c r="J137" i="1"/>
  <c r="I137" i="1"/>
  <c r="E197" i="1"/>
  <c r="B199" i="1"/>
  <c r="K199" i="1" s="1"/>
  <c r="C198" i="1"/>
  <c r="D198" i="1"/>
  <c r="A184" i="1"/>
  <c r="G133" i="1" l="1"/>
  <c r="H134" i="1"/>
  <c r="J136" i="1"/>
  <c r="I136" i="1"/>
  <c r="E198" i="1"/>
  <c r="B200" i="1"/>
  <c r="K200" i="1" s="1"/>
  <c r="D199" i="1"/>
  <c r="C199" i="1"/>
  <c r="G132" i="1" l="1"/>
  <c r="H133" i="1"/>
  <c r="J135" i="1"/>
  <c r="I135" i="1"/>
  <c r="E199" i="1"/>
  <c r="B201" i="1"/>
  <c r="K201" i="1" s="1"/>
  <c r="D200" i="1"/>
  <c r="C200" i="1"/>
  <c r="G131" i="1" l="1"/>
  <c r="H132" i="1"/>
  <c r="J134" i="1"/>
  <c r="I134" i="1"/>
  <c r="B202" i="1"/>
  <c r="K202" i="1" s="1"/>
  <c r="C201" i="1"/>
  <c r="D201" i="1"/>
  <c r="E200" i="1"/>
  <c r="G130" i="1" l="1"/>
  <c r="H131" i="1"/>
  <c r="J133" i="1"/>
  <c r="I133" i="1"/>
  <c r="B203" i="1"/>
  <c r="K203" i="1" s="1"/>
  <c r="D202" i="1"/>
  <c r="C202" i="1"/>
  <c r="E201" i="1"/>
  <c r="G129" i="1" l="1"/>
  <c r="H130" i="1"/>
  <c r="J132" i="1"/>
  <c r="I132" i="1"/>
  <c r="E202" i="1"/>
  <c r="B204" i="1"/>
  <c r="K204" i="1" s="1"/>
  <c r="C203" i="1"/>
  <c r="D203" i="1"/>
  <c r="G128" i="1" l="1"/>
  <c r="H129" i="1"/>
  <c r="J131" i="1"/>
  <c r="I131" i="1"/>
  <c r="E203" i="1"/>
  <c r="A197" i="1"/>
  <c r="A191" i="1" s="1"/>
  <c r="B205" i="1"/>
  <c r="K205" i="1" s="1"/>
  <c r="C204" i="1"/>
  <c r="D204" i="1"/>
  <c r="G127" i="1" l="1"/>
  <c r="H127" i="1" s="1"/>
  <c r="H128" i="1"/>
  <c r="J130" i="1"/>
  <c r="I130" i="1"/>
  <c r="E204" i="1"/>
  <c r="B206" i="1"/>
  <c r="K206" i="1" s="1"/>
  <c r="D205" i="1"/>
  <c r="C205" i="1"/>
  <c r="I128" i="1" l="1"/>
  <c r="J128" i="1"/>
  <c r="J129" i="1"/>
  <c r="I129" i="1"/>
  <c r="E205" i="1"/>
  <c r="B207" i="1"/>
  <c r="K207" i="1" s="1"/>
  <c r="C206" i="1"/>
  <c r="D206" i="1"/>
  <c r="E206" i="1" l="1"/>
  <c r="B208" i="1"/>
  <c r="K208" i="1" s="1"/>
  <c r="C207" i="1"/>
  <c r="E207" i="1" s="1"/>
  <c r="D207" i="1"/>
  <c r="B209" i="1" l="1"/>
  <c r="K209" i="1" s="1"/>
  <c r="D208" i="1"/>
  <c r="C208" i="1"/>
  <c r="E208" i="1" s="1"/>
  <c r="D209" i="1" l="1"/>
  <c r="B210" i="1"/>
  <c r="K210" i="1" s="1"/>
  <c r="C209" i="1"/>
  <c r="E209" i="1" s="1"/>
  <c r="B211" i="1" l="1"/>
  <c r="K211" i="1" s="1"/>
  <c r="C210" i="1"/>
  <c r="E210" i="1" s="1"/>
  <c r="D210" i="1"/>
  <c r="B212" i="1" l="1"/>
  <c r="K212" i="1" s="1"/>
  <c r="C211" i="1"/>
  <c r="E211" i="1" s="1"/>
  <c r="D211" i="1"/>
  <c r="B213" i="1" l="1"/>
  <c r="K213" i="1" s="1"/>
  <c r="C212" i="1"/>
  <c r="E212" i="1" s="1"/>
  <c r="D212" i="1"/>
  <c r="B214" i="1" l="1"/>
  <c r="K214" i="1" s="1"/>
  <c r="C213" i="1"/>
  <c r="E213" i="1" s="1"/>
  <c r="D213" i="1"/>
  <c r="C214" i="1" l="1"/>
  <c r="E214" i="1" s="1"/>
  <c r="B215" i="1"/>
  <c r="K215" i="1" s="1"/>
  <c r="D214" i="1"/>
  <c r="C215" i="1" l="1"/>
  <c r="E215" i="1" s="1"/>
  <c r="B216" i="1"/>
  <c r="K216" i="1" s="1"/>
  <c r="D215" i="1"/>
  <c r="D216" i="1" l="1"/>
  <c r="C216" i="1"/>
  <c r="E216" i="1" s="1"/>
  <c r="B217" i="1"/>
  <c r="K217" i="1" s="1"/>
  <c r="C217" i="1" l="1"/>
  <c r="E217" i="1" s="1"/>
  <c r="B218" i="1"/>
  <c r="K218" i="1" s="1"/>
  <c r="D217" i="1"/>
  <c r="C218" i="1" l="1"/>
  <c r="E218" i="1" s="1"/>
  <c r="D218" i="1"/>
  <c r="B219" i="1"/>
  <c r="K219" i="1" s="1"/>
  <c r="D219" i="1" l="1"/>
  <c r="C219" i="1"/>
  <c r="E219" i="1" s="1"/>
  <c r="B220" i="1"/>
  <c r="B221" i="1" l="1"/>
  <c r="K220" i="1"/>
  <c r="D220" i="1"/>
  <c r="C220" i="1"/>
  <c r="E220" i="1" s="1"/>
  <c r="C221" i="1" l="1"/>
  <c r="E221" i="1" s="1"/>
  <c r="K221" i="1"/>
  <c r="B222" i="1"/>
  <c r="D221" i="1"/>
  <c r="K222" i="1" l="1"/>
  <c r="C222" i="1"/>
  <c r="E222" i="1" s="1"/>
  <c r="B223" i="1"/>
  <c r="D222" i="1"/>
  <c r="K223" i="1" l="1"/>
  <c r="B224" i="1"/>
  <c r="C223" i="1"/>
  <c r="E223" i="1" s="1"/>
  <c r="D223" i="1"/>
  <c r="K224" i="1" l="1"/>
  <c r="C224" i="1"/>
  <c r="B225" i="1"/>
  <c r="D224" i="1"/>
  <c r="K225" i="1" l="1"/>
  <c r="C225" i="1"/>
  <c r="D225" i="1"/>
  <c r="B226" i="1"/>
  <c r="E224" i="1"/>
  <c r="E225" i="1" l="1"/>
  <c r="K226" i="1"/>
  <c r="D226" i="1"/>
  <c r="C226" i="1"/>
  <c r="K234" i="1" l="1"/>
  <c r="E226" i="1"/>
  <c r="K235" i="1" l="1"/>
  <c r="F127" i="1" l="1"/>
  <c r="E122" i="1"/>
  <c r="G2" i="1"/>
  <c r="A120" i="1" l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22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<sst xmlns="http://schemas.openxmlformats.org/spreadsheetml/2006/main" count="31" uniqueCount="30">
  <si>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</si>
  <si>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</si>
  <si>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</si>
  <si>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</si>
  <si>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</si>
  <si>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</si>
  <si>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</si>
  <si>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</si>
  <si>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</si>
  <si>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</si>
  <si>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</si>
  <si>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</si>
  <si>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</si>
  <si>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</si>
  <si>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</si>
  <si>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</si>
  <si>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</si>
  <si>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</si>
  <si>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</si>
  <si>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</si>
  <si>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</si>
  <si>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</si>
  <si>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</si>
  <si>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</si>
  <si>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</si>
  <si>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</si>
  <si>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</si>
  <si>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</si>
  <si>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</si>
  <si>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[{"timestamp":"11. joulukuuta 2020 klo 8.10","keyCount":897,"matchesCount":0,"appName":"Koronavilkku","hash":"OAOJ921T2J34LlK87JDiWrNamZQUphSO1DgSGpcqVm0="},{"timestamp":"10. joulukuuta 2020 klo 8.10","keyCount":710,"matchesCount":0,"appName":"Koronavilkku","hash":"WwtJmIyZecst5BgP+y3fJScIpQYdl+5kv3AY4oMjy3E="},{"timestamp":"9. joulukuuta 2020 klo 8.04","keyCount":817,"matchesCount":0,"appName":"Koronavilkku","hash":"V+WxTDpb158RfFHGm+Wsn0yJOxXhwohdQqx\/WJ\/vZtw="},{"timestamp":"8. joulukuuta 2020 klo 6.04","keyCount":695,"matchesCount":0,"appName":"Koronavilkku","hash":"CIZmlKRM\/Zj2g8PdRXn\/rqlmlujOWrURFjzlq5rIROk="},{"timestamp":"7. joulukuuta 2020 klo 10.03","keyCount":531,"matchesCount":0,"appName":"Koronavilkku","hash":"2x4qJU6Xkfe58VuAxMUyG8yYePHTglNZUFCUzLC6mDY="},{"timestamp":"6. joulukuuta 2020 klo 9.59","keyCount":865,"matchesCount":0,"appName":"Koronavilkku","hash":"YoJlgdswWMXa\/rSq4fMOYSPsbaBI6pFT42bZvN5dDYg="},{"timestamp":"5. joulukuuta 2020 klo 9.57","keyCount":845,"matchesCount":0,"appName":"Koronavilkku","hash":"C7dimM+AwiwT8J5zXC6sbLBTcmgRjrTdiKCoEgRoZHs="},{"timestamp":"4. joulukuuta 2020 klo 8.26","keyCount":748,"matchesCount":0,"appName":"Koronavilkku","hash":"K\/i3rEMWsYnNZXEatQDsqP78KyDvky4JjFhEOwckIcg="},{"timestamp":"3. joulukuuta 2020 klo 8.26","keyCount":714,"matchesCount":0,"appName":"Koronavilkku","hash":"d1z8TVoCNKgpeelhvxmfyDl4\/3evx6Jk9DaOq2hQSco="},{"timestamp":"2. joulukuuta 2020 klo 8.24","keyCount":995,"matchesCount":0,"appName":"Koronavilkku","hash":"9CPDneyXS\/GGiQ9bshh\/+b4XxQjGjWUYk8ILRSwPGDU="},{"timestamp":"1.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</si>
</sst>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11. joulukuuta</c:v>
                </c:pt>
                <c:pt idx="1">
                  <c:v>10. joulukuuta</c:v>
                </c:pt>
                <c:pt idx="2">
                  <c:v>9. joulukuuta</c:v>
                </c:pt>
                <c:pt idx="3">
                  <c:v>8. joulukuuta</c:v>
                </c:pt>
                <c:pt idx="4">
                  <c:v>7. joulukuuta</c:v>
                </c:pt>
                <c:pt idx="5">
                  <c:v>6. joulukuuta</c:v>
                </c:pt>
                <c:pt idx="6">
                  <c:v>5. joulukuuta</c:v>
                </c:pt>
                <c:pt idx="7">
                  <c:v>4. joulukuuta</c:v>
                </c:pt>
                <c:pt idx="8">
                  <c:v>3. joulukuuta</c:v>
                </c:pt>
                <c:pt idx="9">
                  <c:v>2. joulukuuta</c:v>
                </c:pt>
                <c:pt idx="10">
                  <c:v>1. joulukuuta</c:v>
                </c:pt>
                <c:pt idx="11">
                  <c:v>30. marraskuuta</c:v>
                </c:pt>
                <c:pt idx="12">
                  <c:v>29. marraskuuta</c:v>
                </c:pt>
                <c:pt idx="13">
                  <c:v>28.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897</c:v>
                </c:pt>
                <c:pt idx="1">
                  <c:v>710</c:v>
                </c:pt>
                <c:pt idx="2">
                  <c:v>817</c:v>
                </c:pt>
                <c:pt idx="3">
                  <c:v>695</c:v>
                </c:pt>
                <c:pt idx="4">
                  <c:v>531</c:v>
                </c:pt>
                <c:pt idx="5">
                  <c:v>865</c:v>
                </c:pt>
                <c:pt idx="6">
                  <c:v>845</c:v>
                </c:pt>
                <c:pt idx="7">
                  <c:v>748</c:v>
                </c:pt>
                <c:pt idx="8">
                  <c:v>714</c:v>
                </c:pt>
                <c:pt idx="9">
                  <c:v>995</c:v>
                </c:pt>
                <c:pt idx="10">
                  <c:v>722</c:v>
                </c:pt>
                <c:pt idx="11">
                  <c:v>725</c:v>
                </c:pt>
                <c:pt idx="12">
                  <c:v>753</c:v>
                </c:pt>
                <c:pt idx="13">
                  <c:v>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Android!$A$122</c:f>
          <c:strCache>
            <c:ptCount val="1"/>
            <c:pt idx="0">
              <c:v>12.12.2020 uusia Koronavilkku päiväavaimia n=588.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F443BC-F197-4FD6-85B0-6444367DD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62861B-87BA-4576-AA58-38F45C517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580AF4-EB5D-4A84-926A-A9A834E30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65CFA1-8A73-4CF3-9E9B-5FCC3B3B5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29A531-F583-4D47-9767-C556F52E7A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28F83B-5436-4389-9355-EBC58CAA0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9E89CD-1EEC-4277-8AE2-1945E8F71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B5BBBC-19BE-42D4-ADCE-60539A138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E5E753-46A4-4F35-828A-7A9295253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178008-5240-4A24-B800-999A22C4D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D1526D-D65A-45E0-8B92-EF829AF16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1AD4D39-99D5-4195-9A38-3DDE1B502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4E23D95-72F4-43D2-B132-EF6A33D1A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0B9C127-B5F4-485E-BDB1-256EFA977A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6D034B9-DCC2-4405-9B1C-E02773169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2A5EB27-F269-474B-8EBA-0BBF10FFD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05232A8-F419-44E3-99E4-999FD123F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FB381BC-8943-481E-A734-75B9E70F8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A93CE26-3F0A-42F8-ADDA-C0BC5B721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A775A99-2F23-4E9E-AEFD-C1424F382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D3440F0-6C66-4665-8F1A-DD3E96E7B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06DB5E9-422B-4817-BEC8-038EA1C79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B021C77-7BF9-4C5B-9785-1C32DE3E4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5F1CD43-0952-480A-8A24-DE357035A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4A5BA41-EA1D-48EE-B47C-FF8C613DB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D83520B-2DA2-4E62-8C03-8F31FE3FD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4993333-60F4-443C-A2AE-33ADD0492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746F29-D570-4F0D-9397-3D12CC389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8DBD4F6-C3CF-4B80-AFEA-399150E6D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A12A02A-8DF8-44E7-AC69-B128E2C42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651E6F1-BAC4-4C54-8CE4-27AAE285A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5069B98-5BCD-405F-B279-BAD50F3C6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233572E-D40A-4AB0-A3D6-152167E3F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A7D840F-8DD0-45CE-965E-8212ACB95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13D8DE4-5786-49C6-9BA4-3F525308C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A9DE150-F5FA-4F93-B54B-C7B2BF954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A98260F-AD94-4CF6-AD80-8B5418FBD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F61B9BB-57CF-4FD3-A4E4-A6713DEB9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536D009-112C-49F9-B705-D8CECC3D5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4B564AB-0DCE-4D92-AE5D-205532B83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7B236E3-400F-4313-B2D5-D0C7E8F37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6B7A7BA-0A61-44E6-8F88-31CC6125E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222433D-AF22-4660-84B4-04C4593FDA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A524A69-45B9-4954-89D7-AF4828C4B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2DA0B52-C8BB-4C3B-98E3-F193166F0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B21F1E8-BE32-423F-8678-B789162E1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F8CCF76-A677-4D2A-92DB-29EFC4C97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53E968E-A5F5-447B-B7AC-9EF3D531C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37E2ACF-10C5-4CBC-9D4B-C16F87EA0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5052877-C4C8-4D42-9248-49D1A4B20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86F2400-14C2-4C8E-88CC-401EC57DB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39AA717-D3B1-4A54-91C0-D6A56493C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2377176-9302-4535-BD35-663D48395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4C59909-41A2-4000-81B7-06B22C91F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EDE6B98-7D4A-4DC4-83A5-9C3B7941F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00654F1-C115-4EC2-8413-733582E00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740038B-4098-4710-9322-847D6560A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D90A32E-F8F4-45FF-9DF4-328C7CBC5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5B7198A-9F36-4702-88E6-DAB482B74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5B8C0BA-D7B1-4FFB-83A2-A4EC862BB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8A0E1B9-837F-4666-A346-031035A34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8D63F66-07D9-41ED-8DF4-7DA1131AE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5671761-266F-499B-B401-00259AB1A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242C961-F9E7-4079-82A5-54C8C5199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8BFB3C8-1673-49EC-BA0C-FF1C0CEA2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724E399-4349-4F80-AF5C-C08D033D7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CF4C884-FE4D-44FB-8E90-05EB313A1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2E3A867-C5C6-4790-9022-8B1A95B6B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ED0C1C2-593B-48A0-AEB9-3DD7FCE94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6B41CFF-6D54-4AEE-9938-F6EADA710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BE5DD8A-DB20-4165-AB04-302A910C2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D1DC70F-8C13-448D-90C5-8E5C7BFF3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16B7E12-7B22-493D-87EC-BFF589162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4D6E6DD6-42DA-4414-A074-4F6424C35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98BFD4F-B4B6-414D-9000-9E33A20AA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38EB0E2-345C-48F1-8E6E-FB173E0CF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899FBA4-010F-48E2-9A14-C3619FBD9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6FAB78F-85D1-4B55-8E69-5FE9134C9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5A51632-E94B-4AA5-9EE9-1765B7AC6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D2657AE-8E0A-499E-A8B3-3CC91CA50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E7A18A6E-2716-485E-B824-F114E11FE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3F1E13D-3E9A-4539-A3D6-75114CE7D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034FC52-D408-4E4F-8868-B99B1B59B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EE2B7AD3-9162-4F79-A6E9-7085C0BD6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28E44CF-7198-45C2-8F67-3075FC091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17A189E-EBC0-4A33-A315-B7648D50D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FBE75D9-AAD1-4D6E-8D4D-8E10C73F4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E1C82DF-A6BC-4F57-BA7A-31D904A8D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E1E5D4B-C47E-4C48-9841-B271ADDC0B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B0CC101-DD81-4BDC-B5F3-078613411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991B610C-5A96-405F-ABA8-932A9C58A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2828FD9-EF48-4E9F-A216-548FD86C3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524B88D-BF7A-455D-A050-EA4EE9CA2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E9C04AD-D253-4232-8707-DCBDE1B71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CE20176-B616-49F3-9CDB-1625F13AB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A2D240B-84DE-4886-BE97-DFE0F7937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A3BE94E-7367-4E35-981E-C9AFC05F0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1534FFA-B20A-421E-92E2-0456B6AC5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F433122-C710-4094-BFBE-9735499D4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8D387227-4C0C-46C8-99CF-14587D132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105579E-BCB4-4DB6-9955-1018756A0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0C1535F-A2BF-4386-90BE-E2FEEC30B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D1E12A0-2393-4656-B77B-B25BBF187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AA603FC-B12F-46E2-B7D6-27592BEEE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92657255-2221-451D-B22A-81768F81F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B14FE57-C257-4421-9D03-11ACD32E8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08875BC-B9EF-4864-A02A-33290E1FE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73B4FD94-5F9B-44B3-A6BF-11A0D86D9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16EB46E-2AB0-4D2B-A9C6-8E7B63C3D0F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Android!$B$127:$B$235</c:f>
              <c:numCache>
                <c:formatCode>d/m</c:formatCode>
                <c:ptCount val="109"/>
                <c:pt idx="0">
                  <c:v>44177</c:v>
                </c:pt>
                <c:pt idx="1">
                  <c:v>44176</c:v>
                </c:pt>
                <c:pt idx="2">
                  <c:v>44175</c:v>
                </c:pt>
                <c:pt idx="3">
                  <c:v>44174</c:v>
                </c:pt>
                <c:pt idx="4">
                  <c:v>44173</c:v>
                </c:pt>
                <c:pt idx="5">
                  <c:v>44172</c:v>
                </c:pt>
                <c:pt idx="6">
                  <c:v>44171</c:v>
                </c:pt>
                <c:pt idx="7">
                  <c:v>44170</c:v>
                </c:pt>
                <c:pt idx="8">
                  <c:v>44169</c:v>
                </c:pt>
                <c:pt idx="9">
                  <c:v>44168</c:v>
                </c:pt>
                <c:pt idx="10">
                  <c:v>44167</c:v>
                </c:pt>
                <c:pt idx="11">
                  <c:v>44166</c:v>
                </c:pt>
                <c:pt idx="12">
                  <c:v>44165</c:v>
                </c:pt>
                <c:pt idx="13">
                  <c:v>44164</c:v>
                </c:pt>
                <c:pt idx="14">
                  <c:v>44163</c:v>
                </c:pt>
                <c:pt idx="15">
                  <c:v>44162</c:v>
                </c:pt>
                <c:pt idx="16">
                  <c:v>44161</c:v>
                </c:pt>
                <c:pt idx="17">
                  <c:v>44160</c:v>
                </c:pt>
                <c:pt idx="18">
                  <c:v>44159</c:v>
                </c:pt>
                <c:pt idx="19">
                  <c:v>44158</c:v>
                </c:pt>
                <c:pt idx="20">
                  <c:v>44157</c:v>
                </c:pt>
                <c:pt idx="21">
                  <c:v>44156</c:v>
                </c:pt>
                <c:pt idx="22">
                  <c:v>44155</c:v>
                </c:pt>
                <c:pt idx="23">
                  <c:v>44154</c:v>
                </c:pt>
                <c:pt idx="24">
                  <c:v>44153</c:v>
                </c:pt>
                <c:pt idx="25">
                  <c:v>44152</c:v>
                </c:pt>
                <c:pt idx="26">
                  <c:v>44151</c:v>
                </c:pt>
                <c:pt idx="27">
                  <c:v>44150</c:v>
                </c:pt>
                <c:pt idx="28">
                  <c:v>44149</c:v>
                </c:pt>
                <c:pt idx="29">
                  <c:v>44148</c:v>
                </c:pt>
                <c:pt idx="30">
                  <c:v>44147</c:v>
                </c:pt>
                <c:pt idx="31">
                  <c:v>44146</c:v>
                </c:pt>
                <c:pt idx="32">
                  <c:v>44145</c:v>
                </c:pt>
                <c:pt idx="33">
                  <c:v>44144</c:v>
                </c:pt>
                <c:pt idx="34">
                  <c:v>44143</c:v>
                </c:pt>
                <c:pt idx="35">
                  <c:v>44142</c:v>
                </c:pt>
                <c:pt idx="36">
                  <c:v>44141</c:v>
                </c:pt>
                <c:pt idx="37">
                  <c:v>44140</c:v>
                </c:pt>
                <c:pt idx="38">
                  <c:v>44139</c:v>
                </c:pt>
                <c:pt idx="39">
                  <c:v>44138</c:v>
                </c:pt>
                <c:pt idx="40">
                  <c:v>44137</c:v>
                </c:pt>
                <c:pt idx="41">
                  <c:v>44136</c:v>
                </c:pt>
                <c:pt idx="42">
                  <c:v>44135</c:v>
                </c:pt>
                <c:pt idx="43">
                  <c:v>44134</c:v>
                </c:pt>
                <c:pt idx="44">
                  <c:v>44133</c:v>
                </c:pt>
                <c:pt idx="45">
                  <c:v>44132</c:v>
                </c:pt>
                <c:pt idx="46">
                  <c:v>44131</c:v>
                </c:pt>
                <c:pt idx="47">
                  <c:v>44130</c:v>
                </c:pt>
                <c:pt idx="48">
                  <c:v>44129</c:v>
                </c:pt>
                <c:pt idx="49">
                  <c:v>44128</c:v>
                </c:pt>
                <c:pt idx="50">
                  <c:v>44127</c:v>
                </c:pt>
                <c:pt idx="51">
                  <c:v>44126</c:v>
                </c:pt>
                <c:pt idx="52">
                  <c:v>44125</c:v>
                </c:pt>
                <c:pt idx="53">
                  <c:v>44124</c:v>
                </c:pt>
                <c:pt idx="54">
                  <c:v>44123</c:v>
                </c:pt>
                <c:pt idx="55">
                  <c:v>44122</c:v>
                </c:pt>
                <c:pt idx="56">
                  <c:v>44121</c:v>
                </c:pt>
                <c:pt idx="57">
                  <c:v>44120</c:v>
                </c:pt>
                <c:pt idx="58">
                  <c:v>44119</c:v>
                </c:pt>
                <c:pt idx="59">
                  <c:v>44118</c:v>
                </c:pt>
                <c:pt idx="60">
                  <c:v>44117</c:v>
                </c:pt>
                <c:pt idx="61">
                  <c:v>44116</c:v>
                </c:pt>
                <c:pt idx="62">
                  <c:v>44115</c:v>
                </c:pt>
                <c:pt idx="63">
                  <c:v>44114</c:v>
                </c:pt>
                <c:pt idx="64">
                  <c:v>44113</c:v>
                </c:pt>
                <c:pt idx="65">
                  <c:v>44112</c:v>
                </c:pt>
                <c:pt idx="66">
                  <c:v>44111</c:v>
                </c:pt>
                <c:pt idx="67">
                  <c:v>44110</c:v>
                </c:pt>
                <c:pt idx="68">
                  <c:v>44109</c:v>
                </c:pt>
                <c:pt idx="69">
                  <c:v>44108</c:v>
                </c:pt>
                <c:pt idx="70">
                  <c:v>44107</c:v>
                </c:pt>
                <c:pt idx="71">
                  <c:v>44106</c:v>
                </c:pt>
                <c:pt idx="72">
                  <c:v>44105</c:v>
                </c:pt>
                <c:pt idx="73">
                  <c:v>44104</c:v>
                </c:pt>
                <c:pt idx="74">
                  <c:v>44103</c:v>
                </c:pt>
                <c:pt idx="75">
                  <c:v>44102</c:v>
                </c:pt>
                <c:pt idx="76">
                  <c:v>44101</c:v>
                </c:pt>
                <c:pt idx="77">
                  <c:v>44100</c:v>
                </c:pt>
                <c:pt idx="78">
                  <c:v>44099</c:v>
                </c:pt>
                <c:pt idx="79">
                  <c:v>44098</c:v>
                </c:pt>
                <c:pt idx="80">
                  <c:v>44097</c:v>
                </c:pt>
                <c:pt idx="81">
                  <c:v>44096</c:v>
                </c:pt>
                <c:pt idx="82">
                  <c:v>44095</c:v>
                </c:pt>
                <c:pt idx="83">
                  <c:v>44094</c:v>
                </c:pt>
                <c:pt idx="84">
                  <c:v>44093</c:v>
                </c:pt>
                <c:pt idx="85">
                  <c:v>44092</c:v>
                </c:pt>
                <c:pt idx="86">
                  <c:v>44091</c:v>
                </c:pt>
                <c:pt idx="87">
                  <c:v>44090</c:v>
                </c:pt>
                <c:pt idx="88">
                  <c:v>44089</c:v>
                </c:pt>
                <c:pt idx="89">
                  <c:v>44088</c:v>
                </c:pt>
                <c:pt idx="90">
                  <c:v>44087</c:v>
                </c:pt>
                <c:pt idx="91">
                  <c:v>44086</c:v>
                </c:pt>
                <c:pt idx="92">
                  <c:v>44085</c:v>
                </c:pt>
                <c:pt idx="93">
                  <c:v>44084</c:v>
                </c:pt>
                <c:pt idx="94">
                  <c:v>44083</c:v>
                </c:pt>
                <c:pt idx="95">
                  <c:v>44082</c:v>
                </c:pt>
                <c:pt idx="96">
                  <c:v>44081</c:v>
                </c:pt>
                <c:pt idx="97">
                  <c:v>44080</c:v>
                </c:pt>
                <c:pt idx="98">
                  <c:v>44079</c:v>
                </c:pt>
                <c:pt idx="99">
                  <c:v>44078</c:v>
                </c:pt>
                <c:pt idx="100">
                  <c:v>44077</c:v>
                </c:pt>
                <c:pt idx="101">
                  <c:v>44077</c:v>
                </c:pt>
                <c:pt idx="102">
                  <c:v>44077</c:v>
                </c:pt>
                <c:pt idx="103">
                  <c:v>44077</c:v>
                </c:pt>
                <c:pt idx="104">
                  <c:v>44077</c:v>
                </c:pt>
                <c:pt idx="105">
                  <c:v>44077</c:v>
                </c:pt>
                <c:pt idx="106">
                  <c:v>44077</c:v>
                </c:pt>
                <c:pt idx="107">
                  <c:v>44077</c:v>
                </c:pt>
                <c:pt idx="108">
                  <c:v>44077</c:v>
                </c:pt>
              </c:numCache>
            </c:numRef>
          </c:cat>
          <c:val>
            <c:numRef>
              <c:f>Android!$C$127:$C$235</c:f>
              <c:numCache>
                <c:formatCode>General</c:formatCode>
                <c:ptCount val="109"/>
                <c:pt idx="0">
                  <c:v>588</c:v>
                </c:pt>
                <c:pt idx="1">
                  <c:v>897</c:v>
                </c:pt>
                <c:pt idx="2">
                  <c:v>710</c:v>
                </c:pt>
                <c:pt idx="3">
                  <c:v>817</c:v>
                </c:pt>
                <c:pt idx="4">
                  <c:v>695</c:v>
                </c:pt>
                <c:pt idx="5">
                  <c:v>531</c:v>
                </c:pt>
                <c:pt idx="6">
                  <c:v>865</c:v>
                </c:pt>
                <c:pt idx="7">
                  <c:v>845</c:v>
                </c:pt>
                <c:pt idx="8">
                  <c:v>748</c:v>
                </c:pt>
                <c:pt idx="9">
                  <c:v>714</c:v>
                </c:pt>
                <c:pt idx="10">
                  <c:v>995</c:v>
                </c:pt>
                <c:pt idx="11">
                  <c:v>722</c:v>
                </c:pt>
                <c:pt idx="12">
                  <c:v>725</c:v>
                </c:pt>
                <c:pt idx="13">
                  <c:v>753</c:v>
                </c:pt>
                <c:pt idx="14">
                  <c:v>1025</c:v>
                </c:pt>
                <c:pt idx="15">
                  <c:v>838</c:v>
                </c:pt>
                <c:pt idx="16">
                  <c:v>923</c:v>
                </c:pt>
                <c:pt idx="17">
                  <c:v>1098</c:v>
                </c:pt>
                <c:pt idx="18">
                  <c:v>874</c:v>
                </c:pt>
                <c:pt idx="19">
                  <c:v>383</c:v>
                </c:pt>
                <c:pt idx="20">
                  <c:v>485</c:v>
                </c:pt>
                <c:pt idx="21">
                  <c:v>626</c:v>
                </c:pt>
                <c:pt idx="22">
                  <c:v>518</c:v>
                </c:pt>
                <c:pt idx="23">
                  <c:v>537</c:v>
                </c:pt>
                <c:pt idx="24">
                  <c:v>458</c:v>
                </c:pt>
                <c:pt idx="25">
                  <c:v>389</c:v>
                </c:pt>
                <c:pt idx="26">
                  <c:v>301</c:v>
                </c:pt>
                <c:pt idx="27">
                  <c:v>321</c:v>
                </c:pt>
                <c:pt idx="28">
                  <c:v>279</c:v>
                </c:pt>
                <c:pt idx="29">
                  <c:v>280</c:v>
                </c:pt>
                <c:pt idx="30">
                  <c:v>255</c:v>
                </c:pt>
                <c:pt idx="31">
                  <c:v>248</c:v>
                </c:pt>
                <c:pt idx="32">
                  <c:v>202</c:v>
                </c:pt>
                <c:pt idx="33">
                  <c:v>171</c:v>
                </c:pt>
                <c:pt idx="34">
                  <c:v>252</c:v>
                </c:pt>
                <c:pt idx="35">
                  <c:v>365</c:v>
                </c:pt>
                <c:pt idx="36">
                  <c:v>378</c:v>
                </c:pt>
                <c:pt idx="37">
                  <c:v>309</c:v>
                </c:pt>
                <c:pt idx="38">
                  <c:v>345</c:v>
                </c:pt>
                <c:pt idx="39">
                  <c:v>252</c:v>
                </c:pt>
                <c:pt idx="40">
                  <c:v>241</c:v>
                </c:pt>
                <c:pt idx="41">
                  <c:v>240</c:v>
                </c:pt>
                <c:pt idx="42">
                  <c:v>372</c:v>
                </c:pt>
                <c:pt idx="43">
                  <c:v>367</c:v>
                </c:pt>
                <c:pt idx="44">
                  <c:v>353</c:v>
                </c:pt>
                <c:pt idx="45">
                  <c:v>367</c:v>
                </c:pt>
                <c:pt idx="46">
                  <c:v>260</c:v>
                </c:pt>
                <c:pt idx="47">
                  <c:v>309</c:v>
                </c:pt>
                <c:pt idx="48">
                  <c:v>312</c:v>
                </c:pt>
                <c:pt idx="49">
                  <c:v>329</c:v>
                </c:pt>
                <c:pt idx="50">
                  <c:v>486</c:v>
                </c:pt>
                <c:pt idx="51">
                  <c:v>372</c:v>
                </c:pt>
                <c:pt idx="52">
                  <c:v>446</c:v>
                </c:pt>
                <c:pt idx="53">
                  <c:v>386</c:v>
                </c:pt>
                <c:pt idx="54">
                  <c:v>421</c:v>
                </c:pt>
                <c:pt idx="55">
                  <c:v>535</c:v>
                </c:pt>
                <c:pt idx="56">
                  <c:v>537</c:v>
                </c:pt>
                <c:pt idx="57">
                  <c:v>639</c:v>
                </c:pt>
                <c:pt idx="58">
                  <c:v>429</c:v>
                </c:pt>
                <c:pt idx="59">
                  <c:v>559</c:v>
                </c:pt>
                <c:pt idx="60">
                  <c:v>649</c:v>
                </c:pt>
                <c:pt idx="61">
                  <c:v>691</c:v>
                </c:pt>
                <c:pt idx="62">
                  <c:v>666</c:v>
                </c:pt>
                <c:pt idx="63">
                  <c:v>720</c:v>
                </c:pt>
                <c:pt idx="64">
                  <c:v>640</c:v>
                </c:pt>
                <c:pt idx="65">
                  <c:v>445</c:v>
                </c:pt>
                <c:pt idx="66">
                  <c:v>578</c:v>
                </c:pt>
                <c:pt idx="67">
                  <c:v>655</c:v>
                </c:pt>
                <c:pt idx="68">
                  <c:v>453</c:v>
                </c:pt>
                <c:pt idx="69">
                  <c:v>294</c:v>
                </c:pt>
                <c:pt idx="70">
                  <c:v>463</c:v>
                </c:pt>
                <c:pt idx="71">
                  <c:v>169</c:v>
                </c:pt>
                <c:pt idx="72">
                  <c:v>203</c:v>
                </c:pt>
                <c:pt idx="73">
                  <c:v>318</c:v>
                </c:pt>
                <c:pt idx="74">
                  <c:v>238</c:v>
                </c:pt>
                <c:pt idx="75">
                  <c:v>199</c:v>
                </c:pt>
                <c:pt idx="76">
                  <c:v>141</c:v>
                </c:pt>
                <c:pt idx="77">
                  <c:v>242</c:v>
                </c:pt>
                <c:pt idx="78">
                  <c:v>217</c:v>
                </c:pt>
                <c:pt idx="79">
                  <c:v>211</c:v>
                </c:pt>
                <c:pt idx="80">
                  <c:v>189</c:v>
                </c:pt>
                <c:pt idx="81">
                  <c:v>311</c:v>
                </c:pt>
                <c:pt idx="82">
                  <c:v>157</c:v>
                </c:pt>
                <c:pt idx="83">
                  <c:v>202</c:v>
                </c:pt>
                <c:pt idx="84">
                  <c:v>190</c:v>
                </c:pt>
                <c:pt idx="85">
                  <c:v>82</c:v>
                </c:pt>
                <c:pt idx="86">
                  <c:v>137</c:v>
                </c:pt>
                <c:pt idx="87">
                  <c:v>125</c:v>
                </c:pt>
                <c:pt idx="88">
                  <c:v>136</c:v>
                </c:pt>
                <c:pt idx="89">
                  <c:v>67</c:v>
                </c:pt>
                <c:pt idx="90">
                  <c:v>87</c:v>
                </c:pt>
                <c:pt idx="91">
                  <c:v>46</c:v>
                </c:pt>
                <c:pt idx="92">
                  <c:v>70</c:v>
                </c:pt>
                <c:pt idx="93">
                  <c:v>75</c:v>
                </c:pt>
                <c:pt idx="94">
                  <c:v>101</c:v>
                </c:pt>
                <c:pt idx="95">
                  <c:v>56</c:v>
                </c:pt>
                <c:pt idx="96">
                  <c:v>46</c:v>
                </c:pt>
                <c:pt idx="97">
                  <c:v>10</c:v>
                </c:pt>
                <c:pt idx="98">
                  <c:v>15</c:v>
                </c:pt>
                <c:pt idx="99">
                  <c:v>19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Android!$I$127:$I$235</c15:f>
                <c15:dlblRangeCache>
                  <c:ptCount val="109"/>
                  <c:pt idx="9">
                    <c:v>19</c:v>
                  </c:pt>
                  <c:pt idx="14">
                    <c:v>101</c:v>
                  </c:pt>
                  <c:pt idx="18">
                    <c:v>87</c:v>
                  </c:pt>
                  <c:pt idx="20">
                    <c:v>136</c:v>
                  </c:pt>
                  <c:pt idx="22">
                    <c:v>137</c:v>
                  </c:pt>
                  <c:pt idx="25">
                    <c:v>202</c:v>
                  </c:pt>
                  <c:pt idx="27">
                    <c:v>311</c:v>
                  </c:pt>
                  <c:pt idx="31">
                    <c:v>242</c:v>
                  </c:pt>
                  <c:pt idx="35">
                    <c:v>318</c:v>
                  </c:pt>
                  <c:pt idx="38">
                    <c:v>463</c:v>
                  </c:pt>
                  <c:pt idx="41">
                    <c:v>655</c:v>
                  </c:pt>
                  <c:pt idx="45">
                    <c:v>720</c:v>
                  </c:pt>
                  <c:pt idx="47">
                    <c:v>691</c:v>
                  </c:pt>
                  <c:pt idx="51">
                    <c:v>639</c:v>
                  </c:pt>
                  <c:pt idx="56">
                    <c:v>446</c:v>
                  </c:pt>
                  <c:pt idx="58">
                    <c:v>486</c:v>
                  </c:pt>
                  <c:pt idx="63">
                    <c:v>367</c:v>
                  </c:pt>
                  <c:pt idx="66">
                    <c:v>372</c:v>
                  </c:pt>
                  <c:pt idx="70">
                    <c:v>345</c:v>
                  </c:pt>
                  <c:pt idx="72">
                    <c:v>378</c:v>
                  </c:pt>
                  <c:pt idx="79">
                    <c:v>280</c:v>
                  </c:pt>
                  <c:pt idx="81">
                    <c:v>321</c:v>
                  </c:pt>
                  <c:pt idx="85">
                    <c:v>537</c:v>
                  </c:pt>
                  <c:pt idx="87">
                    <c:v>626</c:v>
                  </c:pt>
                  <c:pt idx="91">
                    <c:v>1098</c:v>
                  </c:pt>
                  <c:pt idx="94">
                    <c:v>1025</c:v>
                  </c:pt>
                  <c:pt idx="98">
                    <c:v>995</c:v>
                  </c:pt>
                  <c:pt idx="102">
                    <c:v>865</c:v>
                  </c:pt>
                  <c:pt idx="105">
                    <c:v>817</c:v>
                  </c:pt>
                  <c:pt idx="107">
                    <c:v>897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2EE0E40-3EEC-4CC1-BC68-E969AC228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E19407-7DA3-4332-8877-30654012B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21C9BA-B159-4396-9331-7249615B1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EF507C-3A1B-4306-8751-F9104851D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283922-7976-428E-BB00-114CBC5EE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A461F3-D0BA-4EF8-BC30-8A3CA54A4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F98ADF-6863-46F7-B7D7-BD26CE005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E0865C-C148-4217-9B61-13D18EDA2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3E3AD6-783B-400D-BCF2-AC20D005A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EB19F1A-B437-40AD-9AE8-CB93067D1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A6F98BA-5F53-4655-815B-B083DE3B5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8E5FE27-411B-42F8-A06A-49F574C8C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20C0B7-BAD9-460C-B528-1C460D5EF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EE3A670-1A04-4CDD-932C-30E118635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19F281-9C05-49CC-BA59-791A74D5C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5C4C524-28F1-42ED-AB6B-9E3B97B12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6D025D6-7F49-4403-9837-E0025E8C0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C7CDB86-1FEF-4226-B3C8-B8BF5A220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FDC6CF6-8FF0-46F6-A5D0-D074D99A7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05A57C4-9EBB-4F62-A1E7-99EEA7E45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3A6AAC6-87B5-4959-B631-BBFADE38D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554951A-6BB4-4A39-89F3-368856E1C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DBB3ABA-F4FB-4F1B-8EE7-7E1E126BF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ACCC0E6-B97D-4054-A661-8953F1D23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45CECD0-151C-4CBC-91F6-FDF602380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E5826CD-982A-4616-BF96-A8F2D5580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14BFDF7-3C62-4C6C-BCBA-763E4AE0E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462415A-4BD8-4670-BE8E-E100EFD0B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34B1379-6694-4EC4-835D-53B2EB3D9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1014E76-3D91-43D6-9617-345D15F00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BEABA56-AEE3-4FCF-9B52-ABEACA443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488E9B5-5920-43FF-8702-751B95E5B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717A38F-ADDF-4F90-9369-F32A52AA2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230930B-3197-49AF-A809-AB9C37474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7506892-D147-4F1E-A9D2-5327AB03B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A47E383-6B4F-454E-806B-76B474C55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26BAE0EF-D989-4E97-BF17-4D09476BF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8D641ED-9C76-4F15-AC66-C4416C2B2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8E545DD-40F9-41A0-BBF5-01797E5B6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1ABF46E-C873-4071-BF90-2B2C31268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17EDE6B-4354-4A76-B430-C28BA44AB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2745320-30E0-487E-A81C-0670202FA5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0DF5BA2-08E7-425A-BFB7-CB2AF2160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9EBC23F-E315-4E46-AEBF-B331C8BDD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229D302-7725-4BE5-A6A9-D8BE034C7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4ED0A60-1C6A-436C-B4CC-B87D77B36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D514333-70DF-4C61-9FDA-06361EE84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151F3B3-5365-46AA-B5C6-B241220DA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60EFB13-A234-4B2B-BA20-02C641F30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2F5DD1F-2FCA-44B5-ADD1-D93273088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AB3F47A-C63C-44A9-B4CC-60F3D2F0F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5B7D6E5-0918-483F-91AD-9654BC269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BA1DECA-7002-4431-8373-BC9FB0596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51995A9-A45A-4F74-9273-E9B67A772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FB21EDF-2F9E-4FF4-9B8F-969DDFF73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ABCFBA5-33C1-4D04-BFAE-84B2B457F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8BA3947-99E4-4C8A-8BEC-89B044FCC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595978B-F733-482D-8488-5A2A36540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A114C30-895B-4F17-8893-2D6AB95D6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14A9C09-C1E8-4F28-96F0-9DFF7DBF1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600F1B5-FB68-48C5-A594-8981CE0CB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A33993A-ECA3-4F05-BFC5-0D6CB90C4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DFFDFA7-B7BC-4770-9DDC-65EB099093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69F67A1-7F58-4AD1-918D-4B7A88DC8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997DC3C-E452-4A67-8C51-0AA7E6BC0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50E5472-3558-4520-BDF3-A6C5E61FD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50B1215-1A22-4C48-899D-41231FC8C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3E5E2EE-2832-481E-B494-C2799B7A4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19F9013-ED84-4B39-A6C3-D627D4AB1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7A06592-9CA6-4779-9A94-E4FA9D8DD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944C9FF-FF58-400A-A73B-F5297722D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D1B959D-6319-482D-A858-728AA1AF9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3408775-8D2A-4634-BB5B-6F75946B1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23263A0-AD27-4DEF-B746-10573FD1C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A082CEB-967A-43BC-97E2-B5D731A90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FA22D21-B9C2-4F9B-946E-47ACBAE93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07A2664-7160-47DC-8951-1EF0D1995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F7CE11C-24B6-4615-AC14-653651800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1699131-51B0-4DBE-AF8E-48CB3DE39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F27DEC7-2384-4923-9E76-45B606B63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8CC9127-83BF-4C87-944C-963213ED5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AD3DE16-A168-46E1-B592-F46F82BE0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9113253-28FA-400A-823C-7BA3165AB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86ACD00-A290-4D6B-86A1-6AC91C6FB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E9CFB0C-474D-47A8-B8E3-53403342D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6052AE4-FC24-4C1D-BBC0-14D0CD56F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71244F6-6A21-40E1-8A70-7C42AAFEE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F8939AA-C591-4455-B32B-46902317E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C88B4EF-A3DD-4E6D-9A0E-E5CBEEDCB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F6CD654-AF37-4447-9715-2EB2122FF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0ECAA7A-47BA-4E4A-9EA0-D3AF80E60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EA140AB-7B1B-4090-821E-90AA178FA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C4B7ACD-8A7E-4274-923C-6AF118731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A31B357-8368-41BB-B3BE-E8B96AB98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5ACA220-1284-4B08-9B83-E4A5158CB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858A68B-523D-47F7-ADE0-FA6507A8A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F11BA93-9937-4616-B787-5424F9FDC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C89F10BE-763E-498B-96D3-07B761BEE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4E1A19C-ED6F-42F5-ABF3-CF84077D9F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3D681887-E63E-4E63-B224-F688046F8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24B614E-3267-4931-9F57-60305A4FA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93051BC-28DB-479A-8026-7EA769694D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A0AFE80-A800-425E-9F2C-E770829D3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F5815F5-0887-4E52-883F-877FC1D8A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4138B86F-78EF-44BC-98D7-E77D8FA7D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2507FB0-C79F-4752-B555-3192D8232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6DBF059-232B-4F06-9850-6A2C123A1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31373B4-48F0-4913-A717-D3759E2B5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Android!$C$127:$C$235</c:f>
              <c:numCache>
                <c:formatCode>General</c:formatCode>
                <c:ptCount val="109"/>
                <c:pt idx="0">
                  <c:v>588</c:v>
                </c:pt>
                <c:pt idx="1">
                  <c:v>897</c:v>
                </c:pt>
                <c:pt idx="2">
                  <c:v>710</c:v>
                </c:pt>
                <c:pt idx="3">
                  <c:v>817</c:v>
                </c:pt>
                <c:pt idx="4">
                  <c:v>695</c:v>
                </c:pt>
                <c:pt idx="5">
                  <c:v>531</c:v>
                </c:pt>
                <c:pt idx="6">
                  <c:v>865</c:v>
                </c:pt>
                <c:pt idx="7">
                  <c:v>845</c:v>
                </c:pt>
                <c:pt idx="8">
                  <c:v>748</c:v>
                </c:pt>
                <c:pt idx="9">
                  <c:v>714</c:v>
                </c:pt>
                <c:pt idx="10">
                  <c:v>995</c:v>
                </c:pt>
                <c:pt idx="11">
                  <c:v>722</c:v>
                </c:pt>
                <c:pt idx="12">
                  <c:v>725</c:v>
                </c:pt>
                <c:pt idx="13">
                  <c:v>753</c:v>
                </c:pt>
                <c:pt idx="14">
                  <c:v>1025</c:v>
                </c:pt>
                <c:pt idx="15">
                  <c:v>838</c:v>
                </c:pt>
                <c:pt idx="16">
                  <c:v>923</c:v>
                </c:pt>
                <c:pt idx="17">
                  <c:v>1098</c:v>
                </c:pt>
                <c:pt idx="18">
                  <c:v>874</c:v>
                </c:pt>
                <c:pt idx="19">
                  <c:v>383</c:v>
                </c:pt>
                <c:pt idx="20">
                  <c:v>485</c:v>
                </c:pt>
                <c:pt idx="21">
                  <c:v>626</c:v>
                </c:pt>
                <c:pt idx="22">
                  <c:v>518</c:v>
                </c:pt>
                <c:pt idx="23">
                  <c:v>537</c:v>
                </c:pt>
                <c:pt idx="24">
                  <c:v>458</c:v>
                </c:pt>
                <c:pt idx="25">
                  <c:v>389</c:v>
                </c:pt>
                <c:pt idx="26">
                  <c:v>301</c:v>
                </c:pt>
                <c:pt idx="27">
                  <c:v>321</c:v>
                </c:pt>
                <c:pt idx="28">
                  <c:v>279</c:v>
                </c:pt>
                <c:pt idx="29">
                  <c:v>280</c:v>
                </c:pt>
                <c:pt idx="30">
                  <c:v>255</c:v>
                </c:pt>
                <c:pt idx="31">
                  <c:v>248</c:v>
                </c:pt>
                <c:pt idx="32">
                  <c:v>202</c:v>
                </c:pt>
                <c:pt idx="33">
                  <c:v>171</c:v>
                </c:pt>
                <c:pt idx="34">
                  <c:v>252</c:v>
                </c:pt>
                <c:pt idx="35">
                  <c:v>365</c:v>
                </c:pt>
                <c:pt idx="36">
                  <c:v>378</c:v>
                </c:pt>
                <c:pt idx="37">
                  <c:v>309</c:v>
                </c:pt>
                <c:pt idx="38">
                  <c:v>345</c:v>
                </c:pt>
                <c:pt idx="39">
                  <c:v>252</c:v>
                </c:pt>
                <c:pt idx="40">
                  <c:v>241</c:v>
                </c:pt>
                <c:pt idx="41">
                  <c:v>240</c:v>
                </c:pt>
                <c:pt idx="42">
                  <c:v>372</c:v>
                </c:pt>
                <c:pt idx="43">
                  <c:v>367</c:v>
                </c:pt>
                <c:pt idx="44">
                  <c:v>353</c:v>
                </c:pt>
                <c:pt idx="45">
                  <c:v>367</c:v>
                </c:pt>
                <c:pt idx="46">
                  <c:v>260</c:v>
                </c:pt>
                <c:pt idx="47">
                  <c:v>309</c:v>
                </c:pt>
                <c:pt idx="48">
                  <c:v>312</c:v>
                </c:pt>
                <c:pt idx="49">
                  <c:v>329</c:v>
                </c:pt>
                <c:pt idx="50">
                  <c:v>486</c:v>
                </c:pt>
                <c:pt idx="51">
                  <c:v>372</c:v>
                </c:pt>
                <c:pt idx="52">
                  <c:v>446</c:v>
                </c:pt>
                <c:pt idx="53">
                  <c:v>386</c:v>
                </c:pt>
                <c:pt idx="54">
                  <c:v>421</c:v>
                </c:pt>
                <c:pt idx="55">
                  <c:v>535</c:v>
                </c:pt>
                <c:pt idx="56">
                  <c:v>537</c:v>
                </c:pt>
                <c:pt idx="57">
                  <c:v>639</c:v>
                </c:pt>
                <c:pt idx="58">
                  <c:v>429</c:v>
                </c:pt>
                <c:pt idx="59">
                  <c:v>559</c:v>
                </c:pt>
                <c:pt idx="60">
                  <c:v>649</c:v>
                </c:pt>
                <c:pt idx="61">
                  <c:v>691</c:v>
                </c:pt>
                <c:pt idx="62">
                  <c:v>666</c:v>
                </c:pt>
                <c:pt idx="63">
                  <c:v>720</c:v>
                </c:pt>
                <c:pt idx="64">
                  <c:v>640</c:v>
                </c:pt>
                <c:pt idx="65">
                  <c:v>445</c:v>
                </c:pt>
                <c:pt idx="66">
                  <c:v>578</c:v>
                </c:pt>
                <c:pt idx="67">
                  <c:v>655</c:v>
                </c:pt>
                <c:pt idx="68">
                  <c:v>453</c:v>
                </c:pt>
                <c:pt idx="69">
                  <c:v>294</c:v>
                </c:pt>
                <c:pt idx="70">
                  <c:v>463</c:v>
                </c:pt>
                <c:pt idx="71">
                  <c:v>169</c:v>
                </c:pt>
                <c:pt idx="72">
                  <c:v>203</c:v>
                </c:pt>
                <c:pt idx="73">
                  <c:v>318</c:v>
                </c:pt>
                <c:pt idx="74">
                  <c:v>238</c:v>
                </c:pt>
                <c:pt idx="75">
                  <c:v>199</c:v>
                </c:pt>
                <c:pt idx="76">
                  <c:v>141</c:v>
                </c:pt>
                <c:pt idx="77">
                  <c:v>242</c:v>
                </c:pt>
                <c:pt idx="78">
                  <c:v>217</c:v>
                </c:pt>
                <c:pt idx="79">
                  <c:v>211</c:v>
                </c:pt>
                <c:pt idx="80">
                  <c:v>189</c:v>
                </c:pt>
                <c:pt idx="81">
                  <c:v>311</c:v>
                </c:pt>
                <c:pt idx="82">
                  <c:v>157</c:v>
                </c:pt>
                <c:pt idx="83">
                  <c:v>202</c:v>
                </c:pt>
                <c:pt idx="84">
                  <c:v>190</c:v>
                </c:pt>
                <c:pt idx="85">
                  <c:v>82</c:v>
                </c:pt>
                <c:pt idx="86">
                  <c:v>137</c:v>
                </c:pt>
                <c:pt idx="87">
                  <c:v>125</c:v>
                </c:pt>
                <c:pt idx="88">
                  <c:v>136</c:v>
                </c:pt>
                <c:pt idx="89">
                  <c:v>67</c:v>
                </c:pt>
                <c:pt idx="90">
                  <c:v>87</c:v>
                </c:pt>
                <c:pt idx="91">
                  <c:v>46</c:v>
                </c:pt>
                <c:pt idx="92">
                  <c:v>70</c:v>
                </c:pt>
                <c:pt idx="93">
                  <c:v>75</c:v>
                </c:pt>
                <c:pt idx="94">
                  <c:v>101</c:v>
                </c:pt>
                <c:pt idx="95">
                  <c:v>56</c:v>
                </c:pt>
                <c:pt idx="96">
                  <c:v>46</c:v>
                </c:pt>
                <c:pt idx="97">
                  <c:v>10</c:v>
                </c:pt>
                <c:pt idx="98">
                  <c:v>15</c:v>
                </c:pt>
                <c:pt idx="99">
                  <c:v>19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Android!$J$127:$J$235</c15:f>
                <c15:dlblRangeCache>
                  <c:ptCount val="109"/>
                  <c:pt idx="11">
                    <c:v>10</c:v>
                  </c:pt>
                  <c:pt idx="17">
                    <c:v>46</c:v>
                  </c:pt>
                  <c:pt idx="19">
                    <c:v>67</c:v>
                  </c:pt>
                  <c:pt idx="21">
                    <c:v>125</c:v>
                  </c:pt>
                  <c:pt idx="23">
                    <c:v>82</c:v>
                  </c:pt>
                  <c:pt idx="26">
                    <c:v>157</c:v>
                  </c:pt>
                  <c:pt idx="28">
                    <c:v>189</c:v>
                  </c:pt>
                  <c:pt idx="32">
                    <c:v>141</c:v>
                  </c:pt>
                  <c:pt idx="37">
                    <c:v>169</c:v>
                  </c:pt>
                  <c:pt idx="39">
                    <c:v>294</c:v>
                  </c:pt>
                  <c:pt idx="43">
                    <c:v>445</c:v>
                  </c:pt>
                  <c:pt idx="46">
                    <c:v>666</c:v>
                  </c:pt>
                  <c:pt idx="50">
                    <c:v>429</c:v>
                  </c:pt>
                  <c:pt idx="55">
                    <c:v>386</c:v>
                  </c:pt>
                  <c:pt idx="57">
                    <c:v>372</c:v>
                  </c:pt>
                  <c:pt idx="62">
                    <c:v>260</c:v>
                  </c:pt>
                  <c:pt idx="64">
                    <c:v>353</c:v>
                  </c:pt>
                  <c:pt idx="67">
                    <c:v>240</c:v>
                  </c:pt>
                  <c:pt idx="71">
                    <c:v>309</c:v>
                  </c:pt>
                  <c:pt idx="75">
                    <c:v>171</c:v>
                  </c:pt>
                  <c:pt idx="80">
                    <c:v>279</c:v>
                  </c:pt>
                  <c:pt idx="82">
                    <c:v>301</c:v>
                  </c:pt>
                  <c:pt idx="86">
                    <c:v>518</c:v>
                  </c:pt>
                  <c:pt idx="89">
                    <c:v>383</c:v>
                  </c:pt>
                  <c:pt idx="93">
                    <c:v>838</c:v>
                  </c:pt>
                  <c:pt idx="97">
                    <c:v>722</c:v>
                  </c:pt>
                  <c:pt idx="99">
                    <c:v>714</c:v>
                  </c:pt>
                  <c:pt idx="103">
                    <c:v>531</c:v>
                  </c:pt>
                  <c:pt idx="106">
                    <c:v>710</c:v>
                  </c:pt>
                  <c:pt idx="108">
                    <c:v>588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Android!$C$126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Android!$B$127:$B$178</c:f>
              <c:numCache>
                <c:formatCode>d/m</c:formatCode>
                <c:ptCount val="52"/>
                <c:pt idx="0">
                  <c:v>44177</c:v>
                </c:pt>
                <c:pt idx="1">
                  <c:v>44176</c:v>
                </c:pt>
                <c:pt idx="2">
                  <c:v>44175</c:v>
                </c:pt>
                <c:pt idx="3">
                  <c:v>44174</c:v>
                </c:pt>
                <c:pt idx="4">
                  <c:v>44173</c:v>
                </c:pt>
                <c:pt idx="5">
                  <c:v>44172</c:v>
                </c:pt>
                <c:pt idx="6">
                  <c:v>44171</c:v>
                </c:pt>
                <c:pt idx="7">
                  <c:v>44170</c:v>
                </c:pt>
                <c:pt idx="8">
                  <c:v>44169</c:v>
                </c:pt>
                <c:pt idx="9">
                  <c:v>44168</c:v>
                </c:pt>
                <c:pt idx="10">
                  <c:v>44167</c:v>
                </c:pt>
                <c:pt idx="11">
                  <c:v>44166</c:v>
                </c:pt>
                <c:pt idx="12">
                  <c:v>44165</c:v>
                </c:pt>
                <c:pt idx="13">
                  <c:v>44164</c:v>
                </c:pt>
                <c:pt idx="14">
                  <c:v>44163</c:v>
                </c:pt>
                <c:pt idx="15">
                  <c:v>44162</c:v>
                </c:pt>
                <c:pt idx="16">
                  <c:v>44161</c:v>
                </c:pt>
                <c:pt idx="17">
                  <c:v>44160</c:v>
                </c:pt>
                <c:pt idx="18">
                  <c:v>44159</c:v>
                </c:pt>
                <c:pt idx="19">
                  <c:v>44158</c:v>
                </c:pt>
                <c:pt idx="20">
                  <c:v>44157</c:v>
                </c:pt>
                <c:pt idx="21">
                  <c:v>44156</c:v>
                </c:pt>
                <c:pt idx="22">
                  <c:v>44155</c:v>
                </c:pt>
                <c:pt idx="23">
                  <c:v>44154</c:v>
                </c:pt>
                <c:pt idx="24">
                  <c:v>44153</c:v>
                </c:pt>
                <c:pt idx="25">
                  <c:v>44152</c:v>
                </c:pt>
                <c:pt idx="26">
                  <c:v>44151</c:v>
                </c:pt>
                <c:pt idx="27">
                  <c:v>44150</c:v>
                </c:pt>
                <c:pt idx="28">
                  <c:v>44149</c:v>
                </c:pt>
                <c:pt idx="29">
                  <c:v>44148</c:v>
                </c:pt>
                <c:pt idx="30">
                  <c:v>44147</c:v>
                </c:pt>
                <c:pt idx="31">
                  <c:v>44146</c:v>
                </c:pt>
                <c:pt idx="32">
                  <c:v>44145</c:v>
                </c:pt>
                <c:pt idx="33">
                  <c:v>44144</c:v>
                </c:pt>
                <c:pt idx="34">
                  <c:v>44143</c:v>
                </c:pt>
                <c:pt idx="35">
                  <c:v>44142</c:v>
                </c:pt>
                <c:pt idx="36">
                  <c:v>44141</c:v>
                </c:pt>
                <c:pt idx="37">
                  <c:v>44140</c:v>
                </c:pt>
                <c:pt idx="38">
                  <c:v>44139</c:v>
                </c:pt>
                <c:pt idx="39">
                  <c:v>44138</c:v>
                </c:pt>
                <c:pt idx="40">
                  <c:v>44137</c:v>
                </c:pt>
                <c:pt idx="41">
                  <c:v>44136</c:v>
                </c:pt>
                <c:pt idx="42">
                  <c:v>44135</c:v>
                </c:pt>
                <c:pt idx="43">
                  <c:v>44134</c:v>
                </c:pt>
                <c:pt idx="44">
                  <c:v>44133</c:v>
                </c:pt>
                <c:pt idx="45">
                  <c:v>44132</c:v>
                </c:pt>
                <c:pt idx="46">
                  <c:v>44131</c:v>
                </c:pt>
                <c:pt idx="47">
                  <c:v>44130</c:v>
                </c:pt>
                <c:pt idx="48">
                  <c:v>44129</c:v>
                </c:pt>
                <c:pt idx="49">
                  <c:v>44128</c:v>
                </c:pt>
                <c:pt idx="50">
                  <c:v>44127</c:v>
                </c:pt>
                <c:pt idx="51">
                  <c:v>44126</c:v>
                </c:pt>
              </c:numCache>
            </c:numRef>
          </c:cat>
          <c:val>
            <c:numRef>
              <c:f>Android!$C$127:$C$178</c:f>
              <c:numCache>
                <c:formatCode>General</c:formatCode>
                <c:ptCount val="52"/>
                <c:pt idx="0">
                  <c:v>588</c:v>
                </c:pt>
                <c:pt idx="1">
                  <c:v>897</c:v>
                </c:pt>
                <c:pt idx="2">
                  <c:v>710</c:v>
                </c:pt>
                <c:pt idx="3">
                  <c:v>817</c:v>
                </c:pt>
                <c:pt idx="4">
                  <c:v>695</c:v>
                </c:pt>
                <c:pt idx="5">
                  <c:v>531</c:v>
                </c:pt>
                <c:pt idx="6">
                  <c:v>865</c:v>
                </c:pt>
                <c:pt idx="7">
                  <c:v>845</c:v>
                </c:pt>
                <c:pt idx="8">
                  <c:v>748</c:v>
                </c:pt>
                <c:pt idx="9">
                  <c:v>714</c:v>
                </c:pt>
                <c:pt idx="10">
                  <c:v>995</c:v>
                </c:pt>
                <c:pt idx="11">
                  <c:v>722</c:v>
                </c:pt>
                <c:pt idx="12">
                  <c:v>725</c:v>
                </c:pt>
                <c:pt idx="13">
                  <c:v>753</c:v>
                </c:pt>
                <c:pt idx="14">
                  <c:v>1025</c:v>
                </c:pt>
                <c:pt idx="15">
                  <c:v>838</c:v>
                </c:pt>
                <c:pt idx="16">
                  <c:v>923</c:v>
                </c:pt>
                <c:pt idx="17">
                  <c:v>1098</c:v>
                </c:pt>
                <c:pt idx="18">
                  <c:v>874</c:v>
                </c:pt>
                <c:pt idx="19">
                  <c:v>383</c:v>
                </c:pt>
                <c:pt idx="20">
                  <c:v>485</c:v>
                </c:pt>
                <c:pt idx="21">
                  <c:v>626</c:v>
                </c:pt>
                <c:pt idx="22">
                  <c:v>518</c:v>
                </c:pt>
                <c:pt idx="23">
                  <c:v>537</c:v>
                </c:pt>
                <c:pt idx="24">
                  <c:v>458</c:v>
                </c:pt>
                <c:pt idx="25">
                  <c:v>389</c:v>
                </c:pt>
                <c:pt idx="26">
                  <c:v>301</c:v>
                </c:pt>
                <c:pt idx="27">
                  <c:v>321</c:v>
                </c:pt>
                <c:pt idx="28">
                  <c:v>279</c:v>
                </c:pt>
                <c:pt idx="29">
                  <c:v>280</c:v>
                </c:pt>
                <c:pt idx="30">
                  <c:v>255</c:v>
                </c:pt>
                <c:pt idx="31">
                  <c:v>248</c:v>
                </c:pt>
                <c:pt idx="32">
                  <c:v>202</c:v>
                </c:pt>
                <c:pt idx="33">
                  <c:v>171</c:v>
                </c:pt>
                <c:pt idx="34">
                  <c:v>252</c:v>
                </c:pt>
                <c:pt idx="35">
                  <c:v>365</c:v>
                </c:pt>
                <c:pt idx="36">
                  <c:v>378</c:v>
                </c:pt>
                <c:pt idx="37">
                  <c:v>309</c:v>
                </c:pt>
                <c:pt idx="38">
                  <c:v>345</c:v>
                </c:pt>
                <c:pt idx="39">
                  <c:v>252</c:v>
                </c:pt>
                <c:pt idx="40">
                  <c:v>241</c:v>
                </c:pt>
                <c:pt idx="41">
                  <c:v>240</c:v>
                </c:pt>
                <c:pt idx="42">
                  <c:v>372</c:v>
                </c:pt>
                <c:pt idx="43">
                  <c:v>367</c:v>
                </c:pt>
                <c:pt idx="44">
                  <c:v>353</c:v>
                </c:pt>
                <c:pt idx="45">
                  <c:v>367</c:v>
                </c:pt>
                <c:pt idx="46">
                  <c:v>260</c:v>
                </c:pt>
                <c:pt idx="47">
                  <c:v>309</c:v>
                </c:pt>
                <c:pt idx="48">
                  <c:v>312</c:v>
                </c:pt>
                <c:pt idx="49">
                  <c:v>329</c:v>
                </c:pt>
                <c:pt idx="50">
                  <c:v>486</c:v>
                </c:pt>
                <c:pt idx="51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Android!$K$126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Android!$B$127:$B$178</c:f>
              <c:numCache>
                <c:formatCode>d/m</c:formatCode>
                <c:ptCount val="52"/>
                <c:pt idx="0">
                  <c:v>44177</c:v>
                </c:pt>
                <c:pt idx="1">
                  <c:v>44176</c:v>
                </c:pt>
                <c:pt idx="2">
                  <c:v>44175</c:v>
                </c:pt>
                <c:pt idx="3">
                  <c:v>44174</c:v>
                </c:pt>
                <c:pt idx="4">
                  <c:v>44173</c:v>
                </c:pt>
                <c:pt idx="5">
                  <c:v>44172</c:v>
                </c:pt>
                <c:pt idx="6">
                  <c:v>44171</c:v>
                </c:pt>
                <c:pt idx="7">
                  <c:v>44170</c:v>
                </c:pt>
                <c:pt idx="8">
                  <c:v>44169</c:v>
                </c:pt>
                <c:pt idx="9">
                  <c:v>44168</c:v>
                </c:pt>
                <c:pt idx="10">
                  <c:v>44167</c:v>
                </c:pt>
                <c:pt idx="11">
                  <c:v>44166</c:v>
                </c:pt>
                <c:pt idx="12">
                  <c:v>44165</c:v>
                </c:pt>
                <c:pt idx="13">
                  <c:v>44164</c:v>
                </c:pt>
                <c:pt idx="14">
                  <c:v>44163</c:v>
                </c:pt>
                <c:pt idx="15">
                  <c:v>44162</c:v>
                </c:pt>
                <c:pt idx="16">
                  <c:v>44161</c:v>
                </c:pt>
                <c:pt idx="17">
                  <c:v>44160</c:v>
                </c:pt>
                <c:pt idx="18">
                  <c:v>44159</c:v>
                </c:pt>
                <c:pt idx="19">
                  <c:v>44158</c:v>
                </c:pt>
                <c:pt idx="20">
                  <c:v>44157</c:v>
                </c:pt>
                <c:pt idx="21">
                  <c:v>44156</c:v>
                </c:pt>
                <c:pt idx="22">
                  <c:v>44155</c:v>
                </c:pt>
                <c:pt idx="23">
                  <c:v>44154</c:v>
                </c:pt>
                <c:pt idx="24">
                  <c:v>44153</c:v>
                </c:pt>
                <c:pt idx="25">
                  <c:v>44152</c:v>
                </c:pt>
                <c:pt idx="26">
                  <c:v>44151</c:v>
                </c:pt>
                <c:pt idx="27">
                  <c:v>44150</c:v>
                </c:pt>
                <c:pt idx="28">
                  <c:v>44149</c:v>
                </c:pt>
                <c:pt idx="29">
                  <c:v>44148</c:v>
                </c:pt>
                <c:pt idx="30">
                  <c:v>44147</c:v>
                </c:pt>
                <c:pt idx="31">
                  <c:v>44146</c:v>
                </c:pt>
                <c:pt idx="32">
                  <c:v>44145</c:v>
                </c:pt>
                <c:pt idx="33">
                  <c:v>44144</c:v>
                </c:pt>
                <c:pt idx="34">
                  <c:v>44143</c:v>
                </c:pt>
                <c:pt idx="35">
                  <c:v>44142</c:v>
                </c:pt>
                <c:pt idx="36">
                  <c:v>44141</c:v>
                </c:pt>
                <c:pt idx="37">
                  <c:v>44140</c:v>
                </c:pt>
                <c:pt idx="38">
                  <c:v>44139</c:v>
                </c:pt>
                <c:pt idx="39">
                  <c:v>44138</c:v>
                </c:pt>
                <c:pt idx="40">
                  <c:v>44137</c:v>
                </c:pt>
                <c:pt idx="41">
                  <c:v>44136</c:v>
                </c:pt>
                <c:pt idx="42">
                  <c:v>44135</c:v>
                </c:pt>
                <c:pt idx="43">
                  <c:v>44134</c:v>
                </c:pt>
                <c:pt idx="44">
                  <c:v>44133</c:v>
                </c:pt>
                <c:pt idx="45">
                  <c:v>44132</c:v>
                </c:pt>
                <c:pt idx="46">
                  <c:v>44131</c:v>
                </c:pt>
                <c:pt idx="47">
                  <c:v>44130</c:v>
                </c:pt>
                <c:pt idx="48">
                  <c:v>44129</c:v>
                </c:pt>
                <c:pt idx="49">
                  <c:v>44128</c:v>
                </c:pt>
                <c:pt idx="50">
                  <c:v>44127</c:v>
                </c:pt>
                <c:pt idx="51">
                  <c:v>44126</c:v>
                </c:pt>
              </c:numCache>
            </c:numRef>
          </c:cat>
          <c:val>
            <c:numRef>
              <c:f>Android!$K$127:$K$178</c:f>
              <c:numCache>
                <c:formatCode>General</c:formatCode>
                <c:ptCount val="52"/>
                <c:pt idx="0">
                  <c:v>377</c:v>
                </c:pt>
                <c:pt idx="1">
                  <c:v>501</c:v>
                </c:pt>
                <c:pt idx="2">
                  <c:v>840</c:v>
                </c:pt>
                <c:pt idx="3">
                  <c:v>490</c:v>
                </c:pt>
                <c:pt idx="4">
                  <c:v>361</c:v>
                </c:pt>
                <c:pt idx="5">
                  <c:v>250</c:v>
                </c:pt>
                <c:pt idx="6">
                  <c:v>413</c:v>
                </c:pt>
                <c:pt idx="7">
                  <c:v>460</c:v>
                </c:pt>
                <c:pt idx="8">
                  <c:v>336</c:v>
                </c:pt>
                <c:pt idx="9">
                  <c:v>540</c:v>
                </c:pt>
                <c:pt idx="10">
                  <c:v>420</c:v>
                </c:pt>
                <c:pt idx="11">
                  <c:v>550</c:v>
                </c:pt>
                <c:pt idx="12">
                  <c:v>283</c:v>
                </c:pt>
                <c:pt idx="13">
                  <c:v>322</c:v>
                </c:pt>
                <c:pt idx="14">
                  <c:v>541</c:v>
                </c:pt>
                <c:pt idx="15">
                  <c:v>618</c:v>
                </c:pt>
                <c:pt idx="16">
                  <c:v>496</c:v>
                </c:pt>
                <c:pt idx="17">
                  <c:v>363</c:v>
                </c:pt>
                <c:pt idx="18">
                  <c:v>353</c:v>
                </c:pt>
                <c:pt idx="19">
                  <c:v>297</c:v>
                </c:pt>
                <c:pt idx="20">
                  <c:v>423</c:v>
                </c:pt>
                <c:pt idx="21">
                  <c:v>469</c:v>
                </c:pt>
                <c:pt idx="22">
                  <c:v>461</c:v>
                </c:pt>
                <c:pt idx="23">
                  <c:v>351</c:v>
                </c:pt>
                <c:pt idx="24">
                  <c:v>288</c:v>
                </c:pt>
                <c:pt idx="25">
                  <c:v>228</c:v>
                </c:pt>
                <c:pt idx="26">
                  <c:v>104</c:v>
                </c:pt>
                <c:pt idx="27">
                  <c:v>213</c:v>
                </c:pt>
                <c:pt idx="28">
                  <c:v>244</c:v>
                </c:pt>
                <c:pt idx="29">
                  <c:v>316</c:v>
                </c:pt>
                <c:pt idx="30">
                  <c:v>197</c:v>
                </c:pt>
                <c:pt idx="31">
                  <c:v>238</c:v>
                </c:pt>
                <c:pt idx="32">
                  <c:v>220</c:v>
                </c:pt>
                <c:pt idx="33">
                  <c:v>90</c:v>
                </c:pt>
                <c:pt idx="34">
                  <c:v>412</c:v>
                </c:pt>
                <c:pt idx="35">
                  <c:v>0</c:v>
                </c:pt>
                <c:pt idx="36">
                  <c:v>266</c:v>
                </c:pt>
                <c:pt idx="37">
                  <c:v>189</c:v>
                </c:pt>
                <c:pt idx="38">
                  <c:v>293</c:v>
                </c:pt>
                <c:pt idx="39">
                  <c:v>237</c:v>
                </c:pt>
                <c:pt idx="40">
                  <c:v>109</c:v>
                </c:pt>
                <c:pt idx="41">
                  <c:v>178</c:v>
                </c:pt>
                <c:pt idx="42">
                  <c:v>203</c:v>
                </c:pt>
                <c:pt idx="43">
                  <c:v>344</c:v>
                </c:pt>
                <c:pt idx="44">
                  <c:v>188</c:v>
                </c:pt>
                <c:pt idx="45">
                  <c:v>408</c:v>
                </c:pt>
                <c:pt idx="46">
                  <c:v>0</c:v>
                </c:pt>
                <c:pt idx="47">
                  <c:v>122</c:v>
                </c:pt>
                <c:pt idx="48">
                  <c:v>196</c:v>
                </c:pt>
                <c:pt idx="49">
                  <c:v>178</c:v>
                </c:pt>
                <c:pt idx="50">
                  <c:v>219</c:v>
                </c:pt>
                <c:pt idx="5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260937</xdr:colOff>
      <xdr:row>36</xdr:row>
      <xdr:rowOff>179294</xdr:rowOff>
    </xdr:from>
    <xdr:to>
      <xdr:col>15</xdr:col>
      <xdr:colOff>358909</xdr:colOff>
      <xdr:row>58</xdr:row>
      <xdr:rowOff>153681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88</xdr:row>
      <xdr:rowOff>179201</xdr:rowOff>
    </xdr:from>
    <xdr:to>
      <xdr:col>15</xdr:col>
      <xdr:colOff>279799</xdr:colOff>
      <xdr:row>111</xdr:row>
      <xdr:rowOff>179199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410095</xdr:colOff>
      <xdr:row>142</xdr:row>
      <xdr:rowOff>76813</xdr:rowOff>
    </xdr:from>
    <xdr:to>
      <xdr:col>11</xdr:col>
      <xdr:colOff>175676</xdr:colOff>
      <xdr:row>163</xdr:row>
      <xdr:rowOff>23665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37"/>
  <sheetViews>
    <sheetView tabSelected="1" topLeftCell="A83" zoomScale="85" zoomScaleNormal="85" workbookViewId="0">
      <selection activeCell="A114" sqref="A114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9" width="9.23046875" style="1"/>
  </cols>
  <sheetData>
    <row r="1" spans="1:19">
      <c r="S1" s="1">
        <v>1</v>
      </c>
    </row>
    <row r="2" spans="1:19">
      <c r="A2" t="s">
        <v>11</v>
      </c>
      <c r="D2" t="s">
        <v>10</v>
      </c>
      <c r="E2" s="2">
        <f>SUM(E9:E22)</f>
        <v>0</v>
      </c>
      <c r="F2" t="s">
        <v>14</v>
      </c>
      <c r="G2">
        <f>SUM(AllKeys)</f>
        <v>40996</v>
      </c>
      <c r="H2" s="10">
        <f>G2/5</f>
        <v>8199.2000000000007</v>
      </c>
      <c r="S2" s="1">
        <v>2</v>
      </c>
    </row>
    <row r="3" spans="1:19">
      <c r="S3" s="1">
        <v>3</v>
      </c>
    </row>
    <row r="4" spans="1:19" s="1" customFormat="1">
      <c r="A4" s="1" t="s">
        <v>29</v>
      </c>
      <c r="C4" s="4"/>
      <c r="S4" s="1">
        <v>4</v>
      </c>
    </row>
    <row r="5" spans="1:19">
      <c r="S5" s="1">
        <v>5</v>
      </c>
    </row>
    <row r="6" spans="1:19">
      <c r="A6" t="s">
        <v>6</v>
      </c>
      <c r="S6" s="1">
        <v>6</v>
      </c>
    </row>
    <row r="7" spans="1:19">
      <c r="G7" t="s">
        <v>8</v>
      </c>
      <c r="S7" s="1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19">
      <c r="B9" s="2" t="str">
        <f t="shared" ref="B9:B22" si="0">MID(Json,G9+12,H9-G9-13)</f>
        <v>11.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44176</v>
      </c>
      <c r="D9" s="2">
        <f t="shared" ref="D9:D22" si="1">VALUE(MID(Json,I9+10,J9-I9-10))</f>
        <v>897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19">
      <c r="B10" s="2" t="str">
        <f t="shared" si="0"/>
        <v>10.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44175</v>
      </c>
      <c r="D10" s="2">
        <f t="shared" si="1"/>
        <v>710</v>
      </c>
      <c r="E10" s="2">
        <f t="shared" si="2"/>
        <v>0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  <c r="S10" s="1">
        <v>10</v>
      </c>
    </row>
    <row r="11" spans="1:19">
      <c r="B11" s="2" t="str">
        <f t="shared" si="0"/>
        <v>9. joulukuuta</v>
      </c>
      <c r="C11" s="5">
        <f t="shared" si="8"/>
        <v>44174</v>
      </c>
      <c r="D11" s="2">
        <f t="shared" si="1"/>
        <v>817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342</v>
      </c>
      <c r="I11">
        <f t="shared" si="4"/>
        <v>358</v>
      </c>
      <c r="J11">
        <f t="shared" si="5"/>
        <v>371</v>
      </c>
      <c r="K11">
        <f t="shared" si="6"/>
        <v>373</v>
      </c>
      <c r="L11">
        <f t="shared" si="7"/>
        <v>388</v>
      </c>
      <c r="S11" s="1">
        <v>11</v>
      </c>
    </row>
    <row r="12" spans="1:19">
      <c r="B12" s="2" t="str">
        <f t="shared" si="0"/>
        <v>8. joulukuuta</v>
      </c>
      <c r="C12" s="5">
        <f t="shared" si="8"/>
        <v>44173</v>
      </c>
      <c r="D12" s="2">
        <f t="shared" si="1"/>
        <v>695</v>
      </c>
      <c r="E12" s="2">
        <f t="shared" si="2"/>
        <v>0</v>
      </c>
      <c r="G12">
        <f t="shared" si="9"/>
        <v>473</v>
      </c>
      <c r="H12">
        <f t="shared" si="3"/>
        <v>499</v>
      </c>
      <c r="I12">
        <f t="shared" si="4"/>
        <v>515</v>
      </c>
      <c r="J12">
        <f t="shared" si="5"/>
        <v>528</v>
      </c>
      <c r="K12">
        <f t="shared" si="6"/>
        <v>530</v>
      </c>
      <c r="L12">
        <f t="shared" si="7"/>
        <v>545</v>
      </c>
      <c r="S12" s="1">
        <v>12</v>
      </c>
    </row>
    <row r="13" spans="1:19">
      <c r="B13" s="2" t="str">
        <f t="shared" si="0"/>
        <v>7. joulukuuta</v>
      </c>
      <c r="C13" s="5">
        <f t="shared" si="8"/>
        <v>44172</v>
      </c>
      <c r="D13" s="2">
        <f t="shared" si="1"/>
        <v>531</v>
      </c>
      <c r="E13" s="2">
        <f t="shared" si="2"/>
        <v>0</v>
      </c>
      <c r="G13">
        <f t="shared" si="9"/>
        <v>630</v>
      </c>
      <c r="H13">
        <f t="shared" si="3"/>
        <v>656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9">
      <c r="B14" s="2" t="str">
        <f t="shared" si="0"/>
        <v>6. joulukuuta</v>
      </c>
      <c r="C14" s="5">
        <f t="shared" si="8"/>
        <v>44171</v>
      </c>
      <c r="D14" s="2">
        <f t="shared" si="1"/>
        <v>865</v>
      </c>
      <c r="E14" s="2">
        <f t="shared" si="2"/>
        <v>0</v>
      </c>
      <c r="G14">
        <f t="shared" si="9"/>
        <v>786</v>
      </c>
      <c r="H14">
        <f t="shared" si="3"/>
        <v>812</v>
      </c>
      <c r="I14">
        <f t="shared" si="4"/>
        <v>828</v>
      </c>
      <c r="J14">
        <f t="shared" si="5"/>
        <v>841</v>
      </c>
      <c r="K14">
        <f t="shared" si="6"/>
        <v>843</v>
      </c>
      <c r="L14">
        <f t="shared" si="7"/>
        <v>858</v>
      </c>
      <c r="S14" s="1" t="s">
        <v>25</v>
      </c>
    </row>
    <row r="15" spans="1:19">
      <c r="B15" s="2" t="str">
        <f t="shared" si="0"/>
        <v>5. joulukuuta</v>
      </c>
      <c r="C15" s="5">
        <f t="shared" si="8"/>
        <v>44170</v>
      </c>
      <c r="D15" s="2">
        <f t="shared" si="1"/>
        <v>845</v>
      </c>
      <c r="E15" s="2">
        <f t="shared" si="2"/>
        <v>0</v>
      </c>
      <c r="G15">
        <f t="shared" si="9"/>
        <v>942</v>
      </c>
      <c r="H15">
        <f t="shared" si="3"/>
        <v>968</v>
      </c>
      <c r="I15">
        <f t="shared" si="4"/>
        <v>984</v>
      </c>
      <c r="J15">
        <f t="shared" si="5"/>
        <v>997</v>
      </c>
      <c r="K15">
        <f t="shared" si="6"/>
        <v>999</v>
      </c>
      <c r="L15">
        <f t="shared" si="7"/>
        <v>1014</v>
      </c>
    </row>
    <row r="16" spans="1:19">
      <c r="B16" s="2" t="str">
        <f t="shared" si="0"/>
        <v>4. joulukuuta</v>
      </c>
      <c r="C16" s="5">
        <f t="shared" si="8"/>
        <v>44169</v>
      </c>
      <c r="D16" s="2">
        <f t="shared" si="1"/>
        <v>748</v>
      </c>
      <c r="E16" s="2">
        <f t="shared" si="2"/>
        <v>0</v>
      </c>
      <c r="G16">
        <f t="shared" si="9"/>
        <v>1097</v>
      </c>
      <c r="H16">
        <f t="shared" si="3"/>
        <v>1123</v>
      </c>
      <c r="I16">
        <f t="shared" si="4"/>
        <v>1139</v>
      </c>
      <c r="J16">
        <f t="shared" si="5"/>
        <v>1152</v>
      </c>
      <c r="K16">
        <f t="shared" si="6"/>
        <v>1154</v>
      </c>
      <c r="L16">
        <f t="shared" si="7"/>
        <v>1169</v>
      </c>
      <c r="R16" s="1">
        <v>44177</v>
      </c>
      <c r="S16" s="1">
        <v>377</v>
      </c>
    </row>
    <row r="17" spans="1:19">
      <c r="B17" s="2" t="str">
        <f t="shared" si="0"/>
        <v>3. joulukuuta</v>
      </c>
      <c r="C17" s="5">
        <f t="shared" si="8"/>
        <v>44168</v>
      </c>
      <c r="D17" s="2">
        <f t="shared" si="1"/>
        <v>714</v>
      </c>
      <c r="E17" s="2">
        <f t="shared" si="2"/>
        <v>0</v>
      </c>
      <c r="G17">
        <f t="shared" si="9"/>
        <v>1253</v>
      </c>
      <c r="H17">
        <f t="shared" si="3"/>
        <v>1279</v>
      </c>
      <c r="I17">
        <f t="shared" si="4"/>
        <v>1295</v>
      </c>
      <c r="J17">
        <f t="shared" si="5"/>
        <v>1308</v>
      </c>
      <c r="K17">
        <f t="shared" si="6"/>
        <v>1310</v>
      </c>
      <c r="L17">
        <f t="shared" si="7"/>
        <v>1325</v>
      </c>
    </row>
    <row r="18" spans="1:19">
      <c r="B18" s="2" t="str">
        <f t="shared" si="0"/>
        <v>2. joulukuuta</v>
      </c>
      <c r="C18" s="5">
        <f t="shared" si="8"/>
        <v>44167</v>
      </c>
      <c r="D18" s="2">
        <f t="shared" si="1"/>
        <v>995</v>
      </c>
      <c r="E18" s="2">
        <f t="shared" si="2"/>
        <v>0</v>
      </c>
      <c r="G18">
        <f t="shared" si="9"/>
        <v>1409</v>
      </c>
      <c r="H18">
        <f t="shared" si="3"/>
        <v>1435</v>
      </c>
      <c r="I18">
        <f t="shared" si="4"/>
        <v>1451</v>
      </c>
      <c r="J18">
        <f t="shared" si="5"/>
        <v>1464</v>
      </c>
      <c r="K18">
        <f t="shared" si="6"/>
        <v>1466</v>
      </c>
      <c r="L18">
        <f t="shared" si="7"/>
        <v>1481</v>
      </c>
      <c r="S18" s="1" t="s">
        <v>26</v>
      </c>
    </row>
    <row r="19" spans="1:19">
      <c r="B19" s="2" t="str">
        <f t="shared" si="0"/>
        <v>1. joulukuuta</v>
      </c>
      <c r="C19" s="5">
        <f t="shared" si="8"/>
        <v>44166</v>
      </c>
      <c r="D19" s="2">
        <f t="shared" si="1"/>
        <v>722</v>
      </c>
      <c r="E19" s="2">
        <f t="shared" si="2"/>
        <v>0</v>
      </c>
      <c r="G19">
        <f t="shared" si="9"/>
        <v>1566</v>
      </c>
      <c r="H19">
        <f t="shared" si="3"/>
        <v>1592</v>
      </c>
      <c r="I19">
        <f t="shared" si="4"/>
        <v>1608</v>
      </c>
      <c r="J19">
        <f t="shared" si="5"/>
        <v>1621</v>
      </c>
      <c r="K19">
        <f t="shared" si="6"/>
        <v>1623</v>
      </c>
      <c r="L19">
        <f t="shared" si="7"/>
        <v>1638</v>
      </c>
      <c r="R19" s="1">
        <v>44113</v>
      </c>
      <c r="S19" s="1">
        <v>235</v>
      </c>
    </row>
    <row r="20" spans="1:19">
      <c r="B20" s="2" t="str">
        <f t="shared" si="0"/>
        <v>30. marraskuuta</v>
      </c>
      <c r="C20" s="5">
        <f t="shared" si="8"/>
        <v>44165</v>
      </c>
      <c r="D20" s="2">
        <f t="shared" si="1"/>
        <v>725</v>
      </c>
      <c r="E20" s="2">
        <f t="shared" si="2"/>
        <v>0</v>
      </c>
      <c r="G20">
        <f t="shared" si="9"/>
        <v>1722</v>
      </c>
      <c r="H20">
        <f t="shared" si="3"/>
        <v>1750</v>
      </c>
      <c r="I20">
        <f t="shared" si="4"/>
        <v>1766</v>
      </c>
      <c r="J20">
        <f t="shared" si="5"/>
        <v>1779</v>
      </c>
      <c r="K20">
        <f t="shared" si="6"/>
        <v>1781</v>
      </c>
      <c r="L20">
        <f t="shared" si="7"/>
        <v>1796</v>
      </c>
    </row>
    <row r="21" spans="1:19">
      <c r="B21" s="2" t="str">
        <f t="shared" si="0"/>
        <v>29. marraskuuta</v>
      </c>
      <c r="C21" s="5">
        <f t="shared" si="8"/>
        <v>44164</v>
      </c>
      <c r="D21" s="2">
        <f t="shared" si="1"/>
        <v>753</v>
      </c>
      <c r="E21" s="2">
        <f t="shared" si="2"/>
        <v>0</v>
      </c>
      <c r="G21">
        <f t="shared" si="9"/>
        <v>1880</v>
      </c>
      <c r="H21">
        <f t="shared" si="3"/>
        <v>1908</v>
      </c>
      <c r="I21">
        <f t="shared" si="4"/>
        <v>1924</v>
      </c>
      <c r="J21">
        <f t="shared" si="5"/>
        <v>1937</v>
      </c>
      <c r="K21">
        <f t="shared" si="6"/>
        <v>1939</v>
      </c>
      <c r="L21">
        <f t="shared" si="7"/>
        <v>1954</v>
      </c>
    </row>
    <row r="22" spans="1:19">
      <c r="B22" s="2" t="str">
        <f t="shared" si="0"/>
        <v>28. marraskuuta</v>
      </c>
      <c r="C22" s="5">
        <f t="shared" si="8"/>
        <v>44163</v>
      </c>
      <c r="D22" s="2">
        <f t="shared" si="1"/>
        <v>1025</v>
      </c>
      <c r="E22" s="2">
        <f t="shared" si="2"/>
        <v>0</v>
      </c>
      <c r="G22">
        <f t="shared" si="9"/>
        <v>2039</v>
      </c>
      <c r="H22">
        <f t="shared" si="3"/>
        <v>2067</v>
      </c>
      <c r="I22">
        <f t="shared" si="4"/>
        <v>2083</v>
      </c>
      <c r="J22">
        <f t="shared" si="5"/>
        <v>2097</v>
      </c>
      <c r="K22">
        <f t="shared" si="6"/>
        <v>2099</v>
      </c>
      <c r="L22">
        <f t="shared" si="7"/>
        <v>2114</v>
      </c>
      <c r="R22" s="1">
        <v>44114</v>
      </c>
      <c r="S22" s="1">
        <v>269</v>
      </c>
    </row>
    <row r="23" spans="1:19">
      <c r="A23" t="s">
        <v>24</v>
      </c>
      <c r="C23" s="4">
        <v>44177</v>
      </c>
      <c r="D23" s="1">
        <v>588</v>
      </c>
      <c r="E23" s="1">
        <v>0</v>
      </c>
    </row>
    <row r="24" spans="1:19">
      <c r="C24" s="12">
        <v>44169</v>
      </c>
      <c r="D24" s="11">
        <v>748</v>
      </c>
      <c r="E24" s="11">
        <v>0</v>
      </c>
    </row>
    <row r="25" spans="1:19">
      <c r="C25" s="12">
        <v>44168</v>
      </c>
      <c r="D25" s="11">
        <v>714</v>
      </c>
      <c r="E25" s="11">
        <v>0</v>
      </c>
      <c r="R25" s="1">
        <v>44115</v>
      </c>
      <c r="S25" s="1">
        <v>149</v>
      </c>
    </row>
    <row r="26" spans="1:19">
      <c r="C26" s="12">
        <v>44167</v>
      </c>
      <c r="D26" s="11">
        <v>995</v>
      </c>
      <c r="E26" s="11">
        <v>0</v>
      </c>
    </row>
    <row r="27" spans="1:19">
      <c r="C27" s="12">
        <v>44166</v>
      </c>
      <c r="D27" s="11">
        <v>722</v>
      </c>
      <c r="E27" s="11">
        <v>0</v>
      </c>
    </row>
    <row r="28" spans="1:19">
      <c r="C28" s="12">
        <v>44165</v>
      </c>
      <c r="D28" s="11">
        <v>725</v>
      </c>
      <c r="E28" s="11">
        <v>0</v>
      </c>
      <c r="R28" s="1">
        <v>44116</v>
      </c>
      <c r="S28" s="1">
        <v>214</v>
      </c>
    </row>
    <row r="29" spans="1:19">
      <c r="C29" s="12">
        <v>44164</v>
      </c>
      <c r="D29" s="11">
        <v>753</v>
      </c>
      <c r="E29" s="11">
        <v>0</v>
      </c>
    </row>
    <row r="30" spans="1:19">
      <c r="C30" s="12">
        <v>44163</v>
      </c>
      <c r="D30" s="11">
        <v>1025</v>
      </c>
      <c r="E30" s="11">
        <v>0</v>
      </c>
    </row>
    <row r="31" spans="1:19">
      <c r="C31" s="12">
        <v>44162</v>
      </c>
      <c r="D31" s="11">
        <v>838</v>
      </c>
      <c r="E31" s="11">
        <v>0</v>
      </c>
      <c r="R31" s="1">
        <v>44117</v>
      </c>
      <c r="S31" s="1">
        <v>287</v>
      </c>
    </row>
    <row r="32" spans="1:19">
      <c r="C32" s="12">
        <v>44161</v>
      </c>
      <c r="D32" s="11">
        <v>923</v>
      </c>
      <c r="E32" s="11">
        <v>1</v>
      </c>
    </row>
    <row r="33" spans="3:19">
      <c r="C33" s="12">
        <v>44160</v>
      </c>
      <c r="D33" s="11">
        <v>1098</v>
      </c>
      <c r="E33" s="11">
        <v>0</v>
      </c>
    </row>
    <row r="34" spans="3:19">
      <c r="C34" s="12">
        <v>44159</v>
      </c>
      <c r="D34" s="11">
        <v>874</v>
      </c>
      <c r="E34" s="11">
        <v>0</v>
      </c>
      <c r="R34" s="1">
        <v>44118</v>
      </c>
      <c r="S34" s="1">
        <v>204</v>
      </c>
    </row>
    <row r="35" spans="3:19">
      <c r="C35" s="12">
        <v>44158</v>
      </c>
      <c r="D35" s="11">
        <v>383</v>
      </c>
      <c r="E35" s="11">
        <v>0</v>
      </c>
    </row>
    <row r="36" spans="3:19">
      <c r="C36" s="12">
        <v>44157</v>
      </c>
      <c r="D36" s="11">
        <v>485</v>
      </c>
      <c r="E36" s="11">
        <v>0</v>
      </c>
    </row>
    <row r="37" spans="3:19">
      <c r="C37" s="12">
        <v>44156</v>
      </c>
      <c r="D37" s="11">
        <v>626</v>
      </c>
      <c r="E37" s="11">
        <v>0</v>
      </c>
      <c r="R37" s="1">
        <v>44119</v>
      </c>
      <c r="S37" s="1">
        <v>241</v>
      </c>
    </row>
    <row r="38" spans="3:19">
      <c r="C38" s="12">
        <v>44155</v>
      </c>
      <c r="D38" s="11">
        <v>518</v>
      </c>
      <c r="E38" s="11">
        <v>0</v>
      </c>
    </row>
    <row r="39" spans="3:19">
      <c r="C39" s="12">
        <v>44154</v>
      </c>
      <c r="D39" s="11">
        <v>537</v>
      </c>
      <c r="E39" s="11">
        <v>0</v>
      </c>
    </row>
    <row r="40" spans="3:19">
      <c r="C40" s="12">
        <v>44153</v>
      </c>
      <c r="D40" s="11">
        <v>458</v>
      </c>
      <c r="E40" s="11">
        <v>0</v>
      </c>
      <c r="R40" s="1">
        <v>44120</v>
      </c>
      <c r="S40" s="1">
        <v>189</v>
      </c>
    </row>
    <row r="41" spans="3:19">
      <c r="C41" s="12">
        <v>44152</v>
      </c>
      <c r="D41" s="11">
        <v>389</v>
      </c>
      <c r="E41" s="11">
        <v>0</v>
      </c>
    </row>
    <row r="42" spans="3:19">
      <c r="C42" s="12">
        <v>44151</v>
      </c>
      <c r="D42" s="11">
        <v>301</v>
      </c>
      <c r="E42" s="11">
        <v>0</v>
      </c>
    </row>
    <row r="43" spans="3:19">
      <c r="C43" s="12">
        <v>44150</v>
      </c>
      <c r="D43" s="11">
        <v>321</v>
      </c>
      <c r="E43" s="11">
        <v>0</v>
      </c>
      <c r="R43" s="1">
        <v>44121</v>
      </c>
      <c r="S43" s="1">
        <v>160</v>
      </c>
    </row>
    <row r="44" spans="3:19">
      <c r="C44" s="12">
        <v>44149</v>
      </c>
      <c r="D44" s="11">
        <v>279</v>
      </c>
      <c r="E44" s="11">
        <v>0</v>
      </c>
    </row>
    <row r="45" spans="3:19">
      <c r="C45" s="12">
        <v>44148</v>
      </c>
      <c r="D45" s="11">
        <v>280</v>
      </c>
      <c r="E45" s="11">
        <v>0</v>
      </c>
    </row>
    <row r="46" spans="3:19">
      <c r="C46" s="12">
        <v>44147</v>
      </c>
      <c r="D46" s="11">
        <v>255</v>
      </c>
      <c r="E46" s="11">
        <v>1</v>
      </c>
      <c r="R46" s="1">
        <v>44122</v>
      </c>
      <c r="S46" s="1">
        <v>131</v>
      </c>
    </row>
    <row r="47" spans="3:19">
      <c r="C47" s="12">
        <v>44146</v>
      </c>
      <c r="D47" s="11">
        <v>248</v>
      </c>
      <c r="E47" s="11">
        <v>0</v>
      </c>
    </row>
    <row r="48" spans="3:19">
      <c r="C48" s="12">
        <v>44145</v>
      </c>
      <c r="D48" s="11">
        <v>202</v>
      </c>
      <c r="E48" s="11">
        <v>0</v>
      </c>
    </row>
    <row r="49" spans="1:19">
      <c r="C49" s="12">
        <v>44144</v>
      </c>
      <c r="D49" s="11">
        <v>171</v>
      </c>
      <c r="E49" s="11">
        <v>0</v>
      </c>
      <c r="R49" s="1">
        <v>44123</v>
      </c>
      <c r="S49" s="1">
        <v>131</v>
      </c>
    </row>
    <row r="50" spans="1:19">
      <c r="C50" s="12">
        <v>44143</v>
      </c>
      <c r="D50" s="11">
        <v>252</v>
      </c>
      <c r="E50" s="11">
        <v>0</v>
      </c>
    </row>
    <row r="51" spans="1:19">
      <c r="C51" s="12">
        <v>44144</v>
      </c>
      <c r="D51" s="11">
        <v>171</v>
      </c>
      <c r="E51" s="11">
        <v>0</v>
      </c>
    </row>
    <row r="52" spans="1:19">
      <c r="C52" s="12">
        <v>44143</v>
      </c>
      <c r="D52" s="11">
        <v>252</v>
      </c>
      <c r="E52" s="11">
        <v>0</v>
      </c>
      <c r="R52" s="1">
        <v>44124</v>
      </c>
      <c r="S52" s="1">
        <v>294</v>
      </c>
    </row>
    <row r="53" spans="1:19">
      <c r="A53" t="s">
        <v>16</v>
      </c>
      <c r="C53" s="12">
        <v>44142</v>
      </c>
      <c r="D53" s="11">
        <v>365</v>
      </c>
      <c r="E53" s="11">
        <v>0</v>
      </c>
    </row>
    <row r="54" spans="1:19">
      <c r="A54" s="6" t="s">
        <v>5</v>
      </c>
      <c r="C54" s="12">
        <v>44141</v>
      </c>
      <c r="D54" s="11">
        <v>378</v>
      </c>
      <c r="E54" s="11">
        <v>0</v>
      </c>
    </row>
    <row r="55" spans="1:19">
      <c r="C55" s="12">
        <v>44140</v>
      </c>
      <c r="D55" s="11">
        <v>309</v>
      </c>
      <c r="E55" s="11">
        <v>0</v>
      </c>
      <c r="R55" s="1">
        <v>44125</v>
      </c>
      <c r="S55" s="1">
        <v>222</v>
      </c>
    </row>
    <row r="56" spans="1:19">
      <c r="C56" s="12">
        <v>44139</v>
      </c>
      <c r="D56" s="11">
        <v>345</v>
      </c>
      <c r="E56" s="11">
        <v>0</v>
      </c>
    </row>
    <row r="57" spans="1:19">
      <c r="C57" s="12">
        <v>44138</v>
      </c>
      <c r="D57" s="11">
        <v>252</v>
      </c>
      <c r="E57" s="11">
        <v>0</v>
      </c>
    </row>
    <row r="58" spans="1:19">
      <c r="C58" s="12">
        <v>44137</v>
      </c>
      <c r="D58" s="11">
        <v>241</v>
      </c>
      <c r="E58" s="11">
        <v>0</v>
      </c>
      <c r="R58" s="1">
        <v>44126</v>
      </c>
      <c r="S58" s="1">
        <v>184</v>
      </c>
    </row>
    <row r="59" spans="1:19">
      <c r="A59" t="s">
        <v>13</v>
      </c>
      <c r="C59" s="12">
        <v>44136</v>
      </c>
      <c r="D59" s="11">
        <v>240</v>
      </c>
      <c r="E59" s="11">
        <v>0</v>
      </c>
    </row>
    <row r="60" spans="1:19">
      <c r="A60" s="6" t="s">
        <v>12</v>
      </c>
      <c r="C60" s="5">
        <v>44135</v>
      </c>
      <c r="D60" s="2">
        <v>372</v>
      </c>
      <c r="E60" s="2">
        <v>0</v>
      </c>
    </row>
    <row r="61" spans="1:19">
      <c r="C61" s="5">
        <v>44134</v>
      </c>
      <c r="D61" s="2">
        <v>367</v>
      </c>
      <c r="E61" s="2">
        <v>0</v>
      </c>
      <c r="R61" s="1">
        <v>44127</v>
      </c>
      <c r="S61" s="1">
        <v>219</v>
      </c>
    </row>
    <row r="62" spans="1:19">
      <c r="C62" s="5">
        <v>44133</v>
      </c>
      <c r="D62" s="2">
        <v>353</v>
      </c>
      <c r="E62" s="2">
        <v>0</v>
      </c>
    </row>
    <row r="63" spans="1:19">
      <c r="A63" t="s">
        <v>20</v>
      </c>
      <c r="C63" s="5">
        <v>44132</v>
      </c>
      <c r="D63" s="2">
        <v>367</v>
      </c>
      <c r="E63" s="2">
        <v>0</v>
      </c>
    </row>
    <row r="64" spans="1:19">
      <c r="C64" s="5">
        <v>44131</v>
      </c>
      <c r="D64" s="2">
        <v>260</v>
      </c>
      <c r="E64" s="2">
        <v>0</v>
      </c>
      <c r="R64" s="1">
        <v>44128</v>
      </c>
      <c r="S64" s="1">
        <v>178</v>
      </c>
    </row>
    <row r="65" spans="3:19">
      <c r="C65" s="5">
        <v>44130</v>
      </c>
      <c r="D65" s="2">
        <v>309</v>
      </c>
      <c r="E65" s="2">
        <v>0</v>
      </c>
    </row>
    <row r="66" spans="3:19">
      <c r="C66" s="5">
        <v>44129</v>
      </c>
      <c r="D66" s="2">
        <v>312</v>
      </c>
      <c r="E66" s="2">
        <v>1</v>
      </c>
    </row>
    <row r="67" spans="3:19">
      <c r="C67" s="5">
        <v>44128</v>
      </c>
      <c r="D67" s="2">
        <v>329</v>
      </c>
      <c r="E67" s="2">
        <v>0</v>
      </c>
      <c r="R67" s="1">
        <v>44129</v>
      </c>
      <c r="S67" s="1">
        <v>196</v>
      </c>
    </row>
    <row r="68" spans="3:19">
      <c r="C68" s="5">
        <v>44127</v>
      </c>
      <c r="D68" s="2">
        <v>486</v>
      </c>
      <c r="E68" s="2">
        <v>0</v>
      </c>
    </row>
    <row r="69" spans="3:19">
      <c r="C69" s="5">
        <v>44126</v>
      </c>
      <c r="D69" s="2">
        <v>372</v>
      </c>
      <c r="E69" s="2">
        <v>0</v>
      </c>
    </row>
    <row r="70" spans="3:19">
      <c r="C70" s="5">
        <v>44125</v>
      </c>
      <c r="D70" s="2">
        <v>446</v>
      </c>
      <c r="E70" s="2">
        <v>0</v>
      </c>
      <c r="R70" s="1">
        <v>44130</v>
      </c>
      <c r="S70" s="1">
        <v>122</v>
      </c>
    </row>
    <row r="71" spans="3:19">
      <c r="C71" s="5">
        <v>44124</v>
      </c>
      <c r="D71" s="2">
        <v>386</v>
      </c>
      <c r="E71" s="2">
        <v>0</v>
      </c>
    </row>
    <row r="72" spans="3:19">
      <c r="C72" s="5">
        <v>44123</v>
      </c>
      <c r="D72" s="2">
        <v>421</v>
      </c>
      <c r="E72" s="2">
        <v>0</v>
      </c>
    </row>
    <row r="73" spans="3:19">
      <c r="C73" s="5">
        <v>44122</v>
      </c>
      <c r="D73" s="2">
        <v>535</v>
      </c>
      <c r="E73" s="2">
        <v>0</v>
      </c>
      <c r="R73" s="1">
        <v>44132</v>
      </c>
      <c r="S73" s="1">
        <v>408</v>
      </c>
    </row>
    <row r="74" spans="3:19">
      <c r="C74" s="5">
        <v>44121</v>
      </c>
      <c r="D74" s="2">
        <v>537</v>
      </c>
      <c r="E74" s="2">
        <v>0</v>
      </c>
    </row>
    <row r="75" spans="3:19">
      <c r="C75" s="5">
        <v>44120</v>
      </c>
      <c r="D75" s="2">
        <v>639</v>
      </c>
      <c r="E75" s="2">
        <v>0</v>
      </c>
    </row>
    <row r="76" spans="3:19">
      <c r="C76" s="5">
        <v>44119</v>
      </c>
      <c r="D76" s="2">
        <v>429</v>
      </c>
      <c r="E76" s="2">
        <v>0</v>
      </c>
      <c r="R76" s="1">
        <v>44133</v>
      </c>
      <c r="S76" s="1">
        <v>188</v>
      </c>
    </row>
    <row r="77" spans="3:19">
      <c r="C77" s="5">
        <v>44118</v>
      </c>
      <c r="D77" s="2">
        <v>559</v>
      </c>
      <c r="E77" s="2">
        <v>0</v>
      </c>
    </row>
    <row r="78" spans="3:19">
      <c r="C78" s="5">
        <v>44117</v>
      </c>
      <c r="D78" s="2">
        <v>649</v>
      </c>
      <c r="E78" s="2">
        <v>0</v>
      </c>
    </row>
    <row r="79" spans="3:19">
      <c r="C79" s="5">
        <v>44116</v>
      </c>
      <c r="D79" s="2">
        <v>691</v>
      </c>
      <c r="E79" s="2">
        <v>0</v>
      </c>
      <c r="R79" s="1">
        <v>44134</v>
      </c>
      <c r="S79" s="1">
        <v>344</v>
      </c>
    </row>
    <row r="80" spans="3:19">
      <c r="C80" s="5">
        <v>44115</v>
      </c>
      <c r="D80" s="2">
        <v>666</v>
      </c>
      <c r="E80" s="2">
        <v>0</v>
      </c>
    </row>
    <row r="81" spans="3:19">
      <c r="C81" s="5">
        <v>44114</v>
      </c>
      <c r="D81" s="2">
        <v>720</v>
      </c>
      <c r="E81" s="2">
        <v>0</v>
      </c>
    </row>
    <row r="82" spans="3:19">
      <c r="C82" s="5">
        <v>44113</v>
      </c>
      <c r="D82" s="2">
        <v>640</v>
      </c>
      <c r="E82" s="2">
        <v>11</v>
      </c>
      <c r="R82" s="1">
        <v>44135</v>
      </c>
      <c r="S82" s="1">
        <v>203</v>
      </c>
    </row>
    <row r="83" spans="3:19">
      <c r="C83" s="5">
        <v>44112</v>
      </c>
      <c r="D83" s="2">
        <v>445</v>
      </c>
      <c r="E83" s="2">
        <v>0</v>
      </c>
    </row>
    <row r="84" spans="3:19">
      <c r="C84" s="5">
        <v>44111</v>
      </c>
      <c r="D84" s="2">
        <v>578</v>
      </c>
      <c r="E84" s="2">
        <v>0</v>
      </c>
    </row>
    <row r="85" spans="3:19">
      <c r="C85" s="5">
        <v>44110</v>
      </c>
      <c r="D85" s="2">
        <v>655</v>
      </c>
      <c r="E85" s="2">
        <v>0</v>
      </c>
      <c r="R85" s="1">
        <v>44136</v>
      </c>
      <c r="S85" s="1">
        <v>178</v>
      </c>
    </row>
    <row r="86" spans="3:19">
      <c r="C86" s="5">
        <v>44109</v>
      </c>
      <c r="D86" s="2">
        <v>453</v>
      </c>
      <c r="E86" s="2">
        <v>0</v>
      </c>
    </row>
    <row r="87" spans="3:19">
      <c r="C87" s="5">
        <v>44108</v>
      </c>
      <c r="D87" s="2">
        <v>294</v>
      </c>
      <c r="E87" s="2">
        <v>0</v>
      </c>
    </row>
    <row r="88" spans="3:19">
      <c r="C88" s="5">
        <v>44107</v>
      </c>
      <c r="D88" s="2">
        <v>463</v>
      </c>
      <c r="E88" s="2">
        <v>1</v>
      </c>
      <c r="R88" s="1">
        <v>44137</v>
      </c>
      <c r="S88" s="1">
        <v>109</v>
      </c>
    </row>
    <row r="89" spans="3:19">
      <c r="C89" s="5">
        <v>44106</v>
      </c>
      <c r="D89" s="2">
        <v>169</v>
      </c>
      <c r="E89" s="2">
        <v>0</v>
      </c>
    </row>
    <row r="90" spans="3:19">
      <c r="C90" s="5">
        <v>44105</v>
      </c>
      <c r="D90" s="2">
        <v>203</v>
      </c>
      <c r="E90" s="2">
        <v>0</v>
      </c>
    </row>
    <row r="91" spans="3:19">
      <c r="C91" s="5">
        <v>44104</v>
      </c>
      <c r="D91" s="2">
        <v>318</v>
      </c>
      <c r="E91" s="2">
        <v>0</v>
      </c>
      <c r="R91" s="1">
        <v>44138</v>
      </c>
      <c r="S91" s="1">
        <v>237</v>
      </c>
    </row>
    <row r="92" spans="3:19">
      <c r="C92" s="5">
        <v>44103</v>
      </c>
      <c r="D92" s="2">
        <v>238</v>
      </c>
      <c r="E92" s="2">
        <v>0</v>
      </c>
    </row>
    <row r="93" spans="3:19">
      <c r="C93" s="5">
        <v>44102</v>
      </c>
      <c r="D93" s="2">
        <v>199</v>
      </c>
      <c r="E93" s="2">
        <v>0</v>
      </c>
    </row>
    <row r="94" spans="3:19">
      <c r="C94" s="5">
        <v>44101</v>
      </c>
      <c r="D94" s="2">
        <v>141</v>
      </c>
      <c r="E94" s="2">
        <v>0</v>
      </c>
      <c r="R94" s="1">
        <v>44139</v>
      </c>
      <c r="S94" s="1">
        <v>293</v>
      </c>
    </row>
    <row r="95" spans="3:19">
      <c r="C95" s="5">
        <v>44100</v>
      </c>
      <c r="D95" s="2">
        <v>242</v>
      </c>
      <c r="E95" s="2">
        <v>0</v>
      </c>
    </row>
    <row r="96" spans="3:19">
      <c r="C96" s="5">
        <v>44099</v>
      </c>
      <c r="D96" s="2">
        <v>217</v>
      </c>
      <c r="E96" s="2">
        <v>1</v>
      </c>
    </row>
    <row r="97" spans="3:19">
      <c r="C97" s="5">
        <v>44098</v>
      </c>
      <c r="D97" s="2">
        <v>211</v>
      </c>
      <c r="E97" s="2">
        <v>0</v>
      </c>
      <c r="R97" s="1">
        <v>44140</v>
      </c>
      <c r="S97" s="1">
        <v>189</v>
      </c>
    </row>
    <row r="98" spans="3:19">
      <c r="C98" s="5">
        <v>44097</v>
      </c>
      <c r="D98" s="2">
        <v>189</v>
      </c>
      <c r="E98" s="2">
        <v>0</v>
      </c>
    </row>
    <row r="99" spans="3:19">
      <c r="C99" s="5">
        <v>44096</v>
      </c>
      <c r="D99" s="2">
        <v>311</v>
      </c>
      <c r="E99" s="2">
        <v>0</v>
      </c>
    </row>
    <row r="100" spans="3:19">
      <c r="C100" s="5">
        <v>44095</v>
      </c>
      <c r="D100" s="2">
        <v>157</v>
      </c>
      <c r="E100" s="2">
        <v>0</v>
      </c>
      <c r="R100" s="1">
        <v>44141</v>
      </c>
      <c r="S100" s="1">
        <v>266</v>
      </c>
    </row>
    <row r="101" spans="3:19">
      <c r="C101" s="5">
        <v>44094</v>
      </c>
      <c r="D101" s="2">
        <v>202</v>
      </c>
      <c r="E101" s="2">
        <v>0</v>
      </c>
    </row>
    <row r="102" spans="3:19">
      <c r="C102" s="5">
        <v>44093</v>
      </c>
      <c r="D102" s="2">
        <v>190</v>
      </c>
      <c r="E102" s="2">
        <v>0</v>
      </c>
    </row>
    <row r="103" spans="3:19">
      <c r="C103" s="5">
        <v>44092</v>
      </c>
      <c r="D103" s="2">
        <v>82</v>
      </c>
      <c r="E103" s="2">
        <v>0</v>
      </c>
      <c r="R103" s="1">
        <v>44143</v>
      </c>
      <c r="S103" s="1">
        <v>412</v>
      </c>
    </row>
    <row r="104" spans="3:19">
      <c r="C104" s="5">
        <v>44091</v>
      </c>
      <c r="D104" s="2">
        <v>137</v>
      </c>
      <c r="E104" s="2">
        <v>0</v>
      </c>
    </row>
    <row r="105" spans="3:19">
      <c r="C105" s="5">
        <v>44090</v>
      </c>
      <c r="D105" s="2">
        <v>125</v>
      </c>
      <c r="E105" s="2">
        <v>0</v>
      </c>
    </row>
    <row r="106" spans="3:19">
      <c r="C106" s="5">
        <v>44089</v>
      </c>
      <c r="D106" s="2">
        <v>136</v>
      </c>
      <c r="E106" s="2">
        <v>0</v>
      </c>
      <c r="R106" s="1">
        <v>44144</v>
      </c>
      <c r="S106" s="1">
        <v>90</v>
      </c>
    </row>
    <row r="107" spans="3:19">
      <c r="C107" s="5">
        <v>44088</v>
      </c>
      <c r="D107" s="2">
        <v>67</v>
      </c>
      <c r="E107" s="2">
        <v>0</v>
      </c>
    </row>
    <row r="108" spans="3:19">
      <c r="C108" s="5">
        <v>44087</v>
      </c>
      <c r="D108" s="2">
        <v>87</v>
      </c>
      <c r="E108" s="2">
        <v>0</v>
      </c>
    </row>
    <row r="109" spans="3:19">
      <c r="C109" s="5">
        <v>44086</v>
      </c>
      <c r="D109" s="2">
        <v>46</v>
      </c>
      <c r="E109" s="2">
        <v>0</v>
      </c>
      <c r="R109" s="1">
        <v>44145</v>
      </c>
      <c r="S109" s="1">
        <v>220</v>
      </c>
    </row>
    <row r="110" spans="3:19">
      <c r="C110" s="5">
        <v>44085</v>
      </c>
      <c r="D110" s="2">
        <v>70</v>
      </c>
      <c r="E110" s="2">
        <v>0</v>
      </c>
    </row>
    <row r="111" spans="3:19">
      <c r="C111" s="5">
        <v>44084</v>
      </c>
      <c r="D111" s="2">
        <v>75</v>
      </c>
      <c r="E111" s="2">
        <v>0</v>
      </c>
    </row>
    <row r="112" spans="3:19">
      <c r="C112" s="5">
        <v>44083</v>
      </c>
      <c r="D112" s="2">
        <v>101</v>
      </c>
      <c r="E112" s="2">
        <v>0</v>
      </c>
      <c r="R112" s="1">
        <v>44146</v>
      </c>
      <c r="S112" s="1">
        <v>238</v>
      </c>
    </row>
    <row r="113" spans="1:19">
      <c r="C113" s="5">
        <v>44082</v>
      </c>
      <c r="D113" s="2">
        <v>56</v>
      </c>
      <c r="E113" s="2">
        <v>0</v>
      </c>
    </row>
    <row r="114" spans="1:19">
      <c r="C114" s="5">
        <v>44081</v>
      </c>
      <c r="D114" s="2">
        <v>46</v>
      </c>
      <c r="E114" s="2">
        <v>0</v>
      </c>
    </row>
    <row r="115" spans="1:19">
      <c r="C115" s="5">
        <v>44080</v>
      </c>
      <c r="D115" s="2">
        <v>10</v>
      </c>
      <c r="E115" s="2">
        <v>0</v>
      </c>
      <c r="R115" s="1">
        <v>44147</v>
      </c>
      <c r="S115" s="1">
        <v>197</v>
      </c>
    </row>
    <row r="116" spans="1:19">
      <c r="A116" t="s">
        <v>15</v>
      </c>
      <c r="C116" s="5">
        <v>44079</v>
      </c>
      <c r="D116" s="2">
        <v>15</v>
      </c>
      <c r="E116" s="2">
        <v>0</v>
      </c>
    </row>
    <row r="117" spans="1:19">
      <c r="A117" s="6" t="s">
        <v>7</v>
      </c>
      <c r="C117" s="5">
        <v>44078</v>
      </c>
      <c r="D117" s="2">
        <v>19</v>
      </c>
      <c r="E117" s="2">
        <v>0</v>
      </c>
    </row>
    <row r="118" spans="1:19">
      <c r="C118" s="5">
        <v>44077</v>
      </c>
      <c r="D118" s="2">
        <v>6</v>
      </c>
      <c r="E118" s="2">
        <v>0</v>
      </c>
      <c r="R118" s="1">
        <v>44148</v>
      </c>
      <c r="S118" s="1">
        <v>316</v>
      </c>
    </row>
    <row r="119" spans="1:19">
      <c r="A119" t="s">
        <v>9</v>
      </c>
      <c r="C119"/>
    </row>
    <row r="120" spans="1:19">
      <c r="A120" s="8" t="str">
        <f ca="1">"Uusien #koronavilkku päiväavaimien lukumäärä "&amp;TEXT(NOW(),"p.kk")&amp;" on n="&amp;C127&amp;" edelliset 7 päivää "&amp;A127&amp;" (muutos "&amp;A128&amp;"), "&amp;A134&amp;" ("&amp;A135&amp;"), "&amp;A141&amp;" ("&amp;A142&amp;"), "&amp;A148&amp;". Kumulatiivisesti N="&amp;G2&amp;" ja /5 arvioituna (*) avauskoodeja jaettu vähintään "&amp;TEXT(H2,"0")&amp;", https://github.com/jussivirkkala/excel/tree/master/all-exposure-checks"</f>
        <v>Uusien #koronavilkku päiväavaimien lukumäärä 12.12 on n=588 edelliset 7 päivää 5103 (muutos -7 %), 5502 (-2 %), 5626 (79 %), 3150. Kumulatiivisesti N=40996 ja /5 arvioituna (*) avauskoodeja jaettu vähintään 8199, https://github.com/jussivirkkala/excel/tree/master/all-exposure-checks</v>
      </c>
      <c r="C120"/>
    </row>
    <row r="121" spans="1:19">
      <c r="R121" s="1">
        <v>44149</v>
      </c>
      <c r="S121" s="1">
        <v>244</v>
      </c>
    </row>
    <row r="122" spans="1:19">
      <c r="A122" s="8" t="str">
        <f ca="1">TEXT(NOW(),"p.k.vvvv")&amp;" uusia Koronavilkku päiväavaimia n="&amp;C127&amp;"."</f>
        <v>12.12.2020 uusia Koronavilkku päiväavaimia n=588.</v>
      </c>
      <c r="E122" t="str">
        <f>IF(MAX(AllKeys)=C127," (ennätys) ","")</f>
        <v/>
      </c>
    </row>
    <row r="124" spans="1:19">
      <c r="A124" t="s">
        <v>4</v>
      </c>
      <c r="R124" s="1">
        <v>44150</v>
      </c>
      <c r="S124" s="1">
        <v>213</v>
      </c>
    </row>
    <row r="125" spans="1:19">
      <c r="I125" t="s">
        <v>21</v>
      </c>
    </row>
    <row r="126" spans="1:19">
      <c r="B126" s="16">
        <f>MAX(time)+1</f>
        <v>44178</v>
      </c>
      <c r="C126" t="s">
        <v>28</v>
      </c>
      <c r="D126" t="s">
        <v>2</v>
      </c>
      <c r="F126" t="s">
        <v>19</v>
      </c>
      <c r="I126" t="s">
        <v>17</v>
      </c>
      <c r="J126" t="s">
        <v>18</v>
      </c>
      <c r="K126" t="s">
        <v>27</v>
      </c>
    </row>
    <row r="127" spans="1:19">
      <c r="A127">
        <f>SUM(C127:C133)</f>
        <v>5103</v>
      </c>
      <c r="B127" s="16">
        <f>IF(AND(B126&gt;44077,B126&lt;&gt;""),B126-1,B126)</f>
        <v>44177</v>
      </c>
      <c r="C127">
        <f t="shared" ref="C127:C160" si="10">VLOOKUP(B127,data,2,FALSE)</f>
        <v>588</v>
      </c>
      <c r="D127">
        <f t="shared" ref="D127:D139" si="11">VLOOKUP(B127,data,3,FALSE)</f>
        <v>0</v>
      </c>
      <c r="E127">
        <f>IF(C127&lt;C128,C127,-1)</f>
        <v>588</v>
      </c>
      <c r="F127">
        <f>COUNTIF(E127:E235,E127)</f>
        <v>5</v>
      </c>
      <c r="G127" s="3">
        <f t="shared" ref="G127:G190" si="12">IF(G128&gt;44077,G128-1,44077)</f>
        <v>44077</v>
      </c>
      <c r="H127">
        <f t="shared" ref="H127:H190" si="13">VLOOKUP(G127,data,2,FALSE)</f>
        <v>6</v>
      </c>
      <c r="K127">
        <f>IF(ISNA(VLOOKUP(B127,R:S,2,)),"",VLOOKUP(B127,R:S,2,))</f>
        <v>377</v>
      </c>
      <c r="R127" s="1">
        <v>44151</v>
      </c>
      <c r="S127" s="1">
        <v>104</v>
      </c>
    </row>
    <row r="128" spans="1:19">
      <c r="A128" s="9" t="str">
        <f>TEXT(A127/A134-1,"0 %")</f>
        <v>-7 %</v>
      </c>
      <c r="B128" s="16">
        <f t="shared" ref="B128:B191" si="14">IF(AND(B127&gt;44077,B127&lt;&gt;""),B127-1,B127)</f>
        <v>44176</v>
      </c>
      <c r="C128">
        <f t="shared" si="10"/>
        <v>897</v>
      </c>
      <c r="D128">
        <f t="shared" si="11"/>
        <v>0</v>
      </c>
      <c r="E128">
        <f>IF(C128&gt;=E127,E127,0)</f>
        <v>588</v>
      </c>
      <c r="G128" s="3">
        <f t="shared" si="12"/>
        <v>44077</v>
      </c>
      <c r="H128">
        <f t="shared" si="13"/>
        <v>6</v>
      </c>
      <c r="I128" t="str">
        <f t="shared" ref="I128:I190" si="15">IF(AND(H128&gt;H127,H128&gt;H129),H128,IF(AND(H129="",H128/H127&gt;1.1),H128,""))</f>
        <v/>
      </c>
      <c r="J128" t="str">
        <f t="shared" ref="J128:J190" si="16">IF(AND(H128&lt;H127,H128&lt;H129),H128,IF(AND(H129="",H128/H127&lt;0.9),H128,""))</f>
        <v/>
      </c>
      <c r="K128">
        <f>IF(ISNA(VLOOKUP(B128,R:S,2,)),"",VLOOKUP(B128,R:S,2,))</f>
        <v>501</v>
      </c>
    </row>
    <row r="129" spans="1:19">
      <c r="B129" s="16">
        <f t="shared" si="14"/>
        <v>44175</v>
      </c>
      <c r="C129">
        <f t="shared" si="10"/>
        <v>710</v>
      </c>
      <c r="D129">
        <f t="shared" si="11"/>
        <v>0</v>
      </c>
      <c r="E129">
        <f t="shared" ref="E129:E173" si="17">IF(C129&gt;E128,E128,0)</f>
        <v>588</v>
      </c>
      <c r="G129" s="3">
        <f t="shared" si="12"/>
        <v>44077</v>
      </c>
      <c r="H129">
        <f t="shared" si="13"/>
        <v>6</v>
      </c>
      <c r="I129" t="str">
        <f t="shared" si="15"/>
        <v/>
      </c>
      <c r="J129" t="str">
        <f t="shared" si="16"/>
        <v/>
      </c>
      <c r="K129">
        <f t="shared" ref="K129:K160" si="18">IF(ISNA(VLOOKUP(B129,R:S,2,)),"",VLOOKUP(B129,R:S,2,))</f>
        <v>840</v>
      </c>
    </row>
    <row r="130" spans="1:19">
      <c r="B130" s="16">
        <f t="shared" si="14"/>
        <v>44174</v>
      </c>
      <c r="C130">
        <f t="shared" si="10"/>
        <v>817</v>
      </c>
      <c r="D130">
        <f t="shared" si="11"/>
        <v>0</v>
      </c>
      <c r="E130">
        <f t="shared" si="17"/>
        <v>588</v>
      </c>
      <c r="G130" s="3">
        <f t="shared" si="12"/>
        <v>44077</v>
      </c>
      <c r="H130">
        <f t="shared" si="13"/>
        <v>6</v>
      </c>
      <c r="I130" t="str">
        <f t="shared" si="15"/>
        <v/>
      </c>
      <c r="J130" t="str">
        <f t="shared" si="16"/>
        <v/>
      </c>
      <c r="K130">
        <f t="shared" si="18"/>
        <v>490</v>
      </c>
      <c r="R130" s="1">
        <v>44152</v>
      </c>
      <c r="S130" s="1">
        <v>228</v>
      </c>
    </row>
    <row r="131" spans="1:19">
      <c r="B131" s="16">
        <f t="shared" si="14"/>
        <v>44173</v>
      </c>
      <c r="C131">
        <f t="shared" si="10"/>
        <v>695</v>
      </c>
      <c r="D131">
        <f t="shared" si="11"/>
        <v>0</v>
      </c>
      <c r="E131">
        <f t="shared" si="17"/>
        <v>588</v>
      </c>
      <c r="G131" s="3">
        <f t="shared" si="12"/>
        <v>44077</v>
      </c>
      <c r="H131">
        <f t="shared" si="13"/>
        <v>6</v>
      </c>
      <c r="I131" t="str">
        <f t="shared" si="15"/>
        <v/>
      </c>
      <c r="J131" t="str">
        <f t="shared" si="16"/>
        <v/>
      </c>
      <c r="K131">
        <f t="shared" si="18"/>
        <v>361</v>
      </c>
    </row>
    <row r="132" spans="1:19">
      <c r="B132" s="16">
        <f t="shared" si="14"/>
        <v>44172</v>
      </c>
      <c r="C132">
        <f t="shared" si="10"/>
        <v>531</v>
      </c>
      <c r="D132">
        <f t="shared" si="11"/>
        <v>0</v>
      </c>
      <c r="E132">
        <f t="shared" si="17"/>
        <v>0</v>
      </c>
      <c r="G132" s="3">
        <f t="shared" si="12"/>
        <v>44077</v>
      </c>
      <c r="H132">
        <f t="shared" si="13"/>
        <v>6</v>
      </c>
      <c r="I132" t="str">
        <f t="shared" si="15"/>
        <v/>
      </c>
      <c r="J132" t="str">
        <f t="shared" si="16"/>
        <v/>
      </c>
      <c r="K132">
        <f t="shared" si="18"/>
        <v>250</v>
      </c>
    </row>
    <row r="133" spans="1:19">
      <c r="B133" s="16">
        <f t="shared" si="14"/>
        <v>44171</v>
      </c>
      <c r="C133">
        <f t="shared" si="10"/>
        <v>865</v>
      </c>
      <c r="D133">
        <f t="shared" si="11"/>
        <v>0</v>
      </c>
      <c r="E133">
        <f>IF(C133&gt;E132,E132,-1)</f>
        <v>0</v>
      </c>
      <c r="G133" s="3">
        <f t="shared" si="12"/>
        <v>44077</v>
      </c>
      <c r="H133">
        <f t="shared" si="13"/>
        <v>6</v>
      </c>
      <c r="I133" t="str">
        <f t="shared" si="15"/>
        <v/>
      </c>
      <c r="J133" t="str">
        <f t="shared" si="16"/>
        <v/>
      </c>
      <c r="K133">
        <f t="shared" si="18"/>
        <v>413</v>
      </c>
      <c r="R133" s="1">
        <v>44153</v>
      </c>
      <c r="S133" s="1">
        <v>288</v>
      </c>
    </row>
    <row r="134" spans="1:19">
      <c r="A134">
        <f>SUM(C134:C140)</f>
        <v>5502</v>
      </c>
      <c r="B134" s="16">
        <f t="shared" si="14"/>
        <v>44170</v>
      </c>
      <c r="C134">
        <f t="shared" si="10"/>
        <v>845</v>
      </c>
      <c r="D134">
        <f t="shared" si="11"/>
        <v>0</v>
      </c>
      <c r="E134">
        <f t="shared" si="17"/>
        <v>0</v>
      </c>
      <c r="G134" s="3">
        <f t="shared" si="12"/>
        <v>44077</v>
      </c>
      <c r="H134">
        <f t="shared" si="13"/>
        <v>6</v>
      </c>
      <c r="I134" t="str">
        <f t="shared" si="15"/>
        <v/>
      </c>
      <c r="J134" t="str">
        <f t="shared" si="16"/>
        <v/>
      </c>
      <c r="K134">
        <f t="shared" si="18"/>
        <v>460</v>
      </c>
    </row>
    <row r="135" spans="1:19">
      <c r="A135" s="9" t="str">
        <f>TEXT(A134/A141-1,"0 %")</f>
        <v>-2 %</v>
      </c>
      <c r="B135" s="16">
        <f t="shared" si="14"/>
        <v>44169</v>
      </c>
      <c r="C135">
        <f t="shared" si="10"/>
        <v>748</v>
      </c>
      <c r="D135">
        <f t="shared" si="11"/>
        <v>0</v>
      </c>
      <c r="E135">
        <f t="shared" si="17"/>
        <v>0</v>
      </c>
      <c r="G135" s="3">
        <f t="shared" si="12"/>
        <v>44077</v>
      </c>
      <c r="H135">
        <f t="shared" si="13"/>
        <v>6</v>
      </c>
      <c r="I135" t="str">
        <f t="shared" si="15"/>
        <v/>
      </c>
      <c r="J135" t="str">
        <f t="shared" si="16"/>
        <v/>
      </c>
      <c r="K135">
        <f t="shared" si="18"/>
        <v>336</v>
      </c>
    </row>
    <row r="136" spans="1:19">
      <c r="B136" s="16">
        <f t="shared" si="14"/>
        <v>44168</v>
      </c>
      <c r="C136">
        <f t="shared" si="10"/>
        <v>714</v>
      </c>
      <c r="D136">
        <f t="shared" si="11"/>
        <v>0</v>
      </c>
      <c r="E136">
        <f t="shared" si="17"/>
        <v>0</v>
      </c>
      <c r="G136" s="3">
        <f t="shared" si="12"/>
        <v>44078</v>
      </c>
      <c r="H136">
        <f t="shared" si="13"/>
        <v>19</v>
      </c>
      <c r="I136">
        <f t="shared" si="15"/>
        <v>19</v>
      </c>
      <c r="J136" t="str">
        <f t="shared" si="16"/>
        <v/>
      </c>
      <c r="K136">
        <f t="shared" si="18"/>
        <v>540</v>
      </c>
      <c r="R136" s="1">
        <v>44154</v>
      </c>
      <c r="S136" s="1">
        <v>351</v>
      </c>
    </row>
    <row r="137" spans="1:19">
      <c r="B137" s="16">
        <f t="shared" si="14"/>
        <v>44167</v>
      </c>
      <c r="C137">
        <f t="shared" si="10"/>
        <v>995</v>
      </c>
      <c r="D137">
        <f t="shared" si="11"/>
        <v>0</v>
      </c>
      <c r="E137">
        <f t="shared" si="17"/>
        <v>0</v>
      </c>
      <c r="G137" s="3">
        <f t="shared" si="12"/>
        <v>44079</v>
      </c>
      <c r="H137">
        <f t="shared" si="13"/>
        <v>15</v>
      </c>
      <c r="I137" t="str">
        <f t="shared" si="15"/>
        <v/>
      </c>
      <c r="J137" t="str">
        <f t="shared" si="16"/>
        <v/>
      </c>
      <c r="K137">
        <f t="shared" si="18"/>
        <v>420</v>
      </c>
    </row>
    <row r="138" spans="1:19">
      <c r="B138" s="16">
        <f t="shared" si="14"/>
        <v>44166</v>
      </c>
      <c r="C138">
        <f t="shared" si="10"/>
        <v>722</v>
      </c>
      <c r="D138">
        <f t="shared" si="11"/>
        <v>0</v>
      </c>
      <c r="E138">
        <f t="shared" si="17"/>
        <v>0</v>
      </c>
      <c r="G138" s="3">
        <f t="shared" si="12"/>
        <v>44080</v>
      </c>
      <c r="H138">
        <f t="shared" si="13"/>
        <v>10</v>
      </c>
      <c r="I138" t="str">
        <f t="shared" si="15"/>
        <v/>
      </c>
      <c r="J138">
        <f t="shared" si="16"/>
        <v>10</v>
      </c>
      <c r="K138">
        <f t="shared" si="18"/>
        <v>550</v>
      </c>
    </row>
    <row r="139" spans="1:19">
      <c r="B139" s="16">
        <f t="shared" si="14"/>
        <v>44165</v>
      </c>
      <c r="C139">
        <f t="shared" si="10"/>
        <v>725</v>
      </c>
      <c r="D139">
        <f t="shared" si="11"/>
        <v>0</v>
      </c>
      <c r="E139">
        <f t="shared" si="17"/>
        <v>0</v>
      </c>
      <c r="G139" s="3">
        <f t="shared" si="12"/>
        <v>44081</v>
      </c>
      <c r="H139">
        <f t="shared" si="13"/>
        <v>46</v>
      </c>
      <c r="I139" t="str">
        <f t="shared" si="15"/>
        <v/>
      </c>
      <c r="J139" t="str">
        <f t="shared" si="16"/>
        <v/>
      </c>
      <c r="K139">
        <f t="shared" si="18"/>
        <v>283</v>
      </c>
      <c r="R139" s="1">
        <v>44155</v>
      </c>
      <c r="S139" s="1">
        <v>461</v>
      </c>
    </row>
    <row r="140" spans="1:19">
      <c r="B140" s="16">
        <f t="shared" si="14"/>
        <v>44164</v>
      </c>
      <c r="C140">
        <f t="shared" si="10"/>
        <v>753</v>
      </c>
      <c r="D140">
        <f>VLOOKUP(B140,data,3,FALSE)</f>
        <v>0</v>
      </c>
      <c r="E140">
        <f t="shared" si="17"/>
        <v>0</v>
      </c>
      <c r="G140" s="3">
        <f t="shared" si="12"/>
        <v>44082</v>
      </c>
      <c r="H140">
        <f t="shared" si="13"/>
        <v>56</v>
      </c>
      <c r="I140" t="str">
        <f t="shared" si="15"/>
        <v/>
      </c>
      <c r="J140" t="str">
        <f t="shared" si="16"/>
        <v/>
      </c>
      <c r="K140">
        <f t="shared" si="18"/>
        <v>322</v>
      </c>
    </row>
    <row r="141" spans="1:19">
      <c r="A141">
        <f>SUM(C141:C147)</f>
        <v>5626</v>
      </c>
      <c r="B141" s="16">
        <f t="shared" si="14"/>
        <v>44163</v>
      </c>
      <c r="C141">
        <f t="shared" si="10"/>
        <v>1025</v>
      </c>
      <c r="D141">
        <f t="shared" ref="D141:D147" si="19">VLOOKUP(B141,data,3,FALSE)</f>
        <v>0</v>
      </c>
      <c r="E141">
        <f t="shared" si="17"/>
        <v>0</v>
      </c>
      <c r="G141" s="3">
        <f t="shared" si="12"/>
        <v>44083</v>
      </c>
      <c r="H141">
        <f t="shared" si="13"/>
        <v>101</v>
      </c>
      <c r="I141">
        <f t="shared" si="15"/>
        <v>101</v>
      </c>
      <c r="J141" t="str">
        <f t="shared" si="16"/>
        <v/>
      </c>
      <c r="K141">
        <f t="shared" si="18"/>
        <v>541</v>
      </c>
    </row>
    <row r="142" spans="1:19">
      <c r="A142" s="9" t="str">
        <f>TEXT(A141/A148-1,"0 %")</f>
        <v>79 %</v>
      </c>
      <c r="B142" s="16">
        <f t="shared" si="14"/>
        <v>44162</v>
      </c>
      <c r="C142">
        <f t="shared" si="10"/>
        <v>838</v>
      </c>
      <c r="D142">
        <f t="shared" si="19"/>
        <v>0</v>
      </c>
      <c r="E142">
        <f t="shared" si="17"/>
        <v>0</v>
      </c>
      <c r="G142" s="3">
        <f t="shared" si="12"/>
        <v>44084</v>
      </c>
      <c r="H142">
        <f t="shared" si="13"/>
        <v>75</v>
      </c>
      <c r="I142" t="str">
        <f t="shared" si="15"/>
        <v/>
      </c>
      <c r="J142" t="str">
        <f t="shared" si="16"/>
        <v/>
      </c>
      <c r="K142">
        <f t="shared" si="18"/>
        <v>618</v>
      </c>
      <c r="R142" s="1">
        <v>44156</v>
      </c>
      <c r="S142" s="1">
        <v>469</v>
      </c>
    </row>
    <row r="143" spans="1:19">
      <c r="B143" s="16">
        <f t="shared" si="14"/>
        <v>44161</v>
      </c>
      <c r="C143">
        <f t="shared" si="10"/>
        <v>923</v>
      </c>
      <c r="D143">
        <f t="shared" si="19"/>
        <v>1</v>
      </c>
      <c r="E143">
        <f t="shared" si="17"/>
        <v>0</v>
      </c>
      <c r="G143" s="3">
        <f t="shared" si="12"/>
        <v>44085</v>
      </c>
      <c r="H143">
        <f t="shared" si="13"/>
        <v>70</v>
      </c>
      <c r="I143" t="str">
        <f t="shared" si="15"/>
        <v/>
      </c>
      <c r="J143" t="str">
        <f t="shared" si="16"/>
        <v/>
      </c>
      <c r="K143">
        <f t="shared" si="18"/>
        <v>496</v>
      </c>
    </row>
    <row r="144" spans="1:19">
      <c r="B144" s="16">
        <f t="shared" si="14"/>
        <v>44160</v>
      </c>
      <c r="C144">
        <f t="shared" si="10"/>
        <v>1098</v>
      </c>
      <c r="D144">
        <f t="shared" si="19"/>
        <v>0</v>
      </c>
      <c r="E144">
        <f t="shared" si="17"/>
        <v>0</v>
      </c>
      <c r="G144" s="3">
        <f t="shared" si="12"/>
        <v>44086</v>
      </c>
      <c r="H144">
        <f t="shared" si="13"/>
        <v>46</v>
      </c>
      <c r="I144" t="str">
        <f t="shared" si="15"/>
        <v/>
      </c>
      <c r="J144">
        <f t="shared" si="16"/>
        <v>46</v>
      </c>
      <c r="K144">
        <f t="shared" si="18"/>
        <v>363</v>
      </c>
    </row>
    <row r="145" spans="1:19">
      <c r="B145" s="16">
        <f t="shared" si="14"/>
        <v>44159</v>
      </c>
      <c r="C145">
        <f t="shared" si="10"/>
        <v>874</v>
      </c>
      <c r="D145">
        <f t="shared" si="19"/>
        <v>0</v>
      </c>
      <c r="E145">
        <f t="shared" si="17"/>
        <v>0</v>
      </c>
      <c r="G145" s="3">
        <f t="shared" si="12"/>
        <v>44087</v>
      </c>
      <c r="H145">
        <f t="shared" si="13"/>
        <v>87</v>
      </c>
      <c r="I145">
        <f t="shared" si="15"/>
        <v>87</v>
      </c>
      <c r="J145" t="str">
        <f t="shared" si="16"/>
        <v/>
      </c>
      <c r="K145">
        <f t="shared" si="18"/>
        <v>353</v>
      </c>
      <c r="R145" s="1">
        <v>44157</v>
      </c>
      <c r="S145" s="1">
        <v>423</v>
      </c>
    </row>
    <row r="146" spans="1:19">
      <c r="B146" s="16">
        <f t="shared" si="14"/>
        <v>44158</v>
      </c>
      <c r="C146">
        <f t="shared" si="10"/>
        <v>383</v>
      </c>
      <c r="D146">
        <f t="shared" si="19"/>
        <v>0</v>
      </c>
      <c r="E146">
        <f t="shared" si="17"/>
        <v>0</v>
      </c>
      <c r="G146" s="3">
        <f t="shared" si="12"/>
        <v>44088</v>
      </c>
      <c r="H146">
        <f t="shared" si="13"/>
        <v>67</v>
      </c>
      <c r="I146" t="str">
        <f t="shared" si="15"/>
        <v/>
      </c>
      <c r="J146">
        <f t="shared" si="16"/>
        <v>67</v>
      </c>
      <c r="K146">
        <f t="shared" si="18"/>
        <v>297</v>
      </c>
    </row>
    <row r="147" spans="1:19">
      <c r="B147" s="16">
        <f t="shared" si="14"/>
        <v>44157</v>
      </c>
      <c r="C147">
        <f t="shared" si="10"/>
        <v>485</v>
      </c>
      <c r="D147">
        <f t="shared" si="19"/>
        <v>0</v>
      </c>
      <c r="E147">
        <f t="shared" si="17"/>
        <v>0</v>
      </c>
      <c r="G147" s="3">
        <f t="shared" si="12"/>
        <v>44089</v>
      </c>
      <c r="H147">
        <f t="shared" si="13"/>
        <v>136</v>
      </c>
      <c r="I147">
        <f t="shared" si="15"/>
        <v>136</v>
      </c>
      <c r="J147" t="str">
        <f t="shared" si="16"/>
        <v/>
      </c>
      <c r="K147">
        <f t="shared" si="18"/>
        <v>423</v>
      </c>
    </row>
    <row r="148" spans="1:19">
      <c r="A148">
        <f>SUM(C148:C154)</f>
        <v>3150</v>
      </c>
      <c r="B148" s="16">
        <f t="shared" si="14"/>
        <v>44156</v>
      </c>
      <c r="C148">
        <f t="shared" si="10"/>
        <v>626</v>
      </c>
      <c r="D148">
        <f t="shared" ref="D148:D160" si="20">VLOOKUP(B148,data,3,FALSE)</f>
        <v>0</v>
      </c>
      <c r="E148">
        <f t="shared" si="17"/>
        <v>0</v>
      </c>
      <c r="G148" s="3">
        <f t="shared" si="12"/>
        <v>44090</v>
      </c>
      <c r="H148">
        <f t="shared" si="13"/>
        <v>125</v>
      </c>
      <c r="I148" t="str">
        <f t="shared" si="15"/>
        <v/>
      </c>
      <c r="J148">
        <f t="shared" si="16"/>
        <v>125</v>
      </c>
      <c r="K148">
        <f t="shared" si="18"/>
        <v>469</v>
      </c>
      <c r="R148" s="1">
        <v>44158</v>
      </c>
      <c r="S148" s="1">
        <v>297</v>
      </c>
    </row>
    <row r="149" spans="1:19">
      <c r="A149" s="9" t="str">
        <f>TEXT(A148/A155-1,"0 %")</f>
        <v>87 %</v>
      </c>
      <c r="B149" s="16">
        <f t="shared" si="14"/>
        <v>44155</v>
      </c>
      <c r="C149">
        <f t="shared" si="10"/>
        <v>518</v>
      </c>
      <c r="D149">
        <f t="shared" si="20"/>
        <v>0</v>
      </c>
      <c r="E149">
        <f t="shared" si="17"/>
        <v>0</v>
      </c>
      <c r="G149" s="3">
        <f t="shared" si="12"/>
        <v>44091</v>
      </c>
      <c r="H149">
        <f t="shared" si="13"/>
        <v>137</v>
      </c>
      <c r="I149">
        <f t="shared" si="15"/>
        <v>137</v>
      </c>
      <c r="J149" t="str">
        <f t="shared" si="16"/>
        <v/>
      </c>
      <c r="K149">
        <f t="shared" si="18"/>
        <v>461</v>
      </c>
    </row>
    <row r="150" spans="1:19">
      <c r="B150" s="16">
        <f t="shared" si="14"/>
        <v>44154</v>
      </c>
      <c r="C150">
        <f t="shared" si="10"/>
        <v>537</v>
      </c>
      <c r="D150">
        <f t="shared" si="20"/>
        <v>0</v>
      </c>
      <c r="E150">
        <f t="shared" si="17"/>
        <v>0</v>
      </c>
      <c r="G150" s="3">
        <f t="shared" si="12"/>
        <v>44092</v>
      </c>
      <c r="H150">
        <f t="shared" si="13"/>
        <v>82</v>
      </c>
      <c r="I150" t="str">
        <f t="shared" si="15"/>
        <v/>
      </c>
      <c r="J150">
        <f t="shared" si="16"/>
        <v>82</v>
      </c>
      <c r="K150">
        <f t="shared" si="18"/>
        <v>351</v>
      </c>
    </row>
    <row r="151" spans="1:19">
      <c r="B151" s="16">
        <f t="shared" si="14"/>
        <v>44153</v>
      </c>
      <c r="C151">
        <f t="shared" si="10"/>
        <v>458</v>
      </c>
      <c r="D151">
        <f t="shared" si="20"/>
        <v>0</v>
      </c>
      <c r="E151">
        <f t="shared" si="17"/>
        <v>0</v>
      </c>
      <c r="G151" s="3">
        <f t="shared" si="12"/>
        <v>44093</v>
      </c>
      <c r="H151">
        <f t="shared" si="13"/>
        <v>190</v>
      </c>
      <c r="I151" t="str">
        <f t="shared" si="15"/>
        <v/>
      </c>
      <c r="J151" t="str">
        <f t="shared" si="16"/>
        <v/>
      </c>
      <c r="K151">
        <f t="shared" si="18"/>
        <v>288</v>
      </c>
      <c r="R151" s="1">
        <v>44159</v>
      </c>
      <c r="S151" s="1">
        <v>353</v>
      </c>
    </row>
    <row r="152" spans="1:19">
      <c r="B152" s="16">
        <f t="shared" si="14"/>
        <v>44152</v>
      </c>
      <c r="C152">
        <f t="shared" si="10"/>
        <v>389</v>
      </c>
      <c r="D152">
        <f t="shared" si="20"/>
        <v>0</v>
      </c>
      <c r="E152">
        <f t="shared" si="17"/>
        <v>0</v>
      </c>
      <c r="G152" s="3">
        <f t="shared" si="12"/>
        <v>44094</v>
      </c>
      <c r="H152">
        <f t="shared" si="13"/>
        <v>202</v>
      </c>
      <c r="I152">
        <f t="shared" si="15"/>
        <v>202</v>
      </c>
      <c r="J152" t="str">
        <f t="shared" si="16"/>
        <v/>
      </c>
      <c r="K152">
        <f t="shared" si="18"/>
        <v>228</v>
      </c>
    </row>
    <row r="153" spans="1:19">
      <c r="A153" s="7"/>
      <c r="B153" s="16">
        <f t="shared" si="14"/>
        <v>44151</v>
      </c>
      <c r="C153">
        <f t="shared" si="10"/>
        <v>301</v>
      </c>
      <c r="D153">
        <f t="shared" si="20"/>
        <v>0</v>
      </c>
      <c r="E153">
        <f t="shared" si="17"/>
        <v>0</v>
      </c>
      <c r="G153" s="3">
        <f t="shared" si="12"/>
        <v>44095</v>
      </c>
      <c r="H153">
        <f t="shared" si="13"/>
        <v>157</v>
      </c>
      <c r="I153" t="str">
        <f t="shared" si="15"/>
        <v/>
      </c>
      <c r="J153">
        <f t="shared" si="16"/>
        <v>157</v>
      </c>
      <c r="K153">
        <f t="shared" si="18"/>
        <v>104</v>
      </c>
    </row>
    <row r="154" spans="1:19">
      <c r="A154" s="3"/>
      <c r="B154" s="16">
        <f t="shared" si="14"/>
        <v>44150</v>
      </c>
      <c r="C154">
        <f t="shared" si="10"/>
        <v>321</v>
      </c>
      <c r="D154">
        <f t="shared" si="20"/>
        <v>0</v>
      </c>
      <c r="E154">
        <f t="shared" si="17"/>
        <v>0</v>
      </c>
      <c r="G154" s="3">
        <f t="shared" si="12"/>
        <v>44096</v>
      </c>
      <c r="H154">
        <f t="shared" si="13"/>
        <v>311</v>
      </c>
      <c r="I154">
        <f t="shared" si="15"/>
        <v>311</v>
      </c>
      <c r="J154" t="str">
        <f t="shared" si="16"/>
        <v/>
      </c>
      <c r="K154">
        <f t="shared" si="18"/>
        <v>213</v>
      </c>
      <c r="R154" s="1">
        <v>44160</v>
      </c>
      <c r="S154" s="1">
        <v>363</v>
      </c>
    </row>
    <row r="155" spans="1:19">
      <c r="A155">
        <f>SUM(C155:C161)</f>
        <v>1687</v>
      </c>
      <c r="B155" s="16">
        <f t="shared" si="14"/>
        <v>44149</v>
      </c>
      <c r="C155">
        <f t="shared" si="10"/>
        <v>279</v>
      </c>
      <c r="D155">
        <f t="shared" si="20"/>
        <v>0</v>
      </c>
      <c r="E155">
        <f t="shared" si="17"/>
        <v>0</v>
      </c>
      <c r="G155" s="3">
        <f t="shared" si="12"/>
        <v>44097</v>
      </c>
      <c r="H155">
        <f t="shared" si="13"/>
        <v>189</v>
      </c>
      <c r="I155" t="str">
        <f t="shared" si="15"/>
        <v/>
      </c>
      <c r="J155">
        <f t="shared" si="16"/>
        <v>189</v>
      </c>
      <c r="K155">
        <f t="shared" si="18"/>
        <v>244</v>
      </c>
    </row>
    <row r="156" spans="1:19">
      <c r="A156" s="9" t="str">
        <f>TEXT(A155/A162-1,"0 %")</f>
        <v>-21 %</v>
      </c>
      <c r="B156" s="16">
        <f t="shared" si="14"/>
        <v>44148</v>
      </c>
      <c r="C156">
        <f t="shared" si="10"/>
        <v>280</v>
      </c>
      <c r="D156">
        <f t="shared" si="20"/>
        <v>0</v>
      </c>
      <c r="E156">
        <f t="shared" si="17"/>
        <v>0</v>
      </c>
      <c r="G156" s="3">
        <f t="shared" si="12"/>
        <v>44098</v>
      </c>
      <c r="H156">
        <f t="shared" si="13"/>
        <v>211</v>
      </c>
      <c r="I156" t="str">
        <f t="shared" si="15"/>
        <v/>
      </c>
      <c r="J156" t="str">
        <f t="shared" si="16"/>
        <v/>
      </c>
      <c r="K156">
        <f t="shared" si="18"/>
        <v>316</v>
      </c>
    </row>
    <row r="157" spans="1:19">
      <c r="B157" s="16">
        <f t="shared" si="14"/>
        <v>44147</v>
      </c>
      <c r="C157">
        <f t="shared" si="10"/>
        <v>255</v>
      </c>
      <c r="D157">
        <f t="shared" si="20"/>
        <v>1</v>
      </c>
      <c r="E157">
        <f t="shared" si="17"/>
        <v>0</v>
      </c>
      <c r="G157" s="3">
        <f t="shared" si="12"/>
        <v>44099</v>
      </c>
      <c r="H157">
        <f t="shared" si="13"/>
        <v>217</v>
      </c>
      <c r="I157" t="str">
        <f t="shared" si="15"/>
        <v/>
      </c>
      <c r="J157" t="str">
        <f t="shared" si="16"/>
        <v/>
      </c>
      <c r="K157">
        <f t="shared" si="18"/>
        <v>197</v>
      </c>
      <c r="R157" s="1">
        <v>44161</v>
      </c>
      <c r="S157" s="1">
        <v>496</v>
      </c>
    </row>
    <row r="158" spans="1:19">
      <c r="B158" s="16">
        <f t="shared" si="14"/>
        <v>44146</v>
      </c>
      <c r="C158">
        <f t="shared" si="10"/>
        <v>248</v>
      </c>
      <c r="D158">
        <f t="shared" si="20"/>
        <v>0</v>
      </c>
      <c r="E158">
        <f t="shared" si="17"/>
        <v>0</v>
      </c>
      <c r="G158" s="3">
        <f t="shared" si="12"/>
        <v>44100</v>
      </c>
      <c r="H158">
        <f t="shared" si="13"/>
        <v>242</v>
      </c>
      <c r="I158">
        <f t="shared" si="15"/>
        <v>242</v>
      </c>
      <c r="J158" t="str">
        <f t="shared" si="16"/>
        <v/>
      </c>
      <c r="K158">
        <f t="shared" si="18"/>
        <v>238</v>
      </c>
    </row>
    <row r="159" spans="1:19">
      <c r="B159" s="16">
        <f t="shared" si="14"/>
        <v>44145</v>
      </c>
      <c r="C159">
        <f t="shared" si="10"/>
        <v>202</v>
      </c>
      <c r="D159">
        <f t="shared" si="20"/>
        <v>0</v>
      </c>
      <c r="E159">
        <f t="shared" si="17"/>
        <v>0</v>
      </c>
      <c r="G159" s="3">
        <f t="shared" si="12"/>
        <v>44101</v>
      </c>
      <c r="H159">
        <f t="shared" si="13"/>
        <v>141</v>
      </c>
      <c r="I159" t="str">
        <f t="shared" si="15"/>
        <v/>
      </c>
      <c r="J159">
        <f t="shared" si="16"/>
        <v>141</v>
      </c>
      <c r="K159">
        <f t="shared" si="18"/>
        <v>220</v>
      </c>
    </row>
    <row r="160" spans="1:19">
      <c r="B160" s="16">
        <f t="shared" si="14"/>
        <v>44144</v>
      </c>
      <c r="C160">
        <f t="shared" si="10"/>
        <v>171</v>
      </c>
      <c r="D160">
        <f t="shared" si="20"/>
        <v>0</v>
      </c>
      <c r="E160">
        <f t="shared" si="17"/>
        <v>0</v>
      </c>
      <c r="G160" s="3">
        <f t="shared" si="12"/>
        <v>44102</v>
      </c>
      <c r="H160">
        <f t="shared" si="13"/>
        <v>199</v>
      </c>
      <c r="I160" t="str">
        <f t="shared" si="15"/>
        <v/>
      </c>
      <c r="J160" t="str">
        <f t="shared" si="16"/>
        <v/>
      </c>
      <c r="K160">
        <f t="shared" si="18"/>
        <v>90</v>
      </c>
      <c r="R160" s="1">
        <v>44162</v>
      </c>
      <c r="S160" s="1">
        <v>618</v>
      </c>
    </row>
    <row r="161" spans="1:19">
      <c r="B161" s="16">
        <f t="shared" si="14"/>
        <v>44143</v>
      </c>
      <c r="C161">
        <f t="shared" ref="C161" si="21">VLOOKUP(B161,data,2,FALSE)</f>
        <v>252</v>
      </c>
      <c r="D161">
        <f t="shared" ref="D161" si="22">VLOOKUP(B161,data,3,FALSE)</f>
        <v>0</v>
      </c>
      <c r="E161">
        <f t="shared" si="17"/>
        <v>0</v>
      </c>
      <c r="G161" s="3">
        <f t="shared" si="12"/>
        <v>44103</v>
      </c>
      <c r="H161">
        <f t="shared" si="13"/>
        <v>238</v>
      </c>
      <c r="I161" t="str">
        <f t="shared" si="15"/>
        <v/>
      </c>
      <c r="J161" t="str">
        <f t="shared" si="16"/>
        <v/>
      </c>
      <c r="K161">
        <f t="shared" ref="K161:K192" si="23">IF(ISNA(VLOOKUP(B161,R:S,2,)),"",VLOOKUP(B161,R:S,2,))</f>
        <v>412</v>
      </c>
    </row>
    <row r="162" spans="1:19">
      <c r="A162">
        <f>SUM(C162:C168)</f>
        <v>2130</v>
      </c>
      <c r="B162" s="16">
        <f t="shared" si="14"/>
        <v>44142</v>
      </c>
      <c r="C162">
        <f t="shared" ref="C162:C164" si="24">VLOOKUP(B162,data,2,FALSE)</f>
        <v>365</v>
      </c>
      <c r="D162">
        <f t="shared" ref="D162:D164" si="25">VLOOKUP(B162,data,3,FALSE)</f>
        <v>0</v>
      </c>
      <c r="E162">
        <f t="shared" si="17"/>
        <v>0</v>
      </c>
      <c r="G162" s="3">
        <f t="shared" si="12"/>
        <v>44104</v>
      </c>
      <c r="H162">
        <f t="shared" si="13"/>
        <v>318</v>
      </c>
      <c r="I162">
        <f t="shared" si="15"/>
        <v>318</v>
      </c>
      <c r="J162" t="str">
        <f t="shared" si="16"/>
        <v/>
      </c>
      <c r="K162" t="str">
        <f t="shared" si="23"/>
        <v/>
      </c>
    </row>
    <row r="163" spans="1:19">
      <c r="A163" s="9" t="str">
        <f>TEXT(A162/A169-1,"0 %")</f>
        <v>-9 %</v>
      </c>
      <c r="B163" s="16">
        <f t="shared" si="14"/>
        <v>44141</v>
      </c>
      <c r="C163">
        <f t="shared" si="24"/>
        <v>378</v>
      </c>
      <c r="D163">
        <f t="shared" si="25"/>
        <v>0</v>
      </c>
      <c r="E163">
        <f t="shared" si="17"/>
        <v>0</v>
      </c>
      <c r="G163" s="3">
        <f t="shared" si="12"/>
        <v>44105</v>
      </c>
      <c r="H163">
        <f t="shared" si="13"/>
        <v>203</v>
      </c>
      <c r="I163" t="str">
        <f t="shared" si="15"/>
        <v/>
      </c>
      <c r="J163" t="str">
        <f t="shared" si="16"/>
        <v/>
      </c>
      <c r="K163">
        <f t="shared" si="23"/>
        <v>266</v>
      </c>
      <c r="R163" s="1">
        <v>44163</v>
      </c>
      <c r="S163" s="1">
        <v>541</v>
      </c>
    </row>
    <row r="164" spans="1:19">
      <c r="B164" s="16">
        <f t="shared" si="14"/>
        <v>44140</v>
      </c>
      <c r="C164">
        <f t="shared" si="24"/>
        <v>309</v>
      </c>
      <c r="D164">
        <f t="shared" si="25"/>
        <v>0</v>
      </c>
      <c r="E164">
        <f t="shared" si="17"/>
        <v>0</v>
      </c>
      <c r="G164" s="3">
        <f t="shared" si="12"/>
        <v>44106</v>
      </c>
      <c r="H164">
        <f t="shared" si="13"/>
        <v>169</v>
      </c>
      <c r="I164" t="str">
        <f t="shared" si="15"/>
        <v/>
      </c>
      <c r="J164">
        <f t="shared" si="16"/>
        <v>169</v>
      </c>
      <c r="K164">
        <f t="shared" si="23"/>
        <v>189</v>
      </c>
    </row>
    <row r="165" spans="1:19">
      <c r="B165" s="16">
        <f t="shared" si="14"/>
        <v>44139</v>
      </c>
      <c r="C165">
        <f t="shared" ref="C165:C169" si="26">VLOOKUP(B165,data,2,FALSE)</f>
        <v>345</v>
      </c>
      <c r="D165">
        <f t="shared" ref="D165:D173" si="27">VLOOKUP(B165,data,3,FALSE)</f>
        <v>0</v>
      </c>
      <c r="E165">
        <f t="shared" si="17"/>
        <v>0</v>
      </c>
      <c r="G165" s="3">
        <f t="shared" si="12"/>
        <v>44107</v>
      </c>
      <c r="H165">
        <f t="shared" si="13"/>
        <v>463</v>
      </c>
      <c r="I165">
        <f t="shared" si="15"/>
        <v>463</v>
      </c>
      <c r="J165" t="str">
        <f t="shared" si="16"/>
        <v/>
      </c>
      <c r="K165">
        <f t="shared" si="23"/>
        <v>293</v>
      </c>
    </row>
    <row r="166" spans="1:19">
      <c r="B166" s="16">
        <f t="shared" si="14"/>
        <v>44138</v>
      </c>
      <c r="C166">
        <f t="shared" si="26"/>
        <v>252</v>
      </c>
      <c r="D166">
        <f t="shared" si="27"/>
        <v>0</v>
      </c>
      <c r="E166">
        <f t="shared" si="17"/>
        <v>0</v>
      </c>
      <c r="G166" s="3">
        <f t="shared" si="12"/>
        <v>44108</v>
      </c>
      <c r="H166">
        <f t="shared" si="13"/>
        <v>294</v>
      </c>
      <c r="I166" t="str">
        <f t="shared" si="15"/>
        <v/>
      </c>
      <c r="J166">
        <f t="shared" si="16"/>
        <v>294</v>
      </c>
      <c r="K166">
        <f t="shared" si="23"/>
        <v>237</v>
      </c>
      <c r="R166" s="1">
        <v>44164</v>
      </c>
      <c r="S166" s="1">
        <v>322</v>
      </c>
    </row>
    <row r="167" spans="1:19">
      <c r="B167" s="16">
        <f t="shared" si="14"/>
        <v>44137</v>
      </c>
      <c r="C167">
        <f t="shared" si="26"/>
        <v>241</v>
      </c>
      <c r="D167">
        <f t="shared" si="27"/>
        <v>0</v>
      </c>
      <c r="E167">
        <f t="shared" si="17"/>
        <v>0</v>
      </c>
      <c r="G167" s="3">
        <f t="shared" si="12"/>
        <v>44109</v>
      </c>
      <c r="H167">
        <f t="shared" si="13"/>
        <v>453</v>
      </c>
      <c r="I167" t="str">
        <f t="shared" si="15"/>
        <v/>
      </c>
      <c r="J167" t="str">
        <f t="shared" si="16"/>
        <v/>
      </c>
      <c r="K167">
        <f t="shared" si="23"/>
        <v>109</v>
      </c>
    </row>
    <row r="168" spans="1:19">
      <c r="B168" s="16">
        <f t="shared" si="14"/>
        <v>44136</v>
      </c>
      <c r="C168">
        <f t="shared" si="26"/>
        <v>240</v>
      </c>
      <c r="D168">
        <f t="shared" si="27"/>
        <v>0</v>
      </c>
      <c r="E168">
        <f t="shared" si="17"/>
        <v>0</v>
      </c>
      <c r="G168" s="3">
        <f t="shared" si="12"/>
        <v>44110</v>
      </c>
      <c r="H168">
        <f t="shared" si="13"/>
        <v>655</v>
      </c>
      <c r="I168">
        <f t="shared" si="15"/>
        <v>655</v>
      </c>
      <c r="J168" t="str">
        <f t="shared" si="16"/>
        <v/>
      </c>
      <c r="K168">
        <f t="shared" si="23"/>
        <v>178</v>
      </c>
    </row>
    <row r="169" spans="1:19">
      <c r="A169">
        <f>SUM(C169:C175)</f>
        <v>2340</v>
      </c>
      <c r="B169" s="16">
        <f t="shared" si="14"/>
        <v>44135</v>
      </c>
      <c r="C169">
        <f t="shared" si="26"/>
        <v>372</v>
      </c>
      <c r="D169">
        <f t="shared" si="27"/>
        <v>0</v>
      </c>
      <c r="E169">
        <f t="shared" si="17"/>
        <v>0</v>
      </c>
      <c r="G169" s="3">
        <f t="shared" si="12"/>
        <v>44111</v>
      </c>
      <c r="H169">
        <f t="shared" si="13"/>
        <v>578</v>
      </c>
      <c r="I169" t="str">
        <f t="shared" si="15"/>
        <v/>
      </c>
      <c r="J169" t="str">
        <f t="shared" si="16"/>
        <v/>
      </c>
      <c r="K169">
        <f t="shared" si="23"/>
        <v>203</v>
      </c>
      <c r="R169" s="1">
        <v>44165</v>
      </c>
      <c r="S169" s="1">
        <v>283</v>
      </c>
    </row>
    <row r="170" spans="1:19">
      <c r="A170" s="9" t="str">
        <f>TEXT(A169/A176-1,"0 %")</f>
        <v>-21 %</v>
      </c>
      <c r="B170" s="16">
        <f t="shared" si="14"/>
        <v>44134</v>
      </c>
      <c r="C170">
        <f t="shared" ref="C170:C173" si="28">IF(B170&lt;&gt;B169,VLOOKUP(B170,data,2,FALSE),"")</f>
        <v>367</v>
      </c>
      <c r="D170">
        <f t="shared" si="27"/>
        <v>0</v>
      </c>
      <c r="E170">
        <f t="shared" si="17"/>
        <v>0</v>
      </c>
      <c r="G170" s="3">
        <f t="shared" si="12"/>
        <v>44112</v>
      </c>
      <c r="H170">
        <f t="shared" si="13"/>
        <v>445</v>
      </c>
      <c r="I170" t="str">
        <f t="shared" si="15"/>
        <v/>
      </c>
      <c r="J170">
        <f t="shared" si="16"/>
        <v>445</v>
      </c>
      <c r="K170">
        <f t="shared" si="23"/>
        <v>344</v>
      </c>
    </row>
    <row r="171" spans="1:19">
      <c r="B171" s="16">
        <f t="shared" si="14"/>
        <v>44133</v>
      </c>
      <c r="C171">
        <f t="shared" si="28"/>
        <v>353</v>
      </c>
      <c r="D171">
        <f t="shared" si="27"/>
        <v>0</v>
      </c>
      <c r="E171">
        <f t="shared" si="17"/>
        <v>0</v>
      </c>
      <c r="G171" s="3">
        <f t="shared" si="12"/>
        <v>44113</v>
      </c>
      <c r="H171">
        <f t="shared" si="13"/>
        <v>640</v>
      </c>
      <c r="I171" t="str">
        <f t="shared" si="15"/>
        <v/>
      </c>
      <c r="J171" t="str">
        <f t="shared" si="16"/>
        <v/>
      </c>
      <c r="K171">
        <f t="shared" si="23"/>
        <v>188</v>
      </c>
    </row>
    <row r="172" spans="1:19">
      <c r="B172" s="16">
        <f t="shared" si="14"/>
        <v>44132</v>
      </c>
      <c r="C172">
        <f t="shared" si="28"/>
        <v>367</v>
      </c>
      <c r="D172">
        <f t="shared" si="27"/>
        <v>0</v>
      </c>
      <c r="E172">
        <f t="shared" si="17"/>
        <v>0</v>
      </c>
      <c r="G172" s="3">
        <f t="shared" si="12"/>
        <v>44114</v>
      </c>
      <c r="H172">
        <f t="shared" si="13"/>
        <v>720</v>
      </c>
      <c r="I172">
        <f t="shared" si="15"/>
        <v>720</v>
      </c>
      <c r="J172" t="str">
        <f t="shared" si="16"/>
        <v/>
      </c>
      <c r="K172">
        <f t="shared" si="23"/>
        <v>408</v>
      </c>
      <c r="R172" s="1">
        <v>44166</v>
      </c>
      <c r="S172" s="1">
        <v>550</v>
      </c>
    </row>
    <row r="173" spans="1:19">
      <c r="B173" s="16">
        <f t="shared" si="14"/>
        <v>44131</v>
      </c>
      <c r="C173">
        <f t="shared" si="28"/>
        <v>260</v>
      </c>
      <c r="D173">
        <f t="shared" si="27"/>
        <v>0</v>
      </c>
      <c r="E173">
        <f t="shared" si="17"/>
        <v>0</v>
      </c>
      <c r="G173" s="3">
        <f t="shared" si="12"/>
        <v>44115</v>
      </c>
      <c r="H173">
        <f t="shared" si="13"/>
        <v>666</v>
      </c>
      <c r="I173" t="str">
        <f t="shared" si="15"/>
        <v/>
      </c>
      <c r="J173">
        <f t="shared" si="16"/>
        <v>666</v>
      </c>
      <c r="K173" t="str">
        <f t="shared" si="23"/>
        <v/>
      </c>
    </row>
    <row r="174" spans="1:19">
      <c r="B174" s="16">
        <f t="shared" si="14"/>
        <v>44130</v>
      </c>
      <c r="C174">
        <f t="shared" ref="C174:C182" si="29">IF(B174&lt;&gt;B173,VLOOKUP(B174,data,2,FALSE),"")</f>
        <v>309</v>
      </c>
      <c r="D174">
        <f t="shared" ref="D174:D182" si="30">VLOOKUP(B174,data,3,FALSE)</f>
        <v>0</v>
      </c>
      <c r="E174">
        <f t="shared" ref="E174:E182" si="31">IF(C174&gt;E173,E173,0)</f>
        <v>0</v>
      </c>
      <c r="G174" s="3">
        <f t="shared" si="12"/>
        <v>44116</v>
      </c>
      <c r="H174">
        <f t="shared" si="13"/>
        <v>691</v>
      </c>
      <c r="I174">
        <f t="shared" si="15"/>
        <v>691</v>
      </c>
      <c r="J174" t="str">
        <f t="shared" si="16"/>
        <v/>
      </c>
      <c r="K174">
        <f t="shared" si="23"/>
        <v>122</v>
      </c>
    </row>
    <row r="175" spans="1:19">
      <c r="B175" s="16">
        <f t="shared" si="14"/>
        <v>44129</v>
      </c>
      <c r="C175">
        <f t="shared" si="29"/>
        <v>312</v>
      </c>
      <c r="D175">
        <f t="shared" si="30"/>
        <v>1</v>
      </c>
      <c r="E175">
        <f t="shared" si="31"/>
        <v>0</v>
      </c>
      <c r="G175" s="3">
        <f t="shared" si="12"/>
        <v>44117</v>
      </c>
      <c r="H175">
        <f t="shared" si="13"/>
        <v>649</v>
      </c>
      <c r="I175" t="str">
        <f t="shared" si="15"/>
        <v/>
      </c>
      <c r="J175" t="str">
        <f t="shared" si="16"/>
        <v/>
      </c>
      <c r="K175">
        <f t="shared" si="23"/>
        <v>196</v>
      </c>
      <c r="R175" s="1">
        <v>44167</v>
      </c>
      <c r="S175" s="1">
        <v>420</v>
      </c>
    </row>
    <row r="176" spans="1:19">
      <c r="A176">
        <f>SUM(C176:C182)</f>
        <v>2975</v>
      </c>
      <c r="B176" s="16">
        <f t="shared" si="14"/>
        <v>44128</v>
      </c>
      <c r="C176">
        <f t="shared" si="29"/>
        <v>329</v>
      </c>
      <c r="D176">
        <f t="shared" si="30"/>
        <v>0</v>
      </c>
      <c r="E176">
        <f t="shared" si="31"/>
        <v>0</v>
      </c>
      <c r="G176" s="3">
        <f t="shared" si="12"/>
        <v>44118</v>
      </c>
      <c r="H176">
        <f t="shared" si="13"/>
        <v>559</v>
      </c>
      <c r="I176" t="str">
        <f t="shared" si="15"/>
        <v/>
      </c>
      <c r="J176" t="str">
        <f t="shared" si="16"/>
        <v/>
      </c>
      <c r="K176">
        <f t="shared" si="23"/>
        <v>178</v>
      </c>
    </row>
    <row r="177" spans="1:19">
      <c r="A177" s="9" t="str">
        <f>TEXT(A176/A183-1,"0 %")</f>
        <v>-29 %</v>
      </c>
      <c r="B177" s="16">
        <f t="shared" si="14"/>
        <v>44127</v>
      </c>
      <c r="C177">
        <f t="shared" si="29"/>
        <v>486</v>
      </c>
      <c r="D177">
        <f t="shared" si="30"/>
        <v>0</v>
      </c>
      <c r="E177">
        <f t="shared" si="31"/>
        <v>0</v>
      </c>
      <c r="G177" s="3">
        <f t="shared" si="12"/>
        <v>44119</v>
      </c>
      <c r="H177">
        <f t="shared" si="13"/>
        <v>429</v>
      </c>
      <c r="I177" t="str">
        <f t="shared" si="15"/>
        <v/>
      </c>
      <c r="J177">
        <f t="shared" si="16"/>
        <v>429</v>
      </c>
      <c r="K177">
        <f t="shared" si="23"/>
        <v>219</v>
      </c>
    </row>
    <row r="178" spans="1:19">
      <c r="B178" s="16">
        <f t="shared" si="14"/>
        <v>44126</v>
      </c>
      <c r="C178">
        <f t="shared" si="29"/>
        <v>372</v>
      </c>
      <c r="D178">
        <f t="shared" si="30"/>
        <v>0</v>
      </c>
      <c r="E178">
        <f t="shared" si="31"/>
        <v>0</v>
      </c>
      <c r="G178" s="3">
        <f t="shared" si="12"/>
        <v>44120</v>
      </c>
      <c r="H178">
        <f t="shared" si="13"/>
        <v>639</v>
      </c>
      <c r="I178">
        <f t="shared" si="15"/>
        <v>639</v>
      </c>
      <c r="J178" t="str">
        <f t="shared" si="16"/>
        <v/>
      </c>
      <c r="K178">
        <f t="shared" si="23"/>
        <v>184</v>
      </c>
      <c r="R178" s="1">
        <v>44168</v>
      </c>
      <c r="S178" s="1">
        <v>540</v>
      </c>
    </row>
    <row r="179" spans="1:19">
      <c r="B179" s="16">
        <f t="shared" si="14"/>
        <v>44125</v>
      </c>
      <c r="C179">
        <f t="shared" si="29"/>
        <v>446</v>
      </c>
      <c r="D179">
        <f t="shared" si="30"/>
        <v>0</v>
      </c>
      <c r="E179">
        <f t="shared" si="31"/>
        <v>0</v>
      </c>
      <c r="G179" s="3">
        <f t="shared" si="12"/>
        <v>44121</v>
      </c>
      <c r="H179">
        <f t="shared" si="13"/>
        <v>537</v>
      </c>
      <c r="I179" t="str">
        <f t="shared" si="15"/>
        <v/>
      </c>
      <c r="J179" t="str">
        <f t="shared" si="16"/>
        <v/>
      </c>
      <c r="K179">
        <f t="shared" si="23"/>
        <v>222</v>
      </c>
    </row>
    <row r="180" spans="1:19">
      <c r="B180" s="16">
        <f t="shared" si="14"/>
        <v>44124</v>
      </c>
      <c r="C180">
        <f t="shared" si="29"/>
        <v>386</v>
      </c>
      <c r="D180">
        <f t="shared" si="30"/>
        <v>0</v>
      </c>
      <c r="E180">
        <f t="shared" si="31"/>
        <v>0</v>
      </c>
      <c r="G180" s="3">
        <f t="shared" si="12"/>
        <v>44122</v>
      </c>
      <c r="H180">
        <f t="shared" si="13"/>
        <v>535</v>
      </c>
      <c r="I180" t="str">
        <f t="shared" si="15"/>
        <v/>
      </c>
      <c r="J180" t="str">
        <f t="shared" si="16"/>
        <v/>
      </c>
      <c r="K180">
        <f t="shared" si="23"/>
        <v>294</v>
      </c>
    </row>
    <row r="181" spans="1:19">
      <c r="B181" s="16">
        <f t="shared" si="14"/>
        <v>44123</v>
      </c>
      <c r="C181">
        <f t="shared" si="29"/>
        <v>421</v>
      </c>
      <c r="D181">
        <f t="shared" si="30"/>
        <v>0</v>
      </c>
      <c r="E181">
        <f t="shared" si="31"/>
        <v>0</v>
      </c>
      <c r="G181" s="3">
        <f t="shared" si="12"/>
        <v>44123</v>
      </c>
      <c r="H181">
        <f t="shared" si="13"/>
        <v>421</v>
      </c>
      <c r="I181" t="str">
        <f t="shared" si="15"/>
        <v/>
      </c>
      <c r="J181" t="str">
        <f t="shared" si="16"/>
        <v/>
      </c>
      <c r="K181">
        <f t="shared" si="23"/>
        <v>131</v>
      </c>
      <c r="R181" s="1">
        <v>44169</v>
      </c>
      <c r="S181" s="1">
        <v>336</v>
      </c>
    </row>
    <row r="182" spans="1:19">
      <c r="B182" s="16">
        <f t="shared" si="14"/>
        <v>44122</v>
      </c>
      <c r="C182">
        <f t="shared" si="29"/>
        <v>535</v>
      </c>
      <c r="D182">
        <f t="shared" si="30"/>
        <v>0</v>
      </c>
      <c r="E182">
        <f t="shared" si="31"/>
        <v>0</v>
      </c>
      <c r="G182" s="3">
        <f t="shared" si="12"/>
        <v>44124</v>
      </c>
      <c r="H182">
        <f t="shared" si="13"/>
        <v>386</v>
      </c>
      <c r="I182" t="str">
        <f t="shared" si="15"/>
        <v/>
      </c>
      <c r="J182">
        <f t="shared" si="16"/>
        <v>386</v>
      </c>
      <c r="K182">
        <f t="shared" si="23"/>
        <v>131</v>
      </c>
    </row>
    <row r="183" spans="1:19">
      <c r="A183">
        <f>SUM(C183:C189)</f>
        <v>4170</v>
      </c>
      <c r="B183" s="16">
        <f t="shared" si="14"/>
        <v>44121</v>
      </c>
      <c r="C183">
        <f t="shared" ref="C183" si="32">IF(B183&lt;&gt;B182,VLOOKUP(B183,data,2,FALSE),"")</f>
        <v>537</v>
      </c>
      <c r="D183">
        <f t="shared" ref="D183" si="33">VLOOKUP(B183,data,3,FALSE)</f>
        <v>0</v>
      </c>
      <c r="E183">
        <f t="shared" ref="E183" si="34">IF(C183&gt;E182,E182,0)</f>
        <v>0</v>
      </c>
      <c r="G183" s="3">
        <f t="shared" si="12"/>
        <v>44125</v>
      </c>
      <c r="H183">
        <f t="shared" si="13"/>
        <v>446</v>
      </c>
      <c r="I183">
        <f t="shared" si="15"/>
        <v>446</v>
      </c>
      <c r="J183" t="str">
        <f t="shared" si="16"/>
        <v/>
      </c>
      <c r="K183">
        <f t="shared" si="23"/>
        <v>160</v>
      </c>
    </row>
    <row r="184" spans="1:19">
      <c r="A184" s="9" t="str">
        <f>TEXT(A183/A190-1,"0 %")</f>
        <v>10 %</v>
      </c>
      <c r="B184" s="16">
        <f t="shared" si="14"/>
        <v>44120</v>
      </c>
      <c r="C184">
        <f t="shared" ref="C184:C189" si="35">IF(B184&lt;&gt;B183,VLOOKUP(B184,data,2,FALSE),"")</f>
        <v>639</v>
      </c>
      <c r="D184">
        <f t="shared" ref="D184:D189" si="36">VLOOKUP(B184,data,3,FALSE)</f>
        <v>0</v>
      </c>
      <c r="E184">
        <f t="shared" ref="E184:E189" si="37">IF(C184&gt;E183,E183,0)</f>
        <v>0</v>
      </c>
      <c r="G184" s="3">
        <f t="shared" si="12"/>
        <v>44126</v>
      </c>
      <c r="H184">
        <f t="shared" si="13"/>
        <v>372</v>
      </c>
      <c r="I184" t="str">
        <f t="shared" si="15"/>
        <v/>
      </c>
      <c r="J184">
        <f t="shared" si="16"/>
        <v>372</v>
      </c>
      <c r="K184">
        <f t="shared" si="23"/>
        <v>189</v>
      </c>
      <c r="R184" s="1">
        <v>44170</v>
      </c>
      <c r="S184" s="1">
        <v>460</v>
      </c>
    </row>
    <row r="185" spans="1:19">
      <c r="B185" s="16">
        <f t="shared" si="14"/>
        <v>44119</v>
      </c>
      <c r="C185">
        <f t="shared" si="35"/>
        <v>429</v>
      </c>
      <c r="D185">
        <f t="shared" si="36"/>
        <v>0</v>
      </c>
      <c r="E185">
        <f t="shared" si="37"/>
        <v>0</v>
      </c>
      <c r="G185" s="3">
        <f t="shared" si="12"/>
        <v>44127</v>
      </c>
      <c r="H185">
        <f t="shared" si="13"/>
        <v>486</v>
      </c>
      <c r="I185">
        <f t="shared" si="15"/>
        <v>486</v>
      </c>
      <c r="J185" t="str">
        <f t="shared" si="16"/>
        <v/>
      </c>
      <c r="K185">
        <f t="shared" si="23"/>
        <v>241</v>
      </c>
    </row>
    <row r="186" spans="1:19">
      <c r="B186" s="16">
        <f t="shared" si="14"/>
        <v>44118</v>
      </c>
      <c r="C186">
        <f t="shared" si="35"/>
        <v>559</v>
      </c>
      <c r="D186">
        <f t="shared" si="36"/>
        <v>0</v>
      </c>
      <c r="E186">
        <f t="shared" si="37"/>
        <v>0</v>
      </c>
      <c r="G186" s="3">
        <f t="shared" si="12"/>
        <v>44128</v>
      </c>
      <c r="H186">
        <f t="shared" si="13"/>
        <v>329</v>
      </c>
      <c r="I186" t="str">
        <f t="shared" si="15"/>
        <v/>
      </c>
      <c r="J186" t="str">
        <f t="shared" si="16"/>
        <v/>
      </c>
      <c r="K186">
        <f t="shared" si="23"/>
        <v>204</v>
      </c>
    </row>
    <row r="187" spans="1:19">
      <c r="B187" s="16">
        <f t="shared" si="14"/>
        <v>44117</v>
      </c>
      <c r="C187">
        <f t="shared" si="35"/>
        <v>649</v>
      </c>
      <c r="D187">
        <f t="shared" si="36"/>
        <v>0</v>
      </c>
      <c r="E187">
        <f t="shared" si="37"/>
        <v>0</v>
      </c>
      <c r="G187" s="3">
        <f t="shared" si="12"/>
        <v>44129</v>
      </c>
      <c r="H187">
        <f t="shared" si="13"/>
        <v>312</v>
      </c>
      <c r="I187" t="str">
        <f t="shared" si="15"/>
        <v/>
      </c>
      <c r="J187" t="str">
        <f t="shared" si="16"/>
        <v/>
      </c>
      <c r="K187">
        <f t="shared" si="23"/>
        <v>287</v>
      </c>
      <c r="R187" s="1">
        <v>44171</v>
      </c>
      <c r="S187" s="1">
        <v>413</v>
      </c>
    </row>
    <row r="188" spans="1:19">
      <c r="B188" s="16">
        <f t="shared" si="14"/>
        <v>44116</v>
      </c>
      <c r="C188">
        <f t="shared" si="35"/>
        <v>691</v>
      </c>
      <c r="D188">
        <f t="shared" si="36"/>
        <v>0</v>
      </c>
      <c r="E188">
        <f t="shared" si="37"/>
        <v>0</v>
      </c>
      <c r="G188" s="3">
        <f t="shared" si="12"/>
        <v>44130</v>
      </c>
      <c r="H188">
        <f t="shared" si="13"/>
        <v>309</v>
      </c>
      <c r="I188" t="str">
        <f t="shared" si="15"/>
        <v/>
      </c>
      <c r="J188" t="str">
        <f t="shared" si="16"/>
        <v/>
      </c>
      <c r="K188">
        <f t="shared" si="23"/>
        <v>214</v>
      </c>
    </row>
    <row r="189" spans="1:19">
      <c r="B189" s="16">
        <f t="shared" si="14"/>
        <v>44115</v>
      </c>
      <c r="C189">
        <f t="shared" si="35"/>
        <v>666</v>
      </c>
      <c r="D189">
        <f t="shared" si="36"/>
        <v>0</v>
      </c>
      <c r="E189">
        <f t="shared" si="37"/>
        <v>0</v>
      </c>
      <c r="G189" s="3">
        <f t="shared" si="12"/>
        <v>44131</v>
      </c>
      <c r="H189">
        <f t="shared" si="13"/>
        <v>260</v>
      </c>
      <c r="I189" t="str">
        <f t="shared" si="15"/>
        <v/>
      </c>
      <c r="J189">
        <f t="shared" si="16"/>
        <v>260</v>
      </c>
      <c r="K189">
        <f t="shared" si="23"/>
        <v>149</v>
      </c>
    </row>
    <row r="190" spans="1:19">
      <c r="A190">
        <f>SUM(C190:C196)</f>
        <v>3785</v>
      </c>
      <c r="B190" s="16">
        <f t="shared" si="14"/>
        <v>44114</v>
      </c>
      <c r="C190">
        <f t="shared" ref="C190:C206" si="38">IF(B190&lt;&gt;B189,VLOOKUP(B190,data,2,FALSE),"")</f>
        <v>720</v>
      </c>
      <c r="D190">
        <f t="shared" ref="D190:D206" si="39">VLOOKUP(B190,data,3,FALSE)</f>
        <v>0</v>
      </c>
      <c r="E190">
        <f t="shared" ref="E190:E206" si="40">IF(C190&gt;E189,E189,0)</f>
        <v>0</v>
      </c>
      <c r="G190" s="3">
        <f t="shared" si="12"/>
        <v>44132</v>
      </c>
      <c r="H190">
        <f t="shared" si="13"/>
        <v>367</v>
      </c>
      <c r="I190">
        <f t="shared" si="15"/>
        <v>367</v>
      </c>
      <c r="J190" t="str">
        <f t="shared" si="16"/>
        <v/>
      </c>
      <c r="K190">
        <f t="shared" si="23"/>
        <v>269</v>
      </c>
      <c r="R190" s="1">
        <v>44172</v>
      </c>
      <c r="S190" s="1">
        <v>250</v>
      </c>
    </row>
    <row r="191" spans="1:19">
      <c r="A191" s="9" t="str">
        <f>TEXT(A190/A197-1,"0 %")</f>
        <v>119 %</v>
      </c>
      <c r="B191" s="16">
        <f t="shared" si="14"/>
        <v>44113</v>
      </c>
      <c r="C191">
        <f t="shared" si="38"/>
        <v>640</v>
      </c>
      <c r="D191">
        <f t="shared" si="39"/>
        <v>11</v>
      </c>
      <c r="E191">
        <f t="shared" si="40"/>
        <v>0</v>
      </c>
      <c r="G191" s="3">
        <f t="shared" ref="G191:G233" si="41">IF(G192&gt;44077,G192-1,44077)</f>
        <v>44133</v>
      </c>
      <c r="H191">
        <f t="shared" ref="H191:H233" si="42">VLOOKUP(G191,data,2,FALSE)</f>
        <v>353</v>
      </c>
      <c r="I191" t="str">
        <f t="shared" ref="I191:I233" si="43">IF(AND(H191&gt;H190,H191&gt;H192),H191,IF(AND(H192="",H191/H190&gt;1.1),H191,""))</f>
        <v/>
      </c>
      <c r="J191">
        <f t="shared" ref="J191:J233" si="44">IF(AND(H191&lt;H190,H191&lt;H192),H191,IF(AND(H192="",H191/H190&lt;0.9),H191,""))</f>
        <v>353</v>
      </c>
      <c r="K191">
        <f t="shared" si="23"/>
        <v>235</v>
      </c>
    </row>
    <row r="192" spans="1:19">
      <c r="B192" s="16">
        <f t="shared" ref="B192:B235" si="45">IF(AND(B191&gt;44077,B191&lt;&gt;""),B191-1,B191)</f>
        <v>44112</v>
      </c>
      <c r="C192">
        <f t="shared" si="38"/>
        <v>445</v>
      </c>
      <c r="D192">
        <f t="shared" si="39"/>
        <v>0</v>
      </c>
      <c r="E192">
        <f t="shared" si="40"/>
        <v>0</v>
      </c>
      <c r="G192" s="3">
        <f t="shared" si="41"/>
        <v>44134</v>
      </c>
      <c r="H192">
        <f t="shared" si="42"/>
        <v>367</v>
      </c>
      <c r="I192" t="str">
        <f t="shared" si="43"/>
        <v/>
      </c>
      <c r="J192" t="str">
        <f t="shared" si="44"/>
        <v/>
      </c>
      <c r="K192" t="str">
        <f t="shared" si="23"/>
        <v/>
      </c>
    </row>
    <row r="193" spans="1:19">
      <c r="B193" s="16">
        <f t="shared" si="45"/>
        <v>44111</v>
      </c>
      <c r="C193">
        <f t="shared" si="38"/>
        <v>578</v>
      </c>
      <c r="D193">
        <f t="shared" si="39"/>
        <v>0</v>
      </c>
      <c r="E193">
        <f t="shared" si="40"/>
        <v>0</v>
      </c>
      <c r="G193" s="3">
        <f t="shared" si="41"/>
        <v>44135</v>
      </c>
      <c r="H193">
        <f t="shared" si="42"/>
        <v>372</v>
      </c>
      <c r="I193">
        <f t="shared" si="43"/>
        <v>372</v>
      </c>
      <c r="J193" t="str">
        <f t="shared" si="44"/>
        <v/>
      </c>
      <c r="K193" t="str">
        <f t="shared" ref="K193:K226" si="46">IF(ISNA(VLOOKUP(B193,R:S,2,)),"",VLOOKUP(B193,R:S,2,))</f>
        <v/>
      </c>
      <c r="R193" s="1">
        <v>44173</v>
      </c>
      <c r="S193" s="1">
        <v>361</v>
      </c>
    </row>
    <row r="194" spans="1:19">
      <c r="B194" s="16">
        <f t="shared" si="45"/>
        <v>44110</v>
      </c>
      <c r="C194">
        <f t="shared" si="38"/>
        <v>655</v>
      </c>
      <c r="D194">
        <f t="shared" si="39"/>
        <v>0</v>
      </c>
      <c r="E194">
        <f t="shared" si="40"/>
        <v>0</v>
      </c>
      <c r="G194" s="3">
        <f t="shared" si="41"/>
        <v>44136</v>
      </c>
      <c r="H194">
        <f t="shared" si="42"/>
        <v>240</v>
      </c>
      <c r="I194" t="str">
        <f t="shared" si="43"/>
        <v/>
      </c>
      <c r="J194">
        <f t="shared" si="44"/>
        <v>240</v>
      </c>
      <c r="K194" t="str">
        <f t="shared" si="46"/>
        <v/>
      </c>
    </row>
    <row r="195" spans="1:19">
      <c r="B195" s="16">
        <f t="shared" si="45"/>
        <v>44109</v>
      </c>
      <c r="C195">
        <f t="shared" si="38"/>
        <v>453</v>
      </c>
      <c r="D195">
        <f t="shared" si="39"/>
        <v>0</v>
      </c>
      <c r="E195">
        <f t="shared" si="40"/>
        <v>0</v>
      </c>
      <c r="G195" s="3">
        <f t="shared" si="41"/>
        <v>44137</v>
      </c>
      <c r="H195">
        <f t="shared" si="42"/>
        <v>241</v>
      </c>
      <c r="I195" t="str">
        <f t="shared" si="43"/>
        <v/>
      </c>
      <c r="J195" t="str">
        <f t="shared" si="44"/>
        <v/>
      </c>
      <c r="K195" t="str">
        <f t="shared" si="46"/>
        <v/>
      </c>
    </row>
    <row r="196" spans="1:19">
      <c r="B196" s="16">
        <f t="shared" si="45"/>
        <v>44108</v>
      </c>
      <c r="C196">
        <f t="shared" si="38"/>
        <v>294</v>
      </c>
      <c r="D196">
        <f t="shared" si="39"/>
        <v>0</v>
      </c>
      <c r="E196">
        <f t="shared" si="40"/>
        <v>0</v>
      </c>
      <c r="G196" s="3">
        <f t="shared" si="41"/>
        <v>44138</v>
      </c>
      <c r="H196">
        <f t="shared" si="42"/>
        <v>252</v>
      </c>
      <c r="I196" t="str">
        <f t="shared" si="43"/>
        <v/>
      </c>
      <c r="J196" t="str">
        <f t="shared" si="44"/>
        <v/>
      </c>
      <c r="K196" t="str">
        <f t="shared" si="46"/>
        <v/>
      </c>
      <c r="R196" s="1">
        <v>44174</v>
      </c>
      <c r="S196" s="1">
        <v>490</v>
      </c>
    </row>
    <row r="197" spans="1:19">
      <c r="A197">
        <f>SUM(C197:C203)</f>
        <v>1731</v>
      </c>
      <c r="B197" s="16">
        <f t="shared" si="45"/>
        <v>44107</v>
      </c>
      <c r="C197">
        <f t="shared" si="38"/>
        <v>463</v>
      </c>
      <c r="D197">
        <f t="shared" si="39"/>
        <v>1</v>
      </c>
      <c r="E197">
        <f t="shared" si="40"/>
        <v>0</v>
      </c>
      <c r="G197" s="3">
        <f t="shared" si="41"/>
        <v>44139</v>
      </c>
      <c r="H197">
        <f t="shared" si="42"/>
        <v>345</v>
      </c>
      <c r="I197">
        <f t="shared" si="43"/>
        <v>345</v>
      </c>
      <c r="J197" t="str">
        <f t="shared" si="44"/>
        <v/>
      </c>
      <c r="K197" t="str">
        <f t="shared" si="46"/>
        <v/>
      </c>
    </row>
    <row r="198" spans="1:19">
      <c r="A198" s="9"/>
      <c r="B198" s="16">
        <f t="shared" si="45"/>
        <v>44106</v>
      </c>
      <c r="C198">
        <f t="shared" si="38"/>
        <v>169</v>
      </c>
      <c r="D198">
        <f t="shared" si="39"/>
        <v>0</v>
      </c>
      <c r="E198">
        <f t="shared" si="40"/>
        <v>0</v>
      </c>
      <c r="G198" s="3">
        <f t="shared" si="41"/>
        <v>44140</v>
      </c>
      <c r="H198">
        <f t="shared" si="42"/>
        <v>309</v>
      </c>
      <c r="I198" t="str">
        <f t="shared" si="43"/>
        <v/>
      </c>
      <c r="J198">
        <f t="shared" si="44"/>
        <v>309</v>
      </c>
      <c r="K198" t="str">
        <f t="shared" si="46"/>
        <v/>
      </c>
    </row>
    <row r="199" spans="1:19">
      <c r="B199" s="16">
        <f t="shared" si="45"/>
        <v>44105</v>
      </c>
      <c r="C199">
        <f t="shared" si="38"/>
        <v>203</v>
      </c>
      <c r="D199">
        <f t="shared" si="39"/>
        <v>0</v>
      </c>
      <c r="E199">
        <f t="shared" si="40"/>
        <v>0</v>
      </c>
      <c r="G199" s="3">
        <f t="shared" si="41"/>
        <v>44141</v>
      </c>
      <c r="H199">
        <f t="shared" si="42"/>
        <v>378</v>
      </c>
      <c r="I199">
        <f t="shared" si="43"/>
        <v>378</v>
      </c>
      <c r="J199" t="str">
        <f t="shared" si="44"/>
        <v/>
      </c>
      <c r="K199" t="str">
        <f t="shared" si="46"/>
        <v/>
      </c>
      <c r="R199" s="1">
        <v>44175</v>
      </c>
      <c r="S199" s="1">
        <v>840</v>
      </c>
    </row>
    <row r="200" spans="1:19">
      <c r="B200" s="16">
        <f t="shared" si="45"/>
        <v>44104</v>
      </c>
      <c r="C200">
        <f t="shared" si="38"/>
        <v>318</v>
      </c>
      <c r="D200">
        <f t="shared" si="39"/>
        <v>0</v>
      </c>
      <c r="E200">
        <f t="shared" si="40"/>
        <v>0</v>
      </c>
      <c r="G200" s="3">
        <f t="shared" si="41"/>
        <v>44142</v>
      </c>
      <c r="H200">
        <f t="shared" si="42"/>
        <v>365</v>
      </c>
      <c r="I200" t="str">
        <f t="shared" si="43"/>
        <v/>
      </c>
      <c r="J200" t="str">
        <f t="shared" si="44"/>
        <v/>
      </c>
      <c r="K200" t="str">
        <f t="shared" si="46"/>
        <v/>
      </c>
    </row>
    <row r="201" spans="1:19">
      <c r="B201" s="16">
        <f t="shared" si="45"/>
        <v>44103</v>
      </c>
      <c r="C201">
        <f t="shared" si="38"/>
        <v>238</v>
      </c>
      <c r="D201">
        <f t="shared" si="39"/>
        <v>0</v>
      </c>
      <c r="E201">
        <f t="shared" si="40"/>
        <v>0</v>
      </c>
      <c r="G201" s="3">
        <f t="shared" si="41"/>
        <v>44143</v>
      </c>
      <c r="H201">
        <f t="shared" si="42"/>
        <v>252</v>
      </c>
      <c r="I201" t="str">
        <f t="shared" si="43"/>
        <v/>
      </c>
      <c r="J201" t="str">
        <f t="shared" si="44"/>
        <v/>
      </c>
      <c r="K201" t="str">
        <f t="shared" si="46"/>
        <v/>
      </c>
    </row>
    <row r="202" spans="1:19">
      <c r="B202" s="16">
        <f t="shared" si="45"/>
        <v>44102</v>
      </c>
      <c r="C202">
        <f t="shared" si="38"/>
        <v>199</v>
      </c>
      <c r="D202">
        <f t="shared" si="39"/>
        <v>0</v>
      </c>
      <c r="E202">
        <f t="shared" si="40"/>
        <v>0</v>
      </c>
      <c r="G202" s="3">
        <f t="shared" si="41"/>
        <v>44144</v>
      </c>
      <c r="H202">
        <f t="shared" si="42"/>
        <v>171</v>
      </c>
      <c r="I202" t="str">
        <f t="shared" si="43"/>
        <v/>
      </c>
      <c r="J202">
        <f t="shared" si="44"/>
        <v>171</v>
      </c>
      <c r="K202" t="str">
        <f t="shared" si="46"/>
        <v/>
      </c>
      <c r="R202" s="1">
        <v>44176</v>
      </c>
      <c r="S202" s="1">
        <v>501</v>
      </c>
    </row>
    <row r="203" spans="1:19">
      <c r="B203" s="16">
        <f t="shared" si="45"/>
        <v>44101</v>
      </c>
      <c r="C203">
        <f t="shared" si="38"/>
        <v>141</v>
      </c>
      <c r="D203">
        <f t="shared" si="39"/>
        <v>0</v>
      </c>
      <c r="E203">
        <f t="shared" si="40"/>
        <v>0</v>
      </c>
      <c r="G203" s="3">
        <f t="shared" si="41"/>
        <v>44145</v>
      </c>
      <c r="H203">
        <f t="shared" si="42"/>
        <v>202</v>
      </c>
      <c r="I203" t="str">
        <f t="shared" si="43"/>
        <v/>
      </c>
      <c r="J203" t="str">
        <f t="shared" si="44"/>
        <v/>
      </c>
      <c r="K203" t="str">
        <f t="shared" si="46"/>
        <v/>
      </c>
    </row>
    <row r="204" spans="1:19">
      <c r="B204" s="16">
        <f t="shared" si="45"/>
        <v>44100</v>
      </c>
      <c r="C204">
        <f t="shared" si="38"/>
        <v>242</v>
      </c>
      <c r="D204">
        <f t="shared" si="39"/>
        <v>0</v>
      </c>
      <c r="E204">
        <f t="shared" si="40"/>
        <v>0</v>
      </c>
      <c r="G204" s="3">
        <f t="shared" si="41"/>
        <v>44146</v>
      </c>
      <c r="H204">
        <f t="shared" si="42"/>
        <v>248</v>
      </c>
      <c r="I204" t="str">
        <f t="shared" si="43"/>
        <v/>
      </c>
      <c r="J204" t="str">
        <f t="shared" si="44"/>
        <v/>
      </c>
      <c r="K204" t="str">
        <f t="shared" si="46"/>
        <v/>
      </c>
    </row>
    <row r="205" spans="1:19">
      <c r="B205" s="16">
        <f t="shared" si="45"/>
        <v>44099</v>
      </c>
      <c r="C205">
        <f t="shared" si="38"/>
        <v>217</v>
      </c>
      <c r="D205">
        <f t="shared" si="39"/>
        <v>1</v>
      </c>
      <c r="E205">
        <f t="shared" si="40"/>
        <v>0</v>
      </c>
      <c r="G205" s="3">
        <f t="shared" si="41"/>
        <v>44147</v>
      </c>
      <c r="H205">
        <f t="shared" si="42"/>
        <v>255</v>
      </c>
      <c r="I205" t="str">
        <f t="shared" si="43"/>
        <v/>
      </c>
      <c r="J205" t="str">
        <f t="shared" si="44"/>
        <v/>
      </c>
      <c r="K205" t="str">
        <f t="shared" si="46"/>
        <v/>
      </c>
    </row>
    <row r="206" spans="1:19">
      <c r="B206" s="16">
        <f t="shared" si="45"/>
        <v>44098</v>
      </c>
      <c r="C206">
        <f t="shared" si="38"/>
        <v>211</v>
      </c>
      <c r="D206">
        <f t="shared" si="39"/>
        <v>0</v>
      </c>
      <c r="E206">
        <f t="shared" si="40"/>
        <v>0</v>
      </c>
      <c r="G206" s="3">
        <f t="shared" si="41"/>
        <v>44148</v>
      </c>
      <c r="H206">
        <f t="shared" si="42"/>
        <v>280</v>
      </c>
      <c r="I206">
        <f t="shared" si="43"/>
        <v>280</v>
      </c>
      <c r="J206" t="str">
        <f t="shared" si="44"/>
        <v/>
      </c>
      <c r="K206" t="str">
        <f t="shared" si="46"/>
        <v/>
      </c>
    </row>
    <row r="207" spans="1:19">
      <c r="B207" s="16">
        <f t="shared" si="45"/>
        <v>44097</v>
      </c>
      <c r="C207">
        <f t="shared" ref="C207" si="47">IF(B207&lt;&gt;B206,VLOOKUP(B207,data,2,FALSE),"")</f>
        <v>189</v>
      </c>
      <c r="D207">
        <f t="shared" ref="D207" si="48">VLOOKUP(B207,data,3,FALSE)</f>
        <v>0</v>
      </c>
      <c r="E207">
        <f t="shared" ref="E207" si="49">IF(C207&gt;E206,E206,0)</f>
        <v>0</v>
      </c>
      <c r="G207" s="3">
        <f t="shared" si="41"/>
        <v>44149</v>
      </c>
      <c r="H207">
        <f t="shared" si="42"/>
        <v>279</v>
      </c>
      <c r="I207" t="str">
        <f t="shared" si="43"/>
        <v/>
      </c>
      <c r="J207">
        <f t="shared" si="44"/>
        <v>279</v>
      </c>
      <c r="K207" t="str">
        <f t="shared" si="46"/>
        <v/>
      </c>
    </row>
    <row r="208" spans="1:19">
      <c r="B208" s="16">
        <f t="shared" si="45"/>
        <v>44096</v>
      </c>
      <c r="C208">
        <f t="shared" ref="C208:C214" si="50">IF(B208&lt;&gt;B207,VLOOKUP(B208,data,2,FALSE),"")</f>
        <v>311</v>
      </c>
      <c r="D208">
        <f t="shared" ref="D208:D214" si="51">VLOOKUP(B208,data,3,FALSE)</f>
        <v>0</v>
      </c>
      <c r="E208">
        <f t="shared" ref="E208:E214" si="52">IF(C208&gt;E207,E207,0)</f>
        <v>0</v>
      </c>
      <c r="G208" s="3">
        <f t="shared" si="41"/>
        <v>44150</v>
      </c>
      <c r="H208">
        <f t="shared" si="42"/>
        <v>321</v>
      </c>
      <c r="I208">
        <f t="shared" si="43"/>
        <v>321</v>
      </c>
      <c r="J208" t="str">
        <f t="shared" si="44"/>
        <v/>
      </c>
      <c r="K208" t="str">
        <f t="shared" si="46"/>
        <v/>
      </c>
    </row>
    <row r="209" spans="1:11">
      <c r="B209" s="16">
        <f t="shared" si="45"/>
        <v>44095</v>
      </c>
      <c r="C209">
        <f t="shared" si="50"/>
        <v>157</v>
      </c>
      <c r="D209">
        <f t="shared" si="51"/>
        <v>0</v>
      </c>
      <c r="E209">
        <f t="shared" si="52"/>
        <v>0</v>
      </c>
      <c r="G209" s="3">
        <f t="shared" si="41"/>
        <v>44151</v>
      </c>
      <c r="H209">
        <f t="shared" si="42"/>
        <v>301</v>
      </c>
      <c r="I209" t="str">
        <f t="shared" si="43"/>
        <v/>
      </c>
      <c r="J209">
        <f t="shared" si="44"/>
        <v>301</v>
      </c>
      <c r="K209" t="str">
        <f t="shared" si="46"/>
        <v/>
      </c>
    </row>
    <row r="210" spans="1:11">
      <c r="B210" s="16">
        <f t="shared" si="45"/>
        <v>44094</v>
      </c>
      <c r="C210">
        <f t="shared" si="50"/>
        <v>202</v>
      </c>
      <c r="D210">
        <f t="shared" si="51"/>
        <v>0</v>
      </c>
      <c r="E210">
        <f t="shared" si="52"/>
        <v>0</v>
      </c>
      <c r="G210" s="3">
        <f t="shared" si="41"/>
        <v>44152</v>
      </c>
      <c r="H210">
        <f t="shared" si="42"/>
        <v>389</v>
      </c>
      <c r="I210" t="str">
        <f t="shared" si="43"/>
        <v/>
      </c>
      <c r="J210" t="str">
        <f t="shared" si="44"/>
        <v/>
      </c>
      <c r="K210" t="str">
        <f t="shared" si="46"/>
        <v/>
      </c>
    </row>
    <row r="211" spans="1:11">
      <c r="B211" s="16">
        <f t="shared" si="45"/>
        <v>44093</v>
      </c>
      <c r="C211">
        <f t="shared" si="50"/>
        <v>190</v>
      </c>
      <c r="D211">
        <f t="shared" si="51"/>
        <v>0</v>
      </c>
      <c r="E211">
        <f t="shared" si="52"/>
        <v>0</v>
      </c>
      <c r="G211" s="3">
        <f t="shared" si="41"/>
        <v>44153</v>
      </c>
      <c r="H211">
        <f t="shared" si="42"/>
        <v>458</v>
      </c>
      <c r="I211" t="str">
        <f t="shared" si="43"/>
        <v/>
      </c>
      <c r="J211" t="str">
        <f t="shared" si="44"/>
        <v/>
      </c>
      <c r="K211" t="str">
        <f t="shared" si="46"/>
        <v/>
      </c>
    </row>
    <row r="212" spans="1:11">
      <c r="B212" s="16">
        <f t="shared" si="45"/>
        <v>44092</v>
      </c>
      <c r="C212">
        <f t="shared" si="50"/>
        <v>82</v>
      </c>
      <c r="D212">
        <f t="shared" si="51"/>
        <v>0</v>
      </c>
      <c r="E212">
        <f t="shared" si="52"/>
        <v>0</v>
      </c>
      <c r="G212" s="3">
        <f t="shared" si="41"/>
        <v>44154</v>
      </c>
      <c r="H212">
        <f t="shared" si="42"/>
        <v>537</v>
      </c>
      <c r="I212">
        <f t="shared" si="43"/>
        <v>537</v>
      </c>
      <c r="J212" t="str">
        <f t="shared" si="44"/>
        <v/>
      </c>
      <c r="K212" t="str">
        <f t="shared" si="46"/>
        <v/>
      </c>
    </row>
    <row r="213" spans="1:11">
      <c r="B213" s="16">
        <f t="shared" si="45"/>
        <v>44091</v>
      </c>
      <c r="C213">
        <f t="shared" si="50"/>
        <v>137</v>
      </c>
      <c r="D213">
        <f t="shared" si="51"/>
        <v>0</v>
      </c>
      <c r="E213">
        <f t="shared" si="52"/>
        <v>0</v>
      </c>
      <c r="G213" s="3">
        <f t="shared" si="41"/>
        <v>44155</v>
      </c>
      <c r="H213">
        <f t="shared" si="42"/>
        <v>518</v>
      </c>
      <c r="I213" t="str">
        <f t="shared" si="43"/>
        <v/>
      </c>
      <c r="J213">
        <f t="shared" si="44"/>
        <v>518</v>
      </c>
      <c r="K213" t="str">
        <f t="shared" si="46"/>
        <v/>
      </c>
    </row>
    <row r="214" spans="1:11">
      <c r="B214" s="16">
        <f t="shared" si="45"/>
        <v>44090</v>
      </c>
      <c r="C214">
        <f t="shared" si="50"/>
        <v>125</v>
      </c>
      <c r="D214">
        <f t="shared" si="51"/>
        <v>0</v>
      </c>
      <c r="E214">
        <f t="shared" si="52"/>
        <v>0</v>
      </c>
      <c r="G214" s="3">
        <f t="shared" si="41"/>
        <v>44156</v>
      </c>
      <c r="H214">
        <f t="shared" si="42"/>
        <v>626</v>
      </c>
      <c r="I214">
        <f t="shared" si="43"/>
        <v>626</v>
      </c>
      <c r="J214" t="str">
        <f t="shared" si="44"/>
        <v/>
      </c>
      <c r="K214" t="str">
        <f t="shared" si="46"/>
        <v/>
      </c>
    </row>
    <row r="215" spans="1:11">
      <c r="B215" s="16">
        <f t="shared" si="45"/>
        <v>44089</v>
      </c>
      <c r="C215">
        <f t="shared" ref="C215:C220" si="53">IF(B215&lt;&gt;B214,VLOOKUP(B215,data,2,FALSE),"")</f>
        <v>136</v>
      </c>
      <c r="D215">
        <f t="shared" ref="D215:D220" si="54">VLOOKUP(B215,data,3,FALSE)</f>
        <v>0</v>
      </c>
      <c r="E215">
        <f t="shared" ref="E215:E220" si="55">IF(C215&gt;E214,E214,0)</f>
        <v>0</v>
      </c>
      <c r="G215" s="3">
        <f t="shared" si="41"/>
        <v>44157</v>
      </c>
      <c r="H215">
        <f t="shared" si="42"/>
        <v>485</v>
      </c>
      <c r="I215" t="str">
        <f t="shared" si="43"/>
        <v/>
      </c>
      <c r="J215" t="str">
        <f t="shared" si="44"/>
        <v/>
      </c>
      <c r="K215" t="str">
        <f t="shared" si="46"/>
        <v/>
      </c>
    </row>
    <row r="216" spans="1:11">
      <c r="A216" s="13"/>
      <c r="B216" s="16">
        <f t="shared" si="45"/>
        <v>44088</v>
      </c>
      <c r="C216">
        <f t="shared" si="53"/>
        <v>67</v>
      </c>
      <c r="D216">
        <f t="shared" si="54"/>
        <v>0</v>
      </c>
      <c r="E216">
        <f t="shared" si="55"/>
        <v>0</v>
      </c>
      <c r="G216" s="3">
        <f t="shared" si="41"/>
        <v>44158</v>
      </c>
      <c r="H216">
        <f t="shared" si="42"/>
        <v>383</v>
      </c>
      <c r="I216" t="str">
        <f t="shared" si="43"/>
        <v/>
      </c>
      <c r="J216">
        <f t="shared" si="44"/>
        <v>383</v>
      </c>
      <c r="K216" t="str">
        <f t="shared" si="46"/>
        <v/>
      </c>
    </row>
    <row r="217" spans="1:11">
      <c r="B217" s="16">
        <f t="shared" si="45"/>
        <v>44087</v>
      </c>
      <c r="C217">
        <f t="shared" si="53"/>
        <v>87</v>
      </c>
      <c r="D217">
        <f t="shared" si="54"/>
        <v>0</v>
      </c>
      <c r="E217">
        <f t="shared" si="55"/>
        <v>0</v>
      </c>
      <c r="G217" s="3">
        <f t="shared" si="41"/>
        <v>44159</v>
      </c>
      <c r="H217">
        <f t="shared" si="42"/>
        <v>874</v>
      </c>
      <c r="I217" t="str">
        <f t="shared" si="43"/>
        <v/>
      </c>
      <c r="J217" t="str">
        <f t="shared" si="44"/>
        <v/>
      </c>
      <c r="K217" t="str">
        <f t="shared" si="46"/>
        <v/>
      </c>
    </row>
    <row r="218" spans="1:11">
      <c r="B218" s="16">
        <f t="shared" si="45"/>
        <v>44086</v>
      </c>
      <c r="C218">
        <f t="shared" si="53"/>
        <v>46</v>
      </c>
      <c r="D218">
        <f t="shared" si="54"/>
        <v>0</v>
      </c>
      <c r="E218">
        <f t="shared" si="55"/>
        <v>0</v>
      </c>
      <c r="G218" s="3">
        <f t="shared" si="41"/>
        <v>44160</v>
      </c>
      <c r="H218">
        <f t="shared" si="42"/>
        <v>1098</v>
      </c>
      <c r="I218">
        <f t="shared" si="43"/>
        <v>1098</v>
      </c>
      <c r="J218" t="str">
        <f t="shared" si="44"/>
        <v/>
      </c>
      <c r="K218" t="str">
        <f t="shared" si="46"/>
        <v/>
      </c>
    </row>
    <row r="219" spans="1:11">
      <c r="B219" s="16">
        <f t="shared" si="45"/>
        <v>44085</v>
      </c>
      <c r="C219">
        <f t="shared" si="53"/>
        <v>70</v>
      </c>
      <c r="D219">
        <f t="shared" si="54"/>
        <v>0</v>
      </c>
      <c r="E219">
        <f t="shared" si="55"/>
        <v>0</v>
      </c>
      <c r="G219" s="3">
        <f t="shared" si="41"/>
        <v>44161</v>
      </c>
      <c r="H219">
        <f t="shared" si="42"/>
        <v>923</v>
      </c>
      <c r="I219" t="str">
        <f t="shared" si="43"/>
        <v/>
      </c>
      <c r="J219" t="str">
        <f t="shared" si="44"/>
        <v/>
      </c>
      <c r="K219" t="str">
        <f t="shared" si="46"/>
        <v/>
      </c>
    </row>
    <row r="220" spans="1:11">
      <c r="B220" s="16">
        <f t="shared" si="45"/>
        <v>44084</v>
      </c>
      <c r="C220">
        <f t="shared" si="53"/>
        <v>75</v>
      </c>
      <c r="D220">
        <f t="shared" si="54"/>
        <v>0</v>
      </c>
      <c r="E220">
        <f t="shared" si="55"/>
        <v>0</v>
      </c>
      <c r="G220" s="3">
        <f t="shared" si="41"/>
        <v>44162</v>
      </c>
      <c r="H220">
        <f t="shared" si="42"/>
        <v>838</v>
      </c>
      <c r="I220" t="str">
        <f t="shared" si="43"/>
        <v/>
      </c>
      <c r="J220">
        <f t="shared" si="44"/>
        <v>838</v>
      </c>
      <c r="K220" t="str">
        <f t="shared" si="46"/>
        <v/>
      </c>
    </row>
    <row r="221" spans="1:11">
      <c r="B221" s="16">
        <f t="shared" si="45"/>
        <v>44083</v>
      </c>
      <c r="C221">
        <f t="shared" ref="C221:C226" si="56">IF(B221&lt;&gt;B220,VLOOKUP(B221,data,2,FALSE),"")</f>
        <v>101</v>
      </c>
      <c r="D221">
        <f t="shared" ref="D221:D226" si="57">VLOOKUP(B221,data,3,FALSE)</f>
        <v>0</v>
      </c>
      <c r="E221">
        <f t="shared" ref="E221:E226" si="58">IF(C221&gt;E220,E220,0)</f>
        <v>0</v>
      </c>
      <c r="G221" s="3">
        <f t="shared" si="41"/>
        <v>44163</v>
      </c>
      <c r="H221">
        <f t="shared" si="42"/>
        <v>1025</v>
      </c>
      <c r="I221">
        <f t="shared" si="43"/>
        <v>1025</v>
      </c>
      <c r="J221" t="str">
        <f t="shared" si="44"/>
        <v/>
      </c>
      <c r="K221" t="str">
        <f t="shared" si="46"/>
        <v/>
      </c>
    </row>
    <row r="222" spans="1:11">
      <c r="B222" s="16">
        <f t="shared" si="45"/>
        <v>44082</v>
      </c>
      <c r="C222">
        <f t="shared" si="56"/>
        <v>56</v>
      </c>
      <c r="D222">
        <f t="shared" si="57"/>
        <v>0</v>
      </c>
      <c r="E222">
        <f t="shared" si="58"/>
        <v>0</v>
      </c>
      <c r="G222" s="3">
        <f t="shared" si="41"/>
        <v>44164</v>
      </c>
      <c r="H222">
        <f t="shared" si="42"/>
        <v>753</v>
      </c>
      <c r="I222" t="str">
        <f t="shared" si="43"/>
        <v/>
      </c>
      <c r="J222" t="str">
        <f t="shared" si="44"/>
        <v/>
      </c>
      <c r="K222" t="str">
        <f t="shared" si="46"/>
        <v/>
      </c>
    </row>
    <row r="223" spans="1:11">
      <c r="B223" s="16">
        <f t="shared" si="45"/>
        <v>44081</v>
      </c>
      <c r="C223">
        <f t="shared" si="56"/>
        <v>46</v>
      </c>
      <c r="D223">
        <f t="shared" si="57"/>
        <v>0</v>
      </c>
      <c r="E223">
        <f t="shared" si="58"/>
        <v>0</v>
      </c>
      <c r="G223" s="3">
        <f t="shared" si="41"/>
        <v>44165</v>
      </c>
      <c r="H223">
        <f t="shared" si="42"/>
        <v>725</v>
      </c>
      <c r="I223" t="str">
        <f t="shared" si="43"/>
        <v/>
      </c>
      <c r="J223" t="str">
        <f t="shared" si="44"/>
        <v/>
      </c>
      <c r="K223" t="str">
        <f t="shared" si="46"/>
        <v/>
      </c>
    </row>
    <row r="224" spans="1:11">
      <c r="B224" s="16">
        <f t="shared" si="45"/>
        <v>44080</v>
      </c>
      <c r="C224">
        <f t="shared" si="56"/>
        <v>10</v>
      </c>
      <c r="D224">
        <f t="shared" si="57"/>
        <v>0</v>
      </c>
      <c r="E224">
        <f t="shared" si="58"/>
        <v>0</v>
      </c>
      <c r="G224" s="3">
        <f t="shared" si="41"/>
        <v>44166</v>
      </c>
      <c r="H224">
        <f t="shared" si="42"/>
        <v>722</v>
      </c>
      <c r="I224" t="str">
        <f t="shared" si="43"/>
        <v/>
      </c>
      <c r="J224">
        <f t="shared" si="44"/>
        <v>722</v>
      </c>
      <c r="K224" t="str">
        <f t="shared" si="46"/>
        <v/>
      </c>
    </row>
    <row r="225" spans="2:19">
      <c r="B225" s="16">
        <f t="shared" si="45"/>
        <v>44079</v>
      </c>
      <c r="C225">
        <f t="shared" si="56"/>
        <v>15</v>
      </c>
      <c r="D225">
        <f t="shared" si="57"/>
        <v>0</v>
      </c>
      <c r="E225">
        <f t="shared" si="58"/>
        <v>0</v>
      </c>
      <c r="G225" s="3">
        <f t="shared" si="41"/>
        <v>44167</v>
      </c>
      <c r="H225">
        <f t="shared" si="42"/>
        <v>995</v>
      </c>
      <c r="I225">
        <f t="shared" si="43"/>
        <v>995</v>
      </c>
      <c r="J225" t="str">
        <f t="shared" si="44"/>
        <v/>
      </c>
      <c r="K225" t="str">
        <f t="shared" si="46"/>
        <v/>
      </c>
    </row>
    <row r="226" spans="2:19">
      <c r="B226" s="16">
        <f t="shared" si="45"/>
        <v>44078</v>
      </c>
      <c r="C226">
        <f t="shared" si="56"/>
        <v>19</v>
      </c>
      <c r="D226">
        <f t="shared" si="57"/>
        <v>0</v>
      </c>
      <c r="E226">
        <f t="shared" si="58"/>
        <v>0</v>
      </c>
      <c r="G226" s="3">
        <f t="shared" si="41"/>
        <v>44168</v>
      </c>
      <c r="H226">
        <f t="shared" si="42"/>
        <v>714</v>
      </c>
      <c r="I226" t="str">
        <f t="shared" si="43"/>
        <v/>
      </c>
      <c r="J226">
        <f t="shared" si="44"/>
        <v>714</v>
      </c>
      <c r="K226" t="str">
        <f t="shared" si="46"/>
        <v/>
      </c>
    </row>
    <row r="227" spans="2:19">
      <c r="B227" s="16">
        <f t="shared" si="45"/>
        <v>44077</v>
      </c>
      <c r="C227">
        <f t="shared" ref="C227:C235" si="59">IF(B227&lt;&gt;B226,VLOOKUP(B227,data,2,FALSE),"")</f>
        <v>6</v>
      </c>
      <c r="D227">
        <f t="shared" ref="D227:D235" si="60">VLOOKUP(B227,data,3,FALSE)</f>
        <v>0</v>
      </c>
      <c r="E227">
        <f t="shared" ref="E227:E235" si="61">IF(C227&gt;E226,E226,0)</f>
        <v>0</v>
      </c>
      <c r="G227" s="3">
        <f t="shared" si="41"/>
        <v>44169</v>
      </c>
      <c r="H227">
        <f t="shared" si="42"/>
        <v>748</v>
      </c>
      <c r="I227" t="str">
        <f t="shared" si="43"/>
        <v/>
      </c>
      <c r="J227" t="str">
        <f t="shared" si="44"/>
        <v/>
      </c>
    </row>
    <row r="228" spans="2:19">
      <c r="B228" s="16">
        <f t="shared" si="45"/>
        <v>44077</v>
      </c>
      <c r="C228" t="str">
        <f t="shared" si="59"/>
        <v/>
      </c>
      <c r="D228">
        <f t="shared" si="60"/>
        <v>0</v>
      </c>
      <c r="E228">
        <f t="shared" si="61"/>
        <v>0</v>
      </c>
      <c r="G228" s="3">
        <f t="shared" si="41"/>
        <v>44170</v>
      </c>
      <c r="H228">
        <f t="shared" si="42"/>
        <v>845</v>
      </c>
      <c r="I228" t="str">
        <f t="shared" si="43"/>
        <v/>
      </c>
      <c r="J228" t="str">
        <f t="shared" si="44"/>
        <v/>
      </c>
    </row>
    <row r="229" spans="2:19">
      <c r="B229" s="16">
        <f t="shared" si="45"/>
        <v>44077</v>
      </c>
      <c r="C229" t="str">
        <f t="shared" si="59"/>
        <v/>
      </c>
      <c r="D229">
        <f t="shared" si="60"/>
        <v>0</v>
      </c>
      <c r="E229">
        <f t="shared" si="61"/>
        <v>0</v>
      </c>
      <c r="G229" s="3">
        <f t="shared" si="41"/>
        <v>44171</v>
      </c>
      <c r="H229">
        <f t="shared" si="42"/>
        <v>865</v>
      </c>
      <c r="I229">
        <f t="shared" si="43"/>
        <v>865</v>
      </c>
      <c r="J229" t="str">
        <f t="shared" si="44"/>
        <v/>
      </c>
    </row>
    <row r="230" spans="2:19">
      <c r="B230" s="16">
        <f t="shared" si="45"/>
        <v>44077</v>
      </c>
      <c r="C230" t="str">
        <f t="shared" si="59"/>
        <v/>
      </c>
      <c r="D230">
        <f t="shared" si="60"/>
        <v>0</v>
      </c>
      <c r="E230">
        <f t="shared" si="61"/>
        <v>0</v>
      </c>
      <c r="G230" s="3">
        <f t="shared" si="41"/>
        <v>44172</v>
      </c>
      <c r="H230">
        <f t="shared" si="42"/>
        <v>531</v>
      </c>
      <c r="I230" t="str">
        <f t="shared" si="43"/>
        <v/>
      </c>
      <c r="J230">
        <f t="shared" si="44"/>
        <v>531</v>
      </c>
    </row>
    <row r="231" spans="2:19">
      <c r="B231" s="16">
        <f t="shared" si="45"/>
        <v>44077</v>
      </c>
      <c r="C231" t="str">
        <f t="shared" si="59"/>
        <v/>
      </c>
      <c r="D231">
        <f t="shared" si="60"/>
        <v>0</v>
      </c>
      <c r="E231">
        <f t="shared" si="61"/>
        <v>0</v>
      </c>
      <c r="G231" s="3">
        <f t="shared" si="41"/>
        <v>44173</v>
      </c>
      <c r="H231">
        <f t="shared" si="42"/>
        <v>695</v>
      </c>
      <c r="I231" t="str">
        <f t="shared" si="43"/>
        <v/>
      </c>
      <c r="J231" t="str">
        <f t="shared" si="44"/>
        <v/>
      </c>
    </row>
    <row r="232" spans="2:19">
      <c r="B232" s="16">
        <f t="shared" si="45"/>
        <v>44077</v>
      </c>
      <c r="C232" t="str">
        <f t="shared" si="59"/>
        <v/>
      </c>
      <c r="D232">
        <f t="shared" si="60"/>
        <v>0</v>
      </c>
      <c r="E232">
        <f t="shared" si="61"/>
        <v>0</v>
      </c>
      <c r="G232" s="3">
        <f t="shared" si="41"/>
        <v>44174</v>
      </c>
      <c r="H232">
        <f t="shared" si="42"/>
        <v>817</v>
      </c>
      <c r="I232">
        <f t="shared" si="43"/>
        <v>817</v>
      </c>
      <c r="J232" t="str">
        <f t="shared" si="44"/>
        <v/>
      </c>
    </row>
    <row r="233" spans="2:19">
      <c r="B233" s="16">
        <f t="shared" si="45"/>
        <v>44077</v>
      </c>
      <c r="C233" t="str">
        <f t="shared" si="59"/>
        <v/>
      </c>
      <c r="D233">
        <f t="shared" si="60"/>
        <v>0</v>
      </c>
      <c r="E233">
        <f t="shared" si="61"/>
        <v>0</v>
      </c>
      <c r="G233" s="3">
        <f t="shared" si="41"/>
        <v>44175</v>
      </c>
      <c r="H233">
        <f t="shared" si="42"/>
        <v>710</v>
      </c>
      <c r="I233" t="str">
        <f t="shared" si="43"/>
        <v/>
      </c>
      <c r="J233">
        <f t="shared" si="44"/>
        <v>710</v>
      </c>
    </row>
    <row r="234" spans="2:19">
      <c r="B234" s="16">
        <f t="shared" si="45"/>
        <v>44077</v>
      </c>
      <c r="C234" t="str">
        <f t="shared" si="59"/>
        <v/>
      </c>
      <c r="D234">
        <f t="shared" si="60"/>
        <v>0</v>
      </c>
      <c r="E234">
        <f t="shared" si="61"/>
        <v>0</v>
      </c>
      <c r="G234" s="3">
        <f t="shared" ref="G234" si="62">IF(G235&gt;44077,G235-1,44077)</f>
        <v>44176</v>
      </c>
      <c r="H234">
        <f t="shared" ref="H234" si="63">VLOOKUP(G234,data,2,FALSE)</f>
        <v>897</v>
      </c>
      <c r="I234">
        <f t="shared" ref="I234" si="64">IF(AND(H234&gt;H233,H234&gt;H235),H234,IF(AND(H235="",H234/H233&gt;1.1),H234,""))</f>
        <v>897</v>
      </c>
      <c r="J234" t="str">
        <f t="shared" ref="J234:J235" si="65">IF(AND(H234&lt;H233,H234&lt;H235),H234,IF(AND(H235="",H234/H233&lt;0.9),H234,""))</f>
        <v/>
      </c>
      <c r="K234" t="str">
        <f>IF(ISNA(VLOOKUP(B234,R:S,2,)),"",VLOOKUP(B234,R:S,2,))</f>
        <v/>
      </c>
    </row>
    <row r="235" spans="2:19" s="14" customFormat="1">
      <c r="B235" s="16">
        <f t="shared" si="45"/>
        <v>44077</v>
      </c>
      <c r="C235" t="str">
        <f t="shared" si="59"/>
        <v/>
      </c>
      <c r="D235">
        <f t="shared" si="60"/>
        <v>0</v>
      </c>
      <c r="E235">
        <f t="shared" si="61"/>
        <v>0</v>
      </c>
      <c r="G235" s="15">
        <f>B127</f>
        <v>44177</v>
      </c>
      <c r="H235" s="14">
        <f t="shared" ref="H235" si="66">VLOOKUP(G235,data,2,FALSE)</f>
        <v>588</v>
      </c>
      <c r="I235" s="14" t="str">
        <f>IF(AND(H235&gt;H234,H235&gt;H236),H235,IF(AND(H236="",H235/H234&gt;1.1),H235,""))</f>
        <v/>
      </c>
      <c r="J235">
        <f t="shared" si="65"/>
        <v>588</v>
      </c>
      <c r="K235" t="str">
        <f>IF(ISNA(VLOOKUP(B235,R:S,2,)),"",VLOOKUP(B235,R:S,2,))</f>
        <v/>
      </c>
      <c r="R235" s="1"/>
      <c r="S235" s="1"/>
    </row>
    <row r="236" spans="2:19">
      <c r="B236" s="3"/>
      <c r="C236"/>
    </row>
    <row r="237" spans="2:19">
      <c r="B237" s="3" t="s">
        <v>22</v>
      </c>
      <c r="C237"/>
      <c r="G237" t="s">
        <v>23</v>
      </c>
    </row>
  </sheetData>
  <sortState xmlns:xlrd2="http://schemas.microsoft.com/office/spreadsheetml/2017/richdata2" ref="C101:D113">
    <sortCondition descending="1" ref="C101:C113"/>
  </sortState>
  <hyperlinks>
    <hyperlink ref="A54" r:id="rId1" location="Koronavilkkua" display="https://thl.fi/fi/web/hyvinvoinnin-ja-terveyden-edistamisen-johtaminen/ajankohtaista/koronan-vaikutukset-yhteiskuntaan-ja-palveluihin - Koronavilkkua" xr:uid="{F06E6CD0-5429-431D-B74B-547C41718C4B}"/>
    <hyperlink ref="A117" r:id="rId2" xr:uid="{517C9E3A-E5DB-4E26-91C6-74B95F09EC29}"/>
    <hyperlink ref="A60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2020-12-12T09:47:28Z</dcterms:modified>
</cp:coreProperties>
</file>