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ntactTracing-2020\GAEN\"/>
    </mc:Choice>
  </mc:AlternateContent>
  <xr:revisionPtr revIDLastSave="0" documentId="13_ncr:1_{142E9417-8584-4958-AA0D-76B890E42D09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data">Android!$C$9:$E$22</definedName>
    <definedName name="Json">Android!$A$4</definedName>
    <definedName name="time">Android!$C$9:$C$22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9" i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J14" i="1"/>
  <c r="K14" i="1" s="1"/>
  <c r="L14" i="1" l="1"/>
  <c r="G16" i="1"/>
  <c r="H16" i="1" s="1"/>
  <c r="I15" i="1"/>
  <c r="J15" i="1" l="1"/>
  <c r="K15" i="1" s="1"/>
  <c r="D15" i="1" l="1"/>
  <c r="B14" i="1"/>
  <c r="L15" i="1"/>
  <c r="E15" i="1" s="1"/>
  <c r="G17" i="1"/>
  <c r="H17" i="1" s="1"/>
  <c r="I16" i="1"/>
  <c r="B17" i="1" l="1"/>
  <c r="J16" i="1"/>
  <c r="K16" i="1" s="1"/>
  <c r="D14" i="1" l="1"/>
  <c r="G18" i="1"/>
  <c r="H18" i="1" s="1"/>
  <c r="I17" i="1"/>
  <c r="L16" i="1"/>
  <c r="B18" i="1" l="1"/>
  <c r="E14" i="1"/>
  <c r="J17" i="1"/>
  <c r="K17" i="1" s="1"/>
  <c r="D17" i="1" l="1"/>
  <c r="B12" i="1"/>
  <c r="L17" i="1"/>
  <c r="G19" i="1"/>
  <c r="H19" i="1" s="1"/>
  <c r="I18" i="1"/>
  <c r="B19" i="1" l="1"/>
  <c r="E17" i="1"/>
  <c r="B13" i="1"/>
  <c r="J18" i="1"/>
  <c r="K18" i="1" s="1"/>
  <c r="D18" i="1" l="1"/>
  <c r="D12" i="1"/>
  <c r="L18" i="1"/>
  <c r="E18" i="1" s="1"/>
  <c r="G20" i="1"/>
  <c r="H20" i="1" s="1"/>
  <c r="I19" i="1"/>
  <c r="E12" i="1" l="1"/>
  <c r="B16" i="1"/>
  <c r="J19" i="1"/>
  <c r="K19" i="1" s="1"/>
  <c r="D19" i="1" l="1"/>
  <c r="B10" i="1"/>
  <c r="L19" i="1"/>
  <c r="E13" i="1" s="1"/>
  <c r="D13" i="1"/>
  <c r="G21" i="1"/>
  <c r="H21" i="1" s="1"/>
  <c r="I20" i="1"/>
  <c r="G22" i="1" l="1"/>
  <c r="H22" i="1" s="1"/>
  <c r="E19" i="1"/>
  <c r="B20" i="1"/>
  <c r="J20" i="1"/>
  <c r="K20" i="1" s="1"/>
  <c r="B21" i="1" l="1"/>
  <c r="B22" i="1"/>
  <c r="D10" i="1"/>
  <c r="B9" i="1"/>
  <c r="L20" i="1"/>
  <c r="E16" i="1" s="1"/>
  <c r="D16" i="1"/>
  <c r="I21" i="1"/>
  <c r="E10" i="1" l="1"/>
  <c r="B11" i="1"/>
  <c r="B27" i="1" s="1"/>
  <c r="J21" i="1"/>
  <c r="K21" i="1" s="1"/>
  <c r="B28" i="1" l="1"/>
  <c r="D21" i="1"/>
  <c r="D9" i="1"/>
  <c r="I22" i="1"/>
  <c r="L21" i="1"/>
  <c r="E20" i="1" s="1"/>
  <c r="D20" i="1"/>
  <c r="C28" i="1" l="1"/>
  <c r="B29" i="1"/>
  <c r="E21" i="1"/>
  <c r="D28" i="1" s="1"/>
  <c r="E9" i="1"/>
  <c r="J22" i="1"/>
  <c r="K22" i="1" s="1"/>
  <c r="D11" i="1"/>
  <c r="B30" i="1" l="1"/>
  <c r="D29" i="1"/>
  <c r="C29" i="1"/>
  <c r="L22" i="1"/>
  <c r="E11" i="1" s="1"/>
  <c r="D22" i="1"/>
  <c r="C27" i="1" s="1"/>
  <c r="B31" i="1" l="1"/>
  <c r="C30" i="1"/>
  <c r="D30" i="1"/>
  <c r="E22" i="1"/>
  <c r="D27" i="1" s="1"/>
  <c r="B32" i="1" l="1"/>
  <c r="D31" i="1"/>
  <c r="C31" i="1"/>
  <c r="B33" i="1" l="1"/>
  <c r="D32" i="1"/>
  <c r="C32" i="1"/>
  <c r="B34" i="1" l="1"/>
  <c r="D33" i="1"/>
  <c r="C33" i="1"/>
  <c r="B35" i="1" l="1"/>
  <c r="C34" i="1"/>
  <c r="D34" i="1"/>
  <c r="B36" i="1" l="1"/>
  <c r="D35" i="1"/>
  <c r="C35" i="1"/>
  <c r="B37" i="1" l="1"/>
  <c r="D36" i="1"/>
  <c r="C36" i="1"/>
  <c r="D37" i="1" l="1"/>
  <c r="C37" i="1"/>
  <c r="B38" i="1"/>
  <c r="C38" i="1" l="1"/>
  <c r="D38" i="1"/>
  <c r="B39" i="1"/>
  <c r="C39" i="1" l="1"/>
  <c r="B40" i="1"/>
  <c r="D39" i="1"/>
  <c r="C40" i="1" l="1"/>
  <c r="D40" i="1"/>
</calcChain>
</file>

<file path=xl/sharedStrings.xml><?xml version="1.0" encoding="utf-8"?>
<sst xmlns="http://schemas.openxmlformats.org/spreadsheetml/2006/main" count="10" uniqueCount="8">
  <si>
    <t>timestamp</t>
  </si>
  <si>
    <t>keycount</t>
  </si>
  <si>
    <t>matchesCount</t>
  </si>
  <si>
    <t>[{"timestamp":"26. syyskuuta 2020 klo 8.01","keyCount":242,"matchesCount":0,"appName":"Koronavilkku","hash":"AP5aEpXLoQlr0QmfeoIh4FHy01c+H5xDR4JCbPprdPc="},{"timestamp":"25. syyskuuta 2020 klo 8.00","keyCount":217,"matchesCount":1,"appName":"Koronavilkku","hash":"nLBOmHqB7xON3sOJLjm86EVtaADO9z8MqVcA8r3v4t8="},{"timestamp":"24. syyskuuta 2020 klo 7.19","keyCount":211,"matchesCount":0,"appName":"Koronavilkku","hash":"XlRtacwf5zNbpVVHoSKu4IDF9qs1Wh6PipZr1sPMn+E="},{"timestamp":"23. syyskuuta 2020 klo 7.15","keyCount":189,"matchesCount":0,"appName":"Koronavilkku","hash":"XraKuKwjDha2BdTzS3+Xm08W+39n7AwLVWCl6VKlkHM="},{"timestamp":"22. syyskuuta 2020 klo 7.13","keyCount":311,"matchesCount":0,"appName":"Koronavilkku","hash":"cg00ZNzVnYnP9YAuDqm5ML6GrpkFfkESOfEZPrL6R1c="},{"timestamp":"21. syyskuuta 2020 klo 7.11","keyCount":157,"matchesCount":0,"appName":"Koronavilkku","hash":"eiScOGMBbruz9+mpIa4JU4R5C1NlJKl+7o3xWmhO7jw="},{"timestamp":"20. syyskuuta 2020 klo 11.09","keyCount":202,"matchesCount":0,"appName":"Koronavilkku","hash":"AT2kruWiYpVjiscFZlBLAG6pFxBrAq3cpo0ZIHpx2uM="},{"timestamp":"19. syyskuuta 2020 klo 10.50","keyCount":190,"matchesCount":0,"appName":"Koronavilkku","hash":"wQ25zYYr\/T3LDtbukS3OYyUSNBYzmsEMqI3tDEx+GdY="},{"timestamp":"18. syyskuuta 2020 klo 10.37","keyCount":82,"matchesCount":0,"appName":"Koronavilkku","hash":"LxnzOI42gpmBHhNssMRQgJbJyyVz6j95FgbhcEhslFE="},{"timestamp":"17. syyskuuta 2020 klo 10.36","keyCount":137,"matchesCount":0,"appName":"Koronavilkku","hash":"nPOu6VJOVmdCS0JgyedgK1KtW4rxnqzJUGhlNwGuOV4="},{"timestamp":"16. syyskuuta 2020 klo 10.32","keyCount":125,"matchesCount":0,"appName":"Koronavilkku","hash":"L5x\/yuwZx1S3i2n0\/9FRe4HclDlgucBDfy5Or56ZchQ="},{"timestamp":"15. syyskuuta 2020 klo 10.28","keyCount":136,"matchesCount":0,"appName":"Koronavilkku","hash":"op7f5yD\/eSrwkpUHdNNBhVmT48knZIc26Jzt8vGL3JA="},{"timestamp":"14. syyskuuta 2020 klo 10.26","keyCount":67,"matchesCount":0,"appName":"Koronavilkku","hash":"vIEKsogtvkNLwDVfjkgES\/2vVVF0c16tzUm34F9Dse4="},{"timestamp":"13. syyskuuta 2020 klo 10.22","keyCount":87,"matchesCount":0,"appName":"Koronavilkku","hash":"361cWfGKKo4KQRNrZy3CtjvAmySVn72Z3X1Sx903ClE="},{"timestamp":"12. syyskuuta 2020 klo 10.14","keyCount":46,"matchesCount":0,"appName":"Koronavilkku","hash":"eHQdknWekwuG+QhjqWFwr6Y9WV2zzJsq\/GpWtMb64n4="},{"timestamp":"11. syyskuuta 2020 klo 10.12","keyCount":70,"matchesCount":0,"appName":"Koronavilkku","hash":"Llwme0uzt1losTjyXkYelctwGHIM\/16sRNCj2n\/8+9I="},{"timestamp":"10. syyskuuta 2020 klo 10.10","keyCount":75,"matchesCount":0,"appName":"Koronavilkku","hash":"CPHlw+3fw1WYDenvGmJmyeJFbGpMfdgKNsQCX70b9Jo="}]</t>
  </si>
  <si>
    <t>time</t>
  </si>
  <si>
    <t>Time column is currently supported for UK ENG and FIN until end of 2020</t>
  </si>
  <si>
    <t>Export Android JSON into A4</t>
  </si>
  <si>
    <t>Sorted entries if time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</si>
</sst>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Android!$B$9:$B$22</c:f>
              <c:strCache>
                <c:ptCount val="14"/>
                <c:pt idx="0">
                  <c:v>26. syyskuuta</c:v>
                </c:pt>
                <c:pt idx="1">
                  <c:v>25. syyskuuta</c:v>
                </c:pt>
                <c:pt idx="2">
                  <c:v>24. syyskuuta</c:v>
                </c:pt>
                <c:pt idx="3">
                  <c:v>23. syyskuuta</c:v>
                </c:pt>
                <c:pt idx="4">
                  <c:v>22. syyskuuta</c:v>
                </c:pt>
                <c:pt idx="5">
                  <c:v>21. syyskuuta</c:v>
                </c:pt>
                <c:pt idx="6">
                  <c:v>20. syyskuuta</c:v>
                </c:pt>
                <c:pt idx="7">
                  <c:v>19. syyskuuta</c:v>
                </c:pt>
                <c:pt idx="8">
                  <c:v>18. syyskuuta</c:v>
                </c:pt>
                <c:pt idx="9">
                  <c:v>17. syyskuuta</c:v>
                </c:pt>
                <c:pt idx="10">
                  <c:v>16. syyskuuta</c:v>
                </c:pt>
                <c:pt idx="11">
                  <c:v>15. syyskuuta</c:v>
                </c:pt>
                <c:pt idx="12">
                  <c:v>14. syyskuuta</c:v>
                </c:pt>
                <c:pt idx="13">
                  <c:v>13. syyskuuta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242</c:v>
                </c:pt>
                <c:pt idx="1">
                  <c:v>217</c:v>
                </c:pt>
                <c:pt idx="2">
                  <c:v>211</c:v>
                </c:pt>
                <c:pt idx="3">
                  <c:v>189</c:v>
                </c:pt>
                <c:pt idx="4">
                  <c:v>311</c:v>
                </c:pt>
                <c:pt idx="5">
                  <c:v>157</c:v>
                </c:pt>
                <c:pt idx="6">
                  <c:v>202</c:v>
                </c:pt>
                <c:pt idx="7">
                  <c:v>190</c:v>
                </c:pt>
                <c:pt idx="8">
                  <c:v>82</c:v>
                </c:pt>
                <c:pt idx="9">
                  <c:v>137</c:v>
                </c:pt>
                <c:pt idx="10">
                  <c:v>125</c:v>
                </c:pt>
                <c:pt idx="11">
                  <c:v>136</c:v>
                </c:pt>
                <c:pt idx="12">
                  <c:v>67</c:v>
                </c:pt>
                <c:pt idx="1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 notification key</a:t>
            </a:r>
            <a:r>
              <a:rPr lang="en-US" baseline="0"/>
              <a:t> count #koronavilkku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Android!$B$27:$B$40</c:f>
              <c:numCache>
                <c:formatCode>m/d/yyyy</c:formatCode>
                <c:ptCount val="14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</c:numCache>
            </c:numRef>
          </c:cat>
          <c:val>
            <c:numRef>
              <c:f>Android!$C$27:$C$40</c:f>
              <c:numCache>
                <c:formatCode>General</c:formatCode>
                <c:ptCount val="14"/>
                <c:pt idx="0">
                  <c:v>87</c:v>
                </c:pt>
                <c:pt idx="1">
                  <c:v>67</c:v>
                </c:pt>
                <c:pt idx="2">
                  <c:v>136</c:v>
                </c:pt>
                <c:pt idx="3">
                  <c:v>125</c:v>
                </c:pt>
                <c:pt idx="4">
                  <c:v>137</c:v>
                </c:pt>
                <c:pt idx="5">
                  <c:v>82</c:v>
                </c:pt>
                <c:pt idx="6">
                  <c:v>190</c:v>
                </c:pt>
                <c:pt idx="7">
                  <c:v>202</c:v>
                </c:pt>
                <c:pt idx="8">
                  <c:v>157</c:v>
                </c:pt>
                <c:pt idx="9">
                  <c:v>311</c:v>
                </c:pt>
                <c:pt idx="10">
                  <c:v>189</c:v>
                </c:pt>
                <c:pt idx="11">
                  <c:v>211</c:v>
                </c:pt>
                <c:pt idx="12">
                  <c:v>217</c:v>
                </c:pt>
                <c:pt idx="13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Android!$B$27:$B$40</c:f>
              <c:numCache>
                <c:formatCode>m/d/yyyy</c:formatCode>
                <c:ptCount val="14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</c:numCache>
            </c:numRef>
          </c:cat>
          <c:val>
            <c:numRef>
              <c:f>Android!$D$27:$D$40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991648"/>
        <c:axId val="377992304"/>
      </c:barChart>
      <c:dateAx>
        <c:axId val="377991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299356</xdr:colOff>
      <xdr:row>4</xdr:row>
      <xdr:rowOff>146957</xdr:rowOff>
    </xdr:from>
    <xdr:to>
      <xdr:col>15</xdr:col>
      <xdr:colOff>397328</xdr:colOff>
      <xdr:row>29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642257</xdr:colOff>
      <xdr:row>41</xdr:row>
      <xdr:rowOff>16326</xdr:rowOff>
    </xdr:from>
    <xdr:to>
      <xdr:col>12</xdr:col>
      <xdr:colOff>212271</xdr:colOff>
      <xdr:row>63</xdr:row>
      <xdr:rowOff>27214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dimension ref="A2:L41"/>
  <sheetViews>
    <sheetView tabSelected="1" topLeftCell="A34" workbookViewId="0">
      <selection activeCell="A65" sqref="A65"/>
    </sheetView>
  </sheetViews>
  <sheetFormatPr defaultRowHeight="14.6" x14ac:dyDescent="0.4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 x14ac:dyDescent="0.4">
      <c r="A2" t="s">
        <v>6</v>
      </c>
    </row>
    <row r="4" spans="1:12" s="1" customFormat="1" x14ac:dyDescent="0.4">
      <c r="A4" s="1" t="s">
        <v>3</v>
      </c>
      <c r="C4" s="4"/>
    </row>
    <row r="6" spans="1:12" x14ac:dyDescent="0.4">
      <c r="A6" t="s">
        <v>5</v>
      </c>
    </row>
    <row r="8" spans="1:12" x14ac:dyDescent="0.4">
      <c r="B8" s="2" t="s">
        <v>0</v>
      </c>
      <c r="C8" s="5" t="s">
        <v>4</v>
      </c>
      <c r="D8" s="2" t="s">
        <v>1</v>
      </c>
      <c r="E8" s="2" t="s">
        <v>2</v>
      </c>
      <c r="L8">
        <v>1</v>
      </c>
    </row>
    <row r="9" spans="1:12" x14ac:dyDescent="0.4">
      <c r="B9" s="2" t="str">
        <f>MID(Json,G9+12,H9-G9-13)</f>
        <v>26. syyskuuta</v>
      </c>
      <c r="C9" s="5">
        <f>DATEVALUE(SUBSTITUTE(SUBSTITUTE(SUBSTITUTE(SUBSTITUTE(SUBSTITUTE(SUBSTITUTE(SUBSTITUTE(SUBSTITUTE(SUBSTITUTE(B9,CHAR(160),""),"September",".9.2020"),"October",".10.2020"),"November",".11.2020"),"December",".12.2020"),"syyskuuta","9.2020"),"lokakuuta","10.2020"),"marraskuuta","11.2020"),"joulukuuta","12.2020"))</f>
        <v>44100</v>
      </c>
      <c r="D9" s="2">
        <f>VALUE(MID(Json,I9+10,J9-I9-10))</f>
        <v>242</v>
      </c>
      <c r="E9" s="2">
        <f>VALUE(MID(Json,K9+14,L9-J9-16))</f>
        <v>0</v>
      </c>
      <c r="G9">
        <f>FIND("timestamp",Json,L8)</f>
        <v>4</v>
      </c>
      <c r="H9">
        <f>FIND("2020",Json,G9)</f>
        <v>30</v>
      </c>
      <c r="I9">
        <f>FIND("keyCount",Json,H9)</f>
        <v>46</v>
      </c>
      <c r="J9">
        <f>FIND(",""",Json,I9)</f>
        <v>59</v>
      </c>
      <c r="K9">
        <f>FIND("matchesCount",Json,J9)</f>
        <v>61</v>
      </c>
      <c r="L9">
        <f>FIND(",""",Json,K9)</f>
        <v>76</v>
      </c>
    </row>
    <row r="10" spans="1:12" x14ac:dyDescent="0.4">
      <c r="B10" s="2" t="str">
        <f>MID(Json,G10+12,H10-G10-13)</f>
        <v>25. syyskuuta</v>
      </c>
      <c r="C10" s="5">
        <f t="shared" ref="C10:C22" si="0">DATEVALUE(SUBSTITUTE(SUBSTITUTE(SUBSTITUTE(SUBSTITUTE(SUBSTITUTE(SUBSTITUTE(SUBSTITUTE(SUBSTITUTE(SUBSTITUTE(B10,CHAR(160),""),"September",".9.2020"),"October",".10.2020"),"November",".11.2020"),"December",".12.2020"),"syyskuuta","9.2020"),"lokakuuta","10.2020"),"marraskuuta","11.2020"),"joulukuuta","12.2020"))</f>
        <v>44099</v>
      </c>
      <c r="D10" s="2">
        <f>VALUE(MID(Json,I10+10,J10-I10-10))</f>
        <v>217</v>
      </c>
      <c r="E10" s="2">
        <f>VALUE(MID(Json,K10+14,L10-J10-16))</f>
        <v>1</v>
      </c>
      <c r="G10">
        <f>FIND("timestamp",Json,L9)</f>
        <v>159</v>
      </c>
      <c r="H10">
        <f>FIND("2020",Json,G10)</f>
        <v>185</v>
      </c>
      <c r="I10">
        <f>FIND("keyCount",Json,H10)</f>
        <v>201</v>
      </c>
      <c r="J10">
        <f>FIND(",""",Json,I10)</f>
        <v>214</v>
      </c>
      <c r="K10">
        <f>FIND("matchesCount",Json,J10)</f>
        <v>216</v>
      </c>
      <c r="L10">
        <f>FIND(",""",Json,K10)</f>
        <v>231</v>
      </c>
    </row>
    <row r="11" spans="1:12" x14ac:dyDescent="0.4">
      <c r="B11" s="2" t="str">
        <f>MID(Json,G11+12,H11-G11-13)</f>
        <v>24. syyskuuta</v>
      </c>
      <c r="C11" s="5">
        <f t="shared" si="0"/>
        <v>44098</v>
      </c>
      <c r="D11" s="2">
        <f>VALUE(MID(Json,I11+10,J11-I11-10))</f>
        <v>211</v>
      </c>
      <c r="E11" s="2">
        <f>VALUE(MID(Json,K11+14,L11-J11-16))</f>
        <v>0</v>
      </c>
      <c r="G11">
        <f>FIND("timestamp",Json,H10)</f>
        <v>314</v>
      </c>
      <c r="H11">
        <f>FIND("2020",Json,G11)</f>
        <v>340</v>
      </c>
      <c r="I11">
        <f>FIND("keyCount",Json,H11)</f>
        <v>356</v>
      </c>
      <c r="J11">
        <f>FIND(",""",Json,I11)</f>
        <v>369</v>
      </c>
      <c r="K11">
        <f>FIND("matchesCount",Json,J11)</f>
        <v>371</v>
      </c>
      <c r="L11">
        <f>FIND(",""",Json,K11)</f>
        <v>386</v>
      </c>
    </row>
    <row r="12" spans="1:12" x14ac:dyDescent="0.4">
      <c r="B12" s="2" t="str">
        <f>MID(Json,G12+12,H12-G12-13)</f>
        <v>23. syyskuuta</v>
      </c>
      <c r="C12" s="5">
        <f t="shared" si="0"/>
        <v>44097</v>
      </c>
      <c r="D12" s="2">
        <f>VALUE(MID(Json,I12+10,J12-I12-10))</f>
        <v>189</v>
      </c>
      <c r="E12" s="2">
        <f>VALUE(MID(Json,K12+14,L12-J12-16))</f>
        <v>0</v>
      </c>
      <c r="G12">
        <f>FIND("timestamp",Json,H11)</f>
        <v>469</v>
      </c>
      <c r="H12">
        <f>FIND("2020",Json,G12)</f>
        <v>495</v>
      </c>
      <c r="I12">
        <f>FIND("keyCount",Json,H12)</f>
        <v>511</v>
      </c>
      <c r="J12">
        <f>FIND(",""",Json,I12)</f>
        <v>524</v>
      </c>
      <c r="K12">
        <f>FIND("matchesCount",Json,J12)</f>
        <v>526</v>
      </c>
      <c r="L12">
        <f>FIND(",""",Json,K12)</f>
        <v>541</v>
      </c>
    </row>
    <row r="13" spans="1:12" x14ac:dyDescent="0.4">
      <c r="B13" s="2" t="str">
        <f>MID(Json,G13+12,H13-G13-13)</f>
        <v>22. syyskuuta</v>
      </c>
      <c r="C13" s="5">
        <f t="shared" si="0"/>
        <v>44096</v>
      </c>
      <c r="D13" s="2">
        <f>VALUE(MID(Json,I13+10,J13-I13-10))</f>
        <v>311</v>
      </c>
      <c r="E13" s="2">
        <f>VALUE(MID(Json,K13+14,L13-J13-16))</f>
        <v>0</v>
      </c>
      <c r="G13">
        <f>FIND("timestamp",Json,H12)</f>
        <v>624</v>
      </c>
      <c r="H13">
        <f>FIND("2020",Json,G13)</f>
        <v>650</v>
      </c>
      <c r="I13">
        <f>FIND("keyCount",Json,H13)</f>
        <v>666</v>
      </c>
      <c r="J13">
        <f>FIND(",""",Json,I13)</f>
        <v>679</v>
      </c>
      <c r="K13">
        <f>FIND("matchesCount",Json,J13)</f>
        <v>681</v>
      </c>
      <c r="L13">
        <f>FIND(",""",Json,K13)</f>
        <v>696</v>
      </c>
    </row>
    <row r="14" spans="1:12" x14ac:dyDescent="0.4">
      <c r="B14" s="2" t="str">
        <f>MID(Json,G14+12,H14-G14-13)</f>
        <v>21. syyskuuta</v>
      </c>
      <c r="C14" s="5">
        <f t="shared" si="0"/>
        <v>44095</v>
      </c>
      <c r="D14" s="2">
        <f>VALUE(MID(Json,I14+10,J14-I14-10))</f>
        <v>157</v>
      </c>
      <c r="E14" s="2">
        <f>VALUE(MID(Json,K14+14,L14-J14-16))</f>
        <v>0</v>
      </c>
      <c r="G14">
        <f>FIND("timestamp",Json,H13)</f>
        <v>779</v>
      </c>
      <c r="H14">
        <f>FIND("2020",Json,G14)</f>
        <v>805</v>
      </c>
      <c r="I14">
        <f>FIND("keyCount",Json,H14)</f>
        <v>821</v>
      </c>
      <c r="J14">
        <f>FIND(",""",Json,I14)</f>
        <v>834</v>
      </c>
      <c r="K14">
        <f>FIND("matchesCount",Json,J14)</f>
        <v>836</v>
      </c>
      <c r="L14">
        <f>FIND(",""",Json,K14)</f>
        <v>851</v>
      </c>
    </row>
    <row r="15" spans="1:12" x14ac:dyDescent="0.4">
      <c r="B15" s="2" t="str">
        <f>MID(Json,G15+12,H15-G15-13)</f>
        <v>20. syyskuuta</v>
      </c>
      <c r="C15" s="5">
        <f t="shared" si="0"/>
        <v>44094</v>
      </c>
      <c r="D15" s="2">
        <f>VALUE(MID(Json,I15+10,J15-I15-10))</f>
        <v>202</v>
      </c>
      <c r="E15" s="2">
        <f>VALUE(MID(Json,K15+14,L15-J15-16))</f>
        <v>0</v>
      </c>
      <c r="G15">
        <f>FIND("timestamp",Json,H14)</f>
        <v>934</v>
      </c>
      <c r="H15">
        <f>FIND("2020",Json,G15)</f>
        <v>960</v>
      </c>
      <c r="I15">
        <f>FIND("keyCount",Json,H15)</f>
        <v>977</v>
      </c>
      <c r="J15">
        <f>FIND(",""",Json,I15)</f>
        <v>990</v>
      </c>
      <c r="K15">
        <f>FIND("matchesCount",Json,J15)</f>
        <v>992</v>
      </c>
      <c r="L15">
        <f>FIND(",""",Json,K15)</f>
        <v>1007</v>
      </c>
    </row>
    <row r="16" spans="1:12" x14ac:dyDescent="0.4">
      <c r="B16" s="2" t="str">
        <f>MID(Json,G16+12,H16-G16-13)</f>
        <v>19. syyskuuta</v>
      </c>
      <c r="C16" s="5">
        <f t="shared" si="0"/>
        <v>44093</v>
      </c>
      <c r="D16" s="2">
        <f>VALUE(MID(Json,I16+10,J16-I16-10))</f>
        <v>190</v>
      </c>
      <c r="E16" s="2">
        <f>VALUE(MID(Json,K16+14,L16-J16-16))</f>
        <v>0</v>
      </c>
      <c r="G16">
        <f>FIND("timestamp",Json,H15)</f>
        <v>1090</v>
      </c>
      <c r="H16">
        <f>FIND("2020",Json,G16)</f>
        <v>1116</v>
      </c>
      <c r="I16">
        <f>FIND("keyCount",Json,H16)</f>
        <v>1133</v>
      </c>
      <c r="J16">
        <f>FIND(",""",Json,I16)</f>
        <v>1146</v>
      </c>
      <c r="K16">
        <f>FIND("matchesCount",Json,J16)</f>
        <v>1148</v>
      </c>
      <c r="L16">
        <f>FIND(",""",Json,K16)</f>
        <v>1163</v>
      </c>
    </row>
    <row r="17" spans="1:12" x14ac:dyDescent="0.4">
      <c r="B17" s="2" t="str">
        <f>MID(Json,G17+12,H17-G17-13)</f>
        <v>18. syyskuuta</v>
      </c>
      <c r="C17" s="5">
        <f t="shared" si="0"/>
        <v>44092</v>
      </c>
      <c r="D17" s="2">
        <f>VALUE(MID(Json,I17+10,J17-I17-10))</f>
        <v>82</v>
      </c>
      <c r="E17" s="2">
        <f>VALUE(MID(Json,K17+14,L17-J17-16))</f>
        <v>0</v>
      </c>
      <c r="G17">
        <f>FIND("timestamp",Json,H16)</f>
        <v>1247</v>
      </c>
      <c r="H17">
        <f>FIND("2020",Json,G17)</f>
        <v>1273</v>
      </c>
      <c r="I17">
        <f>FIND("keyCount",Json,H17)</f>
        <v>1290</v>
      </c>
      <c r="J17">
        <f>FIND(",""",Json,I17)</f>
        <v>1302</v>
      </c>
      <c r="K17">
        <f>FIND("matchesCount",Json,J17)</f>
        <v>1304</v>
      </c>
      <c r="L17">
        <f>FIND(",""",Json,K17)</f>
        <v>1319</v>
      </c>
    </row>
    <row r="18" spans="1:12" x14ac:dyDescent="0.4">
      <c r="B18" s="2" t="str">
        <f>MID(Json,G18+12,H18-G18-13)</f>
        <v>17. syyskuuta</v>
      </c>
      <c r="C18" s="5">
        <f t="shared" si="0"/>
        <v>44091</v>
      </c>
      <c r="D18" s="2">
        <f>VALUE(MID(Json,I18+10,J18-I18-10))</f>
        <v>137</v>
      </c>
      <c r="E18" s="2">
        <f>VALUE(MID(Json,K18+14,L18-J18-16))</f>
        <v>0</v>
      </c>
      <c r="G18">
        <f>FIND("timestamp",Json,H17)</f>
        <v>1402</v>
      </c>
      <c r="H18">
        <f>FIND("2020",Json,G18)</f>
        <v>1428</v>
      </c>
      <c r="I18">
        <f>FIND("keyCount",Json,H18)</f>
        <v>1445</v>
      </c>
      <c r="J18">
        <f>FIND(",""",Json,I18)</f>
        <v>1458</v>
      </c>
      <c r="K18">
        <f>FIND("matchesCount",Json,J18)</f>
        <v>1460</v>
      </c>
      <c r="L18">
        <f>FIND(",""",Json,K18)</f>
        <v>1475</v>
      </c>
    </row>
    <row r="19" spans="1:12" x14ac:dyDescent="0.4">
      <c r="B19" s="2" t="str">
        <f>MID(Json,G19+12,H19-G19-13)</f>
        <v>16. syyskuuta</v>
      </c>
      <c r="C19" s="5">
        <f t="shared" si="0"/>
        <v>44090</v>
      </c>
      <c r="D19" s="2">
        <f>VALUE(MID(Json,I19+10,J19-I19-10))</f>
        <v>125</v>
      </c>
      <c r="E19" s="2">
        <f>VALUE(MID(Json,K19+14,L19-J19-16))</f>
        <v>0</v>
      </c>
      <c r="G19">
        <f>FIND("timestamp",Json,H18)</f>
        <v>1558</v>
      </c>
      <c r="H19">
        <f>FIND("2020",Json,G19)</f>
        <v>1584</v>
      </c>
      <c r="I19">
        <f>FIND("keyCount",Json,H19)</f>
        <v>1601</v>
      </c>
      <c r="J19">
        <f>FIND(",""",Json,I19)</f>
        <v>1614</v>
      </c>
      <c r="K19">
        <f>FIND("matchesCount",Json,J19)</f>
        <v>1616</v>
      </c>
      <c r="L19">
        <f>FIND(",""",Json,K19)</f>
        <v>1631</v>
      </c>
    </row>
    <row r="20" spans="1:12" x14ac:dyDescent="0.4">
      <c r="B20" s="2" t="str">
        <f>MID(Json,G20+12,H20-G20-13)</f>
        <v>15. syyskuuta</v>
      </c>
      <c r="C20" s="5">
        <f t="shared" si="0"/>
        <v>44089</v>
      </c>
      <c r="D20" s="2">
        <f>VALUE(MID(Json,I20+10,J20-I20-10))</f>
        <v>136</v>
      </c>
      <c r="E20" s="2">
        <f>VALUE(MID(Json,K20+14,L20-J20-16))</f>
        <v>0</v>
      </c>
      <c r="G20">
        <f>FIND("timestamp",Json,H19)</f>
        <v>1716</v>
      </c>
      <c r="H20">
        <f>FIND("2020",Json,G20)</f>
        <v>1742</v>
      </c>
      <c r="I20">
        <f>FIND("keyCount",Json,H20)</f>
        <v>1759</v>
      </c>
      <c r="J20">
        <f>FIND(",""",Json,I20)</f>
        <v>1772</v>
      </c>
      <c r="K20">
        <f>FIND("matchesCount",Json,J20)</f>
        <v>1774</v>
      </c>
      <c r="L20">
        <f>FIND(",""",Json,K20)</f>
        <v>1789</v>
      </c>
    </row>
    <row r="21" spans="1:12" x14ac:dyDescent="0.4">
      <c r="B21" s="2" t="str">
        <f>MID(Json,G21+12,H21-G21-13)</f>
        <v>14. syyskuuta</v>
      </c>
      <c r="C21" s="5">
        <f t="shared" si="0"/>
        <v>44088</v>
      </c>
      <c r="D21" s="2">
        <f>VALUE(MID(Json,I21+10,J21-I21-10))</f>
        <v>67</v>
      </c>
      <c r="E21" s="2">
        <f>VALUE(MID(Json,K21+14,L21-J21-16))</f>
        <v>0</v>
      </c>
      <c r="G21">
        <f>FIND("timestamp",Json,H20)</f>
        <v>1873</v>
      </c>
      <c r="H21">
        <f>FIND("2020",Json,G21)</f>
        <v>1899</v>
      </c>
      <c r="I21">
        <f>FIND("keyCount",Json,H21)</f>
        <v>1916</v>
      </c>
      <c r="J21">
        <f>FIND(",""",Json,I21)</f>
        <v>1928</v>
      </c>
      <c r="K21">
        <f>FIND("matchesCount",Json,J21)</f>
        <v>1930</v>
      </c>
      <c r="L21">
        <f>FIND(",""",Json,K21)</f>
        <v>1945</v>
      </c>
    </row>
    <row r="22" spans="1:12" x14ac:dyDescent="0.4">
      <c r="B22" s="2" t="str">
        <f>MID(Json,G22+12,H22-G22-13)</f>
        <v>13. syyskuuta</v>
      </c>
      <c r="C22" s="5">
        <f t="shared" si="0"/>
        <v>44087</v>
      </c>
      <c r="D22" s="2">
        <f>VALUE(MID(Json,I22+10,J22-I22-10))</f>
        <v>87</v>
      </c>
      <c r="E22" s="2">
        <f>VALUE(MID(Json,K22+14,L22-J22-16))</f>
        <v>0</v>
      </c>
      <c r="G22">
        <f>FIND("timestamp",Json,H21)</f>
        <v>2029</v>
      </c>
      <c r="H22">
        <f>FIND("2020",Json,G22)</f>
        <v>2055</v>
      </c>
      <c r="I22">
        <f>FIND("keyCount",Json,H22)</f>
        <v>2072</v>
      </c>
      <c r="J22">
        <f>FIND(",""",Json,I22)</f>
        <v>2084</v>
      </c>
      <c r="K22">
        <f>FIND("matchesCount",Json,J22)</f>
        <v>2086</v>
      </c>
      <c r="L22">
        <f>FIND(",""",Json,K22)</f>
        <v>2101</v>
      </c>
    </row>
    <row r="24" spans="1:12" x14ac:dyDescent="0.4">
      <c r="A24" t="s">
        <v>7</v>
      </c>
    </row>
    <row r="26" spans="1:12" x14ac:dyDescent="0.4">
      <c r="B26">
        <v>0</v>
      </c>
      <c r="C26" t="s">
        <v>1</v>
      </c>
      <c r="D26" t="s">
        <v>2</v>
      </c>
    </row>
    <row r="27" spans="1:12" x14ac:dyDescent="0.4">
      <c r="B27" s="3">
        <f>_xlfn.MINIFS(time,time,"&gt;"&amp;B26)</f>
        <v>44087</v>
      </c>
      <c r="C27">
        <f>VLOOKUP(B27,data,2,FALSE)</f>
        <v>87</v>
      </c>
      <c r="D27">
        <f>VLOOKUP(B27,data,3,FALSE)</f>
        <v>0</v>
      </c>
    </row>
    <row r="28" spans="1:12" x14ac:dyDescent="0.4">
      <c r="B28" s="3">
        <f>_xlfn.MINIFS(time,time,"&gt;"&amp;B27)</f>
        <v>44088</v>
      </c>
      <c r="C28">
        <f>VLOOKUP(B28,data,2,FALSE)</f>
        <v>67</v>
      </c>
      <c r="D28">
        <f>VLOOKUP(B28,data,3,FALSE)</f>
        <v>0</v>
      </c>
    </row>
    <row r="29" spans="1:12" x14ac:dyDescent="0.4">
      <c r="B29" s="3">
        <f>_xlfn.MINIFS(time,time,"&gt;"&amp;B28)</f>
        <v>44089</v>
      </c>
      <c r="C29">
        <f>VLOOKUP(B29,data,2,FALSE)</f>
        <v>136</v>
      </c>
      <c r="D29">
        <f>VLOOKUP(B29,data,3,FALSE)</f>
        <v>0</v>
      </c>
    </row>
    <row r="30" spans="1:12" x14ac:dyDescent="0.4">
      <c r="B30" s="3">
        <f>_xlfn.MINIFS(time,time,"&gt;"&amp;B29)</f>
        <v>44090</v>
      </c>
      <c r="C30">
        <f>VLOOKUP(B30,data,2,FALSE)</f>
        <v>125</v>
      </c>
      <c r="D30">
        <f>VLOOKUP(B30,data,3,FALSE)</f>
        <v>0</v>
      </c>
    </row>
    <row r="31" spans="1:12" x14ac:dyDescent="0.4">
      <c r="B31" s="3">
        <f>_xlfn.MINIFS(time,time,"&gt;"&amp;B30)</f>
        <v>44091</v>
      </c>
      <c r="C31">
        <f>VLOOKUP(B31,data,2,FALSE)</f>
        <v>137</v>
      </c>
      <c r="D31">
        <f>VLOOKUP(B31,data,3,FALSE)</f>
        <v>0</v>
      </c>
    </row>
    <row r="32" spans="1:12" x14ac:dyDescent="0.4">
      <c r="B32" s="3">
        <f>_xlfn.MINIFS(time,time,"&gt;"&amp;B31)</f>
        <v>44092</v>
      </c>
      <c r="C32">
        <f>VLOOKUP(B32,data,2,FALSE)</f>
        <v>82</v>
      </c>
      <c r="D32">
        <f>VLOOKUP(B32,data,3,FALSE)</f>
        <v>0</v>
      </c>
    </row>
    <row r="33" spans="2:4" x14ac:dyDescent="0.4">
      <c r="B33" s="3">
        <f>_xlfn.MINIFS(time,time,"&gt;"&amp;B32)</f>
        <v>44093</v>
      </c>
      <c r="C33">
        <f>VLOOKUP(B33,data,2,FALSE)</f>
        <v>190</v>
      </c>
      <c r="D33">
        <f>VLOOKUP(B33,data,3,FALSE)</f>
        <v>0</v>
      </c>
    </row>
    <row r="34" spans="2:4" x14ac:dyDescent="0.4">
      <c r="B34" s="3">
        <f>_xlfn.MINIFS(time,time,"&gt;"&amp;B33)</f>
        <v>44094</v>
      </c>
      <c r="C34">
        <f>VLOOKUP(B34,data,2,FALSE)</f>
        <v>202</v>
      </c>
      <c r="D34">
        <f>VLOOKUP(B34,data,3,FALSE)</f>
        <v>0</v>
      </c>
    </row>
    <row r="35" spans="2:4" x14ac:dyDescent="0.4">
      <c r="B35" s="3">
        <f>_xlfn.MINIFS(time,time,"&gt;"&amp;B34)</f>
        <v>44095</v>
      </c>
      <c r="C35">
        <f>VLOOKUP(B35,data,2,FALSE)</f>
        <v>157</v>
      </c>
      <c r="D35">
        <f>VLOOKUP(B35,data,3,FALSE)</f>
        <v>0</v>
      </c>
    </row>
    <row r="36" spans="2:4" x14ac:dyDescent="0.4">
      <c r="B36" s="3">
        <f>_xlfn.MINIFS(time,time,"&gt;"&amp;B35)</f>
        <v>44096</v>
      </c>
      <c r="C36">
        <f>VLOOKUP(B36,data,2,FALSE)</f>
        <v>311</v>
      </c>
      <c r="D36">
        <f>VLOOKUP(B36,data,3,FALSE)</f>
        <v>0</v>
      </c>
    </row>
    <row r="37" spans="2:4" x14ac:dyDescent="0.4">
      <c r="B37" s="3">
        <f>_xlfn.MINIFS(time,time,"&gt;"&amp;B36)</f>
        <v>44097</v>
      </c>
      <c r="C37">
        <f>VLOOKUP(B37,data,2,FALSE)</f>
        <v>189</v>
      </c>
      <c r="D37">
        <f>VLOOKUP(B37,data,3,FALSE)</f>
        <v>0</v>
      </c>
    </row>
    <row r="38" spans="2:4" x14ac:dyDescent="0.4">
      <c r="B38" s="3">
        <f>_xlfn.MINIFS(time,time,"&gt;"&amp;B37)</f>
        <v>44098</v>
      </c>
      <c r="C38">
        <f>VLOOKUP(B38,data,2,FALSE)</f>
        <v>211</v>
      </c>
      <c r="D38">
        <f>VLOOKUP(B38,data,3,FALSE)</f>
        <v>0</v>
      </c>
    </row>
    <row r="39" spans="2:4" x14ac:dyDescent="0.4">
      <c r="B39" s="3">
        <f>_xlfn.MINIFS(time,time,"&gt;"&amp;B38)</f>
        <v>44099</v>
      </c>
      <c r="C39">
        <f>VLOOKUP(B39,data,2,FALSE)</f>
        <v>217</v>
      </c>
      <c r="D39">
        <f>VLOOKUP(B39,data,3,FALSE)</f>
        <v>1</v>
      </c>
    </row>
    <row r="40" spans="2:4" x14ac:dyDescent="0.4">
      <c r="B40" s="3">
        <f>_xlfn.MINIFS(time,time,"&gt;"&amp;B39)</f>
        <v>44100</v>
      </c>
      <c r="C40">
        <f>VLOOKUP(B40,data,2,FALSE)</f>
        <v>242</v>
      </c>
      <c r="D40">
        <f>VLOOKUP(B40,data,3,FALSE)</f>
        <v>0</v>
      </c>
    </row>
    <row r="41" spans="2:4" x14ac:dyDescent="0.4">
      <c r="C41"/>
    </row>
  </sheetData>
  <sortState xmlns:xlrd2="http://schemas.microsoft.com/office/spreadsheetml/2017/richdata2" ref="A9:E22">
    <sortCondition ref="A9:A22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Android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2020-09-26T16:56:00Z</dcterms:modified>
</cp:coreProperties>
</file>