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5B3BE89F-A51A-4CC4-B325-1C82C8D63EC9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Android!$C$120:$C$221</definedName>
    <definedName name="data">Android!$C$9:$E$111</definedName>
    <definedName name="Json">Android!$A$4</definedName>
    <definedName name="time">Android!$C$9:$C$111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119" i="1" s="1"/>
  <c r="B120" i="1" s="1"/>
  <c r="J21" i="1"/>
  <c r="K21" i="1" s="1"/>
  <c r="K120" i="1" l="1"/>
  <c r="B121" i="1"/>
  <c r="K121" i="1" s="1"/>
  <c r="G221" i="1"/>
  <c r="G220" i="1" s="1"/>
  <c r="D21" i="1"/>
  <c r="D9" i="1"/>
  <c r="I22" i="1"/>
  <c r="L21" i="1"/>
  <c r="E20" i="1" s="1"/>
  <c r="D20" i="1"/>
  <c r="G219" i="1" l="1"/>
  <c r="H220" i="1"/>
  <c r="H221" i="1"/>
  <c r="B122" i="1"/>
  <c r="K122" i="1" s="1"/>
  <c r="C121" i="1"/>
  <c r="E21" i="1"/>
  <c r="E9" i="1"/>
  <c r="J22" i="1"/>
  <c r="K22" i="1" s="1"/>
  <c r="D11" i="1"/>
  <c r="I221" i="1" l="1"/>
  <c r="G218" i="1"/>
  <c r="H219" i="1"/>
  <c r="J221" i="1"/>
  <c r="B123" i="1"/>
  <c r="K123" i="1" s="1"/>
  <c r="D121" i="1"/>
  <c r="C122" i="1"/>
  <c r="L22" i="1"/>
  <c r="E11" i="1" s="1"/>
  <c r="D122" i="1" s="1"/>
  <c r="D22" i="1"/>
  <c r="G217" i="1" l="1"/>
  <c r="H218" i="1"/>
  <c r="J220" i="1"/>
  <c r="I220" i="1"/>
  <c r="B124" i="1"/>
  <c r="K124" i="1" s="1"/>
  <c r="C120" i="1"/>
  <c r="C123" i="1"/>
  <c r="D123" i="1"/>
  <c r="E22" i="1"/>
  <c r="E2" i="1" s="1"/>
  <c r="G216" i="1" l="1"/>
  <c r="H217" i="1"/>
  <c r="I218" i="1" s="1"/>
  <c r="I219" i="1"/>
  <c r="E120" i="1"/>
  <c r="E121" i="1" s="1"/>
  <c r="E122" i="1" s="1"/>
  <c r="E123" i="1" s="1"/>
  <c r="A115" i="1"/>
  <c r="J219" i="1"/>
  <c r="B125" i="1"/>
  <c r="K125" i="1" s="1"/>
  <c r="D120" i="1"/>
  <c r="D124" i="1"/>
  <c r="C124" i="1"/>
  <c r="G215" i="1" l="1"/>
  <c r="H216" i="1"/>
  <c r="I217" i="1" s="1"/>
  <c r="J218" i="1"/>
  <c r="B126" i="1"/>
  <c r="K126" i="1" s="1"/>
  <c r="E124" i="1"/>
  <c r="D125" i="1"/>
  <c r="C125" i="1"/>
  <c r="J217" i="1" l="1"/>
  <c r="G214" i="1"/>
  <c r="H215" i="1"/>
  <c r="B127" i="1"/>
  <c r="K127" i="1" s="1"/>
  <c r="E125" i="1"/>
  <c r="D126" i="1"/>
  <c r="C126" i="1"/>
  <c r="I216" i="1" l="1"/>
  <c r="G213" i="1"/>
  <c r="H214" i="1"/>
  <c r="J216" i="1"/>
  <c r="B128" i="1"/>
  <c r="K128" i="1" s="1"/>
  <c r="A120" i="1"/>
  <c r="E126" i="1"/>
  <c r="C127" i="1"/>
  <c r="D127" i="1"/>
  <c r="G212" i="1" l="1"/>
  <c r="H213" i="1"/>
  <c r="I214" i="1" s="1"/>
  <c r="J215" i="1"/>
  <c r="I215" i="1"/>
  <c r="B129" i="1"/>
  <c r="K129" i="1" s="1"/>
  <c r="E127" i="1"/>
  <c r="D128" i="1"/>
  <c r="C128" i="1"/>
  <c r="J214" i="1" l="1"/>
  <c r="G211" i="1"/>
  <c r="H212" i="1"/>
  <c r="I213" i="1" s="1"/>
  <c r="B130" i="1"/>
  <c r="K130" i="1" s="1"/>
  <c r="E128" i="1"/>
  <c r="D129" i="1"/>
  <c r="C129" i="1"/>
  <c r="G210" i="1" l="1"/>
  <c r="H211" i="1"/>
  <c r="J212" i="1" s="1"/>
  <c r="J213" i="1"/>
  <c r="B131" i="1"/>
  <c r="K131" i="1" s="1"/>
  <c r="E129" i="1"/>
  <c r="D130" i="1"/>
  <c r="C130" i="1"/>
  <c r="I212" i="1" l="1"/>
  <c r="G209" i="1"/>
  <c r="H210" i="1"/>
  <c r="B132" i="1"/>
  <c r="K132" i="1" s="1"/>
  <c r="E130" i="1"/>
  <c r="C131" i="1"/>
  <c r="D131" i="1"/>
  <c r="J211" i="1" l="1"/>
  <c r="G208" i="1"/>
  <c r="H209" i="1"/>
  <c r="I210" i="1" s="1"/>
  <c r="I211" i="1"/>
  <c r="B133" i="1"/>
  <c r="K133" i="1" s="1"/>
  <c r="E131" i="1"/>
  <c r="C132" i="1"/>
  <c r="D132" i="1"/>
  <c r="J210" i="1" l="1"/>
  <c r="G207" i="1"/>
  <c r="H208" i="1"/>
  <c r="I209" i="1" s="1"/>
  <c r="B134" i="1"/>
  <c r="K134" i="1" s="1"/>
  <c r="C133" i="1"/>
  <c r="A127" i="1" s="1"/>
  <c r="A121" i="1" s="1"/>
  <c r="D133" i="1"/>
  <c r="E132" i="1"/>
  <c r="J209" i="1" l="1"/>
  <c r="G206" i="1"/>
  <c r="H207" i="1"/>
  <c r="I208" i="1" s="1"/>
  <c r="E133" i="1"/>
  <c r="B135" i="1"/>
  <c r="K135" i="1" s="1"/>
  <c r="C134" i="1"/>
  <c r="D134" i="1"/>
  <c r="J208" i="1" l="1"/>
  <c r="G205" i="1"/>
  <c r="H206" i="1"/>
  <c r="E134" i="1"/>
  <c r="B136" i="1"/>
  <c r="K136" i="1" s="1"/>
  <c r="D135" i="1"/>
  <c r="C135" i="1"/>
  <c r="G204" i="1" l="1"/>
  <c r="H205" i="1"/>
  <c r="I206" i="1" s="1"/>
  <c r="J207" i="1"/>
  <c r="I207" i="1"/>
  <c r="B137" i="1"/>
  <c r="K137" i="1" s="1"/>
  <c r="C136" i="1"/>
  <c r="D136" i="1"/>
  <c r="E135" i="1"/>
  <c r="J206" i="1" l="1"/>
  <c r="E136" i="1"/>
  <c r="G203" i="1"/>
  <c r="H204" i="1"/>
  <c r="I205" i="1" s="1"/>
  <c r="B138" i="1"/>
  <c r="K138" i="1" s="1"/>
  <c r="D137" i="1"/>
  <c r="C137" i="1"/>
  <c r="J205" i="1" l="1"/>
  <c r="G202" i="1"/>
  <c r="H203" i="1"/>
  <c r="E137" i="1"/>
  <c r="B139" i="1"/>
  <c r="K139" i="1" s="1"/>
  <c r="C138" i="1"/>
  <c r="D138" i="1"/>
  <c r="J204" i="1" l="1"/>
  <c r="G201" i="1"/>
  <c r="H202" i="1"/>
  <c r="J203" i="1" s="1"/>
  <c r="I204" i="1"/>
  <c r="B140" i="1"/>
  <c r="K140" i="1" s="1"/>
  <c r="C139" i="1"/>
  <c r="D139" i="1"/>
  <c r="E138" i="1"/>
  <c r="G200" i="1" l="1"/>
  <c r="H201" i="1"/>
  <c r="I202" i="1" s="1"/>
  <c r="I203" i="1"/>
  <c r="E139" i="1"/>
  <c r="B141" i="1"/>
  <c r="K141" i="1" s="1"/>
  <c r="D140" i="1"/>
  <c r="C140" i="1"/>
  <c r="A134" i="1" s="1"/>
  <c r="A128" i="1" s="1"/>
  <c r="J202" i="1" l="1"/>
  <c r="G199" i="1"/>
  <c r="H200" i="1"/>
  <c r="I201" i="1" s="1"/>
  <c r="E140" i="1"/>
  <c r="B142" i="1"/>
  <c r="K142" i="1" s="1"/>
  <c r="D141" i="1"/>
  <c r="C141" i="1"/>
  <c r="J201" i="1" l="1"/>
  <c r="G198" i="1"/>
  <c r="H199" i="1"/>
  <c r="I200" i="1" s="1"/>
  <c r="B143" i="1"/>
  <c r="K143" i="1" s="1"/>
  <c r="C142" i="1"/>
  <c r="D142" i="1"/>
  <c r="E141" i="1"/>
  <c r="H198" i="1" l="1"/>
  <c r="I199" i="1" s="1"/>
  <c r="G197" i="1"/>
  <c r="J200" i="1"/>
  <c r="E142" i="1"/>
  <c r="B144" i="1"/>
  <c r="K144" i="1" s="1"/>
  <c r="D143" i="1"/>
  <c r="C143" i="1"/>
  <c r="G196" i="1" l="1"/>
  <c r="H197" i="1"/>
  <c r="I198" i="1" s="1"/>
  <c r="J199" i="1"/>
  <c r="E143" i="1"/>
  <c r="B145" i="1"/>
  <c r="K145" i="1" s="1"/>
  <c r="D144" i="1"/>
  <c r="C144" i="1"/>
  <c r="J198" i="1" l="1"/>
  <c r="G195" i="1"/>
  <c r="H196" i="1"/>
  <c r="I197" i="1" s="1"/>
  <c r="E144" i="1"/>
  <c r="B146" i="1"/>
  <c r="K146" i="1" s="1"/>
  <c r="D145" i="1"/>
  <c r="C145" i="1"/>
  <c r="G194" i="1" l="1"/>
  <c r="H195" i="1"/>
  <c r="I196" i="1" s="1"/>
  <c r="J197" i="1"/>
  <c r="E145" i="1"/>
  <c r="B147" i="1"/>
  <c r="K147" i="1" s="1"/>
  <c r="D146" i="1"/>
  <c r="C146" i="1"/>
  <c r="J196" i="1" l="1"/>
  <c r="G193" i="1"/>
  <c r="H194" i="1"/>
  <c r="J195" i="1" s="1"/>
  <c r="E146" i="1"/>
  <c r="B148" i="1"/>
  <c r="K148" i="1" s="1"/>
  <c r="D147" i="1"/>
  <c r="C147" i="1"/>
  <c r="A141" i="1" s="1"/>
  <c r="A135" i="1" s="1"/>
  <c r="G192" i="1" l="1"/>
  <c r="H193" i="1"/>
  <c r="I195" i="1"/>
  <c r="B149" i="1"/>
  <c r="K149" i="1" s="1"/>
  <c r="D148" i="1"/>
  <c r="C148" i="1"/>
  <c r="E147" i="1"/>
  <c r="I194" i="1" l="1"/>
  <c r="J194" i="1"/>
  <c r="G191" i="1"/>
  <c r="H192" i="1"/>
  <c r="J193" i="1" s="1"/>
  <c r="E148" i="1"/>
  <c r="B150" i="1"/>
  <c r="K150" i="1" s="1"/>
  <c r="D149" i="1"/>
  <c r="C149" i="1"/>
  <c r="I193" i="1" l="1"/>
  <c r="G190" i="1"/>
  <c r="H191" i="1"/>
  <c r="I192" i="1" s="1"/>
  <c r="E149" i="1"/>
  <c r="B151" i="1"/>
  <c r="K151" i="1" s="1"/>
  <c r="C150" i="1"/>
  <c r="D150" i="1"/>
  <c r="G189" i="1" l="1"/>
  <c r="H190" i="1"/>
  <c r="J191" i="1" s="1"/>
  <c r="J192" i="1"/>
  <c r="B152" i="1"/>
  <c r="K152" i="1" s="1"/>
  <c r="C151" i="1"/>
  <c r="D151" i="1"/>
  <c r="E150" i="1"/>
  <c r="I191" i="1" l="1"/>
  <c r="E151" i="1"/>
  <c r="G188" i="1"/>
  <c r="H189" i="1"/>
  <c r="I190" i="1" s="1"/>
  <c r="B153" i="1"/>
  <c r="K153" i="1" s="1"/>
  <c r="C152" i="1"/>
  <c r="E152" i="1" s="1"/>
  <c r="D152" i="1"/>
  <c r="H188" i="1" l="1"/>
  <c r="J189" i="1" s="1"/>
  <c r="G187" i="1"/>
  <c r="J190" i="1"/>
  <c r="B154" i="1"/>
  <c r="K154" i="1" s="1"/>
  <c r="C153" i="1"/>
  <c r="E153" i="1" s="1"/>
  <c r="D153" i="1"/>
  <c r="G186" i="1" l="1"/>
  <c r="H187" i="1"/>
  <c r="J188" i="1" s="1"/>
  <c r="I189" i="1"/>
  <c r="B155" i="1"/>
  <c r="K155" i="1" s="1"/>
  <c r="D154" i="1"/>
  <c r="C154" i="1"/>
  <c r="I188" i="1" l="1"/>
  <c r="H186" i="1"/>
  <c r="G185" i="1"/>
  <c r="E154" i="1"/>
  <c r="A148" i="1"/>
  <c r="B156" i="1"/>
  <c r="K156" i="1" s="1"/>
  <c r="D155" i="1"/>
  <c r="C155" i="1"/>
  <c r="I187" i="1" l="1"/>
  <c r="G184" i="1"/>
  <c r="H185" i="1"/>
  <c r="I186" i="1" s="1"/>
  <c r="J187" i="1"/>
  <c r="B157" i="1"/>
  <c r="K157" i="1" s="1"/>
  <c r="D156" i="1"/>
  <c r="C156" i="1"/>
  <c r="A142" i="1"/>
  <c r="E155" i="1"/>
  <c r="H184" i="1" l="1"/>
  <c r="J185" i="1" s="1"/>
  <c r="G183" i="1"/>
  <c r="J186" i="1"/>
  <c r="E156" i="1"/>
  <c r="B158" i="1"/>
  <c r="K158" i="1" s="1"/>
  <c r="C157" i="1"/>
  <c r="D157" i="1"/>
  <c r="E157" i="1" l="1"/>
  <c r="I185" i="1"/>
  <c r="H183" i="1"/>
  <c r="I184" i="1" s="1"/>
  <c r="G182" i="1"/>
  <c r="B159" i="1"/>
  <c r="K159" i="1" s="1"/>
  <c r="C158" i="1"/>
  <c r="E158" i="1" s="1"/>
  <c r="D158" i="1"/>
  <c r="J184" i="1" l="1"/>
  <c r="H182" i="1"/>
  <c r="J183" i="1" s="1"/>
  <c r="G181" i="1"/>
  <c r="B160" i="1"/>
  <c r="K160" i="1" s="1"/>
  <c r="D159" i="1"/>
  <c r="C159" i="1"/>
  <c r="E159" i="1" s="1"/>
  <c r="H181" i="1" l="1"/>
  <c r="G180" i="1"/>
  <c r="I183" i="1"/>
  <c r="J182" i="1"/>
  <c r="B161" i="1"/>
  <c r="K161" i="1" s="1"/>
  <c r="C160" i="1"/>
  <c r="E160" i="1" s="1"/>
  <c r="D160" i="1"/>
  <c r="H180" i="1" l="1"/>
  <c r="G179" i="1"/>
  <c r="I182" i="1"/>
  <c r="J181" i="1"/>
  <c r="B162" i="1"/>
  <c r="K162" i="1" s="1"/>
  <c r="D161" i="1"/>
  <c r="C161" i="1"/>
  <c r="G178" i="1" l="1"/>
  <c r="H179" i="1"/>
  <c r="J180" i="1" s="1"/>
  <c r="I181" i="1"/>
  <c r="A155" i="1"/>
  <c r="E161" i="1"/>
  <c r="B163" i="1"/>
  <c r="K163" i="1" s="1"/>
  <c r="C162" i="1"/>
  <c r="D162" i="1"/>
  <c r="G177" i="1" l="1"/>
  <c r="H178" i="1"/>
  <c r="I179" i="1" s="1"/>
  <c r="I180" i="1"/>
  <c r="E162" i="1"/>
  <c r="B164" i="1"/>
  <c r="K164" i="1" s="1"/>
  <c r="C163" i="1"/>
  <c r="D163" i="1"/>
  <c r="A149" i="1"/>
  <c r="J179" i="1" l="1"/>
  <c r="G176" i="1"/>
  <c r="H177" i="1"/>
  <c r="B165" i="1"/>
  <c r="K165" i="1" s="1"/>
  <c r="C164" i="1"/>
  <c r="D164" i="1"/>
  <c r="E163" i="1"/>
  <c r="J178" i="1" l="1"/>
  <c r="G175" i="1"/>
  <c r="H176" i="1"/>
  <c r="I177" i="1" s="1"/>
  <c r="I178" i="1"/>
  <c r="E164" i="1"/>
  <c r="B166" i="1"/>
  <c r="K166" i="1" s="1"/>
  <c r="C165" i="1"/>
  <c r="E165" i="1" s="1"/>
  <c r="D165" i="1"/>
  <c r="G174" i="1" l="1"/>
  <c r="H175" i="1"/>
  <c r="I176" i="1" s="1"/>
  <c r="J177" i="1"/>
  <c r="B167" i="1"/>
  <c r="K167" i="1" s="1"/>
  <c r="C166" i="1"/>
  <c r="D166" i="1"/>
  <c r="J176" i="1" l="1"/>
  <c r="H174" i="1"/>
  <c r="G173" i="1"/>
  <c r="B168" i="1"/>
  <c r="K168" i="1" s="1"/>
  <c r="D167" i="1"/>
  <c r="C167" i="1"/>
  <c r="E166" i="1"/>
  <c r="H173" i="1" l="1"/>
  <c r="J174" i="1" s="1"/>
  <c r="G172" i="1"/>
  <c r="J175" i="1"/>
  <c r="I175" i="1"/>
  <c r="E167" i="1"/>
  <c r="B169" i="1"/>
  <c r="K169" i="1" s="1"/>
  <c r="D168" i="1"/>
  <c r="C168" i="1"/>
  <c r="I174" i="1" l="1"/>
  <c r="G171" i="1"/>
  <c r="H172" i="1"/>
  <c r="I173" i="1" s="1"/>
  <c r="B170" i="1"/>
  <c r="K170" i="1" s="1"/>
  <c r="D169" i="1"/>
  <c r="C169" i="1"/>
  <c r="E168" i="1"/>
  <c r="A162" i="1"/>
  <c r="E169" i="1" l="1"/>
  <c r="J173" i="1"/>
  <c r="G170" i="1"/>
  <c r="H171" i="1"/>
  <c r="J172" i="1" s="1"/>
  <c r="A156" i="1"/>
  <c r="B171" i="1"/>
  <c r="K171" i="1" s="1"/>
  <c r="D170" i="1"/>
  <c r="C170" i="1"/>
  <c r="E170" i="1" s="1"/>
  <c r="H170" i="1" l="1"/>
  <c r="J171" i="1" s="1"/>
  <c r="G169" i="1"/>
  <c r="I172" i="1"/>
  <c r="B172" i="1"/>
  <c r="K172" i="1" s="1"/>
  <c r="D171" i="1"/>
  <c r="C171" i="1"/>
  <c r="E171" i="1" s="1"/>
  <c r="G168" i="1" l="1"/>
  <c r="H169" i="1"/>
  <c r="J170" i="1" s="1"/>
  <c r="I171" i="1"/>
  <c r="B173" i="1"/>
  <c r="K173" i="1" s="1"/>
  <c r="D172" i="1"/>
  <c r="C172" i="1"/>
  <c r="E172" i="1" s="1"/>
  <c r="I170" i="1" l="1"/>
  <c r="G167" i="1"/>
  <c r="H168" i="1"/>
  <c r="B174" i="1"/>
  <c r="K174" i="1" s="1"/>
  <c r="C173" i="1"/>
  <c r="E173" i="1" s="1"/>
  <c r="D173" i="1"/>
  <c r="I169" i="1" l="1"/>
  <c r="G166" i="1"/>
  <c r="H167" i="1"/>
  <c r="J169" i="1"/>
  <c r="B175" i="1"/>
  <c r="K175" i="1" s="1"/>
  <c r="C174" i="1"/>
  <c r="E174" i="1" s="1"/>
  <c r="D174" i="1"/>
  <c r="J168" i="1" l="1"/>
  <c r="H166" i="1"/>
  <c r="J167" i="1" s="1"/>
  <c r="G165" i="1"/>
  <c r="I168" i="1"/>
  <c r="B176" i="1"/>
  <c r="K176" i="1" s="1"/>
  <c r="D175" i="1"/>
  <c r="C175" i="1"/>
  <c r="I167" i="1" l="1"/>
  <c r="G164" i="1"/>
  <c r="H165" i="1"/>
  <c r="I166" i="1" s="1"/>
  <c r="A169" i="1"/>
  <c r="E175" i="1"/>
  <c r="B177" i="1"/>
  <c r="K177" i="1" s="1"/>
  <c r="C176" i="1"/>
  <c r="D176" i="1"/>
  <c r="H164" i="1" l="1"/>
  <c r="I165" i="1" s="1"/>
  <c r="G163" i="1"/>
  <c r="J166" i="1"/>
  <c r="B178" i="1"/>
  <c r="K178" i="1" s="1"/>
  <c r="C177" i="1"/>
  <c r="D177" i="1"/>
  <c r="E176" i="1"/>
  <c r="A163" i="1"/>
  <c r="J165" i="1" l="1"/>
  <c r="G162" i="1"/>
  <c r="H163" i="1"/>
  <c r="J164" i="1" s="1"/>
  <c r="E177" i="1"/>
  <c r="B179" i="1"/>
  <c r="K179" i="1" s="1"/>
  <c r="D178" i="1"/>
  <c r="C178" i="1"/>
  <c r="E178" i="1" l="1"/>
  <c r="H162" i="1"/>
  <c r="J163" i="1" s="1"/>
  <c r="G161" i="1"/>
  <c r="I164" i="1"/>
  <c r="B180" i="1"/>
  <c r="K180" i="1" s="1"/>
  <c r="C179" i="1"/>
  <c r="E179" i="1" s="1"/>
  <c r="D179" i="1"/>
  <c r="H161" i="1" l="1"/>
  <c r="J162" i="1" s="1"/>
  <c r="G160" i="1"/>
  <c r="I163" i="1"/>
  <c r="B181" i="1"/>
  <c r="K181" i="1" s="1"/>
  <c r="D180" i="1"/>
  <c r="C180" i="1"/>
  <c r="E180" i="1" s="1"/>
  <c r="G159" i="1" l="1"/>
  <c r="H160" i="1"/>
  <c r="I161" i="1" s="1"/>
  <c r="I162" i="1"/>
  <c r="B182" i="1"/>
  <c r="K182" i="1" s="1"/>
  <c r="C181" i="1"/>
  <c r="E181" i="1" s="1"/>
  <c r="D181" i="1"/>
  <c r="J161" i="1" l="1"/>
  <c r="G158" i="1"/>
  <c r="H159" i="1"/>
  <c r="B183" i="1"/>
  <c r="K183" i="1" s="1"/>
  <c r="C182" i="1"/>
  <c r="D182" i="1"/>
  <c r="J160" i="1" l="1"/>
  <c r="G157" i="1"/>
  <c r="H158" i="1"/>
  <c r="J159" i="1" s="1"/>
  <c r="I160" i="1"/>
  <c r="B184" i="1"/>
  <c r="K184" i="1" s="1"/>
  <c r="C183" i="1"/>
  <c r="D183" i="1"/>
  <c r="A176" i="1"/>
  <c r="E182" i="1"/>
  <c r="H157" i="1" l="1"/>
  <c r="I158" i="1" s="1"/>
  <c r="G156" i="1"/>
  <c r="I159" i="1"/>
  <c r="E183" i="1"/>
  <c r="A170" i="1"/>
  <c r="B185" i="1"/>
  <c r="K185" i="1" s="1"/>
  <c r="C184" i="1"/>
  <c r="E184" i="1" s="1"/>
  <c r="D184" i="1"/>
  <c r="J158" i="1" l="1"/>
  <c r="G155" i="1"/>
  <c r="H156" i="1"/>
  <c r="I157" i="1" s="1"/>
  <c r="B186" i="1"/>
  <c r="K186" i="1" s="1"/>
  <c r="C185" i="1"/>
  <c r="E185" i="1" s="1"/>
  <c r="D185" i="1"/>
  <c r="J157" i="1" l="1"/>
  <c r="G154" i="1"/>
  <c r="H155" i="1"/>
  <c r="B187" i="1"/>
  <c r="K187" i="1" s="1"/>
  <c r="C186" i="1"/>
  <c r="E186" i="1" s="1"/>
  <c r="D186" i="1"/>
  <c r="I156" i="1" l="1"/>
  <c r="G153" i="1"/>
  <c r="H154" i="1"/>
  <c r="J155" i="1" s="1"/>
  <c r="J156" i="1"/>
  <c r="B188" i="1"/>
  <c r="K188" i="1" s="1"/>
  <c r="C187" i="1"/>
  <c r="E187" i="1" s="1"/>
  <c r="D187" i="1"/>
  <c r="G152" i="1" l="1"/>
  <c r="H153" i="1"/>
  <c r="I154" i="1" s="1"/>
  <c r="I155" i="1"/>
  <c r="B189" i="1"/>
  <c r="K189" i="1" s="1"/>
  <c r="C188" i="1"/>
  <c r="E188" i="1" s="1"/>
  <c r="D188" i="1"/>
  <c r="J154" i="1" l="1"/>
  <c r="H152" i="1"/>
  <c r="G151" i="1"/>
  <c r="B190" i="1"/>
  <c r="K190" i="1" s="1"/>
  <c r="C189" i="1"/>
  <c r="D189" i="1"/>
  <c r="I153" i="1" l="1"/>
  <c r="G150" i="1"/>
  <c r="H151" i="1"/>
  <c r="J152" i="1" s="1"/>
  <c r="J153" i="1"/>
  <c r="A183" i="1"/>
  <c r="E189" i="1"/>
  <c r="B191" i="1"/>
  <c r="K191" i="1" s="1"/>
  <c r="D190" i="1"/>
  <c r="C190" i="1"/>
  <c r="G149" i="1" l="1"/>
  <c r="H150" i="1"/>
  <c r="J151" i="1" s="1"/>
  <c r="I152" i="1"/>
  <c r="E190" i="1"/>
  <c r="B192" i="1"/>
  <c r="K192" i="1" s="1"/>
  <c r="C191" i="1"/>
  <c r="D191" i="1"/>
  <c r="A177" i="1"/>
  <c r="E191" i="1" l="1"/>
  <c r="I151" i="1"/>
  <c r="H149" i="1"/>
  <c r="G148" i="1"/>
  <c r="B193" i="1"/>
  <c r="K193" i="1" s="1"/>
  <c r="D192" i="1"/>
  <c r="C192" i="1"/>
  <c r="E192" i="1" s="1"/>
  <c r="J150" i="1" l="1"/>
  <c r="I150" i="1"/>
  <c r="G147" i="1"/>
  <c r="H148" i="1"/>
  <c r="B194" i="1"/>
  <c r="K194" i="1" s="1"/>
  <c r="D193" i="1"/>
  <c r="C193" i="1"/>
  <c r="I149" i="1" l="1"/>
  <c r="G146" i="1"/>
  <c r="H147" i="1"/>
  <c r="J148" i="1" s="1"/>
  <c r="J149" i="1"/>
  <c r="B195" i="1"/>
  <c r="K195" i="1" s="1"/>
  <c r="C194" i="1"/>
  <c r="D194" i="1"/>
  <c r="E193" i="1"/>
  <c r="G145" i="1" l="1"/>
  <c r="H146" i="1"/>
  <c r="I147" i="1" s="1"/>
  <c r="I148" i="1"/>
  <c r="B196" i="1"/>
  <c r="K196" i="1" s="1"/>
  <c r="D195" i="1"/>
  <c r="C195" i="1"/>
  <c r="E194" i="1"/>
  <c r="J147" i="1" l="1"/>
  <c r="G144" i="1"/>
  <c r="H145" i="1"/>
  <c r="J146" i="1" s="1"/>
  <c r="E195" i="1"/>
  <c r="B197" i="1"/>
  <c r="K197" i="1" s="1"/>
  <c r="C196" i="1"/>
  <c r="D196" i="1"/>
  <c r="E196" i="1" l="1"/>
  <c r="G143" i="1"/>
  <c r="H144" i="1"/>
  <c r="J145" i="1" s="1"/>
  <c r="I146" i="1"/>
  <c r="A190" i="1"/>
  <c r="A184" i="1" s="1"/>
  <c r="B198" i="1"/>
  <c r="K198" i="1" s="1"/>
  <c r="C197" i="1"/>
  <c r="D197" i="1"/>
  <c r="I145" i="1" l="1"/>
  <c r="G142" i="1"/>
  <c r="H143" i="1"/>
  <c r="I144" i="1" s="1"/>
  <c r="E197" i="1"/>
  <c r="B199" i="1"/>
  <c r="K199" i="1" s="1"/>
  <c r="D198" i="1"/>
  <c r="C198" i="1"/>
  <c r="E198" i="1" l="1"/>
  <c r="G141" i="1"/>
  <c r="H142" i="1"/>
  <c r="I143" i="1" s="1"/>
  <c r="J144" i="1"/>
  <c r="B200" i="1"/>
  <c r="K200" i="1" s="1"/>
  <c r="C199" i="1"/>
  <c r="E199" i="1" s="1"/>
  <c r="D199" i="1"/>
  <c r="J143" i="1" l="1"/>
  <c r="G140" i="1"/>
  <c r="H141" i="1"/>
  <c r="B201" i="1"/>
  <c r="K201" i="1" s="1"/>
  <c r="C200" i="1"/>
  <c r="E200" i="1" s="1"/>
  <c r="D200" i="1"/>
  <c r="J142" i="1" l="1"/>
  <c r="G139" i="1"/>
  <c r="H140" i="1"/>
  <c r="I141" i="1" s="1"/>
  <c r="I142" i="1"/>
  <c r="B202" i="1"/>
  <c r="K202" i="1" s="1"/>
  <c r="D201" i="1"/>
  <c r="C201" i="1"/>
  <c r="E201" i="1" s="1"/>
  <c r="G138" i="1" l="1"/>
  <c r="H139" i="1"/>
  <c r="I140" i="1" s="1"/>
  <c r="J141" i="1"/>
  <c r="D202" i="1"/>
  <c r="B203" i="1"/>
  <c r="K203" i="1" s="1"/>
  <c r="C202" i="1"/>
  <c r="E202" i="1" s="1"/>
  <c r="J140" i="1" l="1"/>
  <c r="G137" i="1"/>
  <c r="H138" i="1"/>
  <c r="J139" i="1" s="1"/>
  <c r="B204" i="1"/>
  <c r="K204" i="1" s="1"/>
  <c r="C203" i="1"/>
  <c r="E203" i="1" s="1"/>
  <c r="D203" i="1"/>
  <c r="G136" i="1" l="1"/>
  <c r="H137" i="1"/>
  <c r="J138" i="1" s="1"/>
  <c r="I139" i="1"/>
  <c r="B205" i="1"/>
  <c r="K205" i="1" s="1"/>
  <c r="C204" i="1"/>
  <c r="E204" i="1" s="1"/>
  <c r="D204" i="1"/>
  <c r="I138" i="1" l="1"/>
  <c r="H136" i="1"/>
  <c r="I137" i="1" s="1"/>
  <c r="G135" i="1"/>
  <c r="B206" i="1"/>
  <c r="K206" i="1" s="1"/>
  <c r="C205" i="1"/>
  <c r="E205" i="1" s="1"/>
  <c r="D205" i="1"/>
  <c r="J137" i="1" l="1"/>
  <c r="G134" i="1"/>
  <c r="H135" i="1"/>
  <c r="I136" i="1" s="1"/>
  <c r="B207" i="1"/>
  <c r="K207" i="1" s="1"/>
  <c r="C206" i="1"/>
  <c r="E206" i="1" s="1"/>
  <c r="D206" i="1"/>
  <c r="G133" i="1" l="1"/>
  <c r="H134" i="1"/>
  <c r="J135" i="1" s="1"/>
  <c r="J136" i="1"/>
  <c r="C207" i="1"/>
  <c r="E207" i="1" s="1"/>
  <c r="B208" i="1"/>
  <c r="K208" i="1" s="1"/>
  <c r="D207" i="1"/>
  <c r="I135" i="1" l="1"/>
  <c r="G132" i="1"/>
  <c r="H133" i="1"/>
  <c r="I134" i="1" s="1"/>
  <c r="C208" i="1"/>
  <c r="E208" i="1" s="1"/>
  <c r="B209" i="1"/>
  <c r="K209" i="1" s="1"/>
  <c r="D208" i="1"/>
  <c r="G131" i="1" l="1"/>
  <c r="H132" i="1"/>
  <c r="J133" i="1" s="1"/>
  <c r="J134" i="1"/>
  <c r="D209" i="1"/>
  <c r="C209" i="1"/>
  <c r="E209" i="1" s="1"/>
  <c r="B210" i="1"/>
  <c r="K210" i="1" s="1"/>
  <c r="I133" i="1" l="1"/>
  <c r="H131" i="1"/>
  <c r="I132" i="1" s="1"/>
  <c r="G130" i="1"/>
  <c r="C210" i="1"/>
  <c r="E210" i="1" s="1"/>
  <c r="B211" i="1"/>
  <c r="K211" i="1" s="1"/>
  <c r="D210" i="1"/>
  <c r="J132" i="1" l="1"/>
  <c r="G129" i="1"/>
  <c r="H130" i="1"/>
  <c r="J131" i="1" s="1"/>
  <c r="C211" i="1"/>
  <c r="E211" i="1" s="1"/>
  <c r="D211" i="1"/>
  <c r="B212" i="1"/>
  <c r="K212" i="1" s="1"/>
  <c r="G128" i="1" l="1"/>
  <c r="H129" i="1"/>
  <c r="I130" i="1" s="1"/>
  <c r="I131" i="1"/>
  <c r="D212" i="1"/>
  <c r="C212" i="1"/>
  <c r="E212" i="1" s="1"/>
  <c r="B213" i="1"/>
  <c r="B214" i="1" l="1"/>
  <c r="K213" i="1"/>
  <c r="J130" i="1"/>
  <c r="G127" i="1"/>
  <c r="H128" i="1"/>
  <c r="J129" i="1" s="1"/>
  <c r="D213" i="1"/>
  <c r="C213" i="1"/>
  <c r="E213" i="1" s="1"/>
  <c r="I129" i="1" l="1"/>
  <c r="G126" i="1"/>
  <c r="H127" i="1"/>
  <c r="C214" i="1"/>
  <c r="E214" i="1" s="1"/>
  <c r="K214" i="1"/>
  <c r="B215" i="1"/>
  <c r="D214" i="1"/>
  <c r="J128" i="1" l="1"/>
  <c r="K215" i="1"/>
  <c r="C215" i="1"/>
  <c r="E215" i="1" s="1"/>
  <c r="B216" i="1"/>
  <c r="D215" i="1"/>
  <c r="H126" i="1"/>
  <c r="G125" i="1"/>
  <c r="I128" i="1"/>
  <c r="I127" i="1" l="1"/>
  <c r="G124" i="1"/>
  <c r="H125" i="1"/>
  <c r="J127" i="1"/>
  <c r="K216" i="1"/>
  <c r="B217" i="1"/>
  <c r="C216" i="1"/>
  <c r="E216" i="1" s="1"/>
  <c r="D216" i="1"/>
  <c r="I126" i="1" l="1"/>
  <c r="K217" i="1"/>
  <c r="C217" i="1"/>
  <c r="B218" i="1"/>
  <c r="D217" i="1"/>
  <c r="G123" i="1"/>
  <c r="H124" i="1"/>
  <c r="J125" i="1" s="1"/>
  <c r="J126" i="1"/>
  <c r="K218" i="1" l="1"/>
  <c r="C218" i="1"/>
  <c r="D218" i="1"/>
  <c r="B219" i="1"/>
  <c r="G122" i="1"/>
  <c r="H123" i="1"/>
  <c r="I125" i="1"/>
  <c r="E217" i="1"/>
  <c r="J124" i="1" l="1"/>
  <c r="E218" i="1"/>
  <c r="G121" i="1"/>
  <c r="H122" i="1"/>
  <c r="I124" i="1"/>
  <c r="K219" i="1"/>
  <c r="D219" i="1"/>
  <c r="C219" i="1"/>
  <c r="B220" i="1"/>
  <c r="I123" i="1" l="1"/>
  <c r="C220" i="1"/>
  <c r="B221" i="1"/>
  <c r="D220" i="1"/>
  <c r="K220" i="1"/>
  <c r="E219" i="1"/>
  <c r="H121" i="1"/>
  <c r="J122" i="1" s="1"/>
  <c r="G120" i="1"/>
  <c r="H120" i="1" s="1"/>
  <c r="I121" i="1" s="1"/>
  <c r="J123" i="1"/>
  <c r="E220" i="1" l="1"/>
  <c r="J121" i="1"/>
  <c r="C221" i="1"/>
  <c r="E221" i="1" s="1"/>
  <c r="F120" i="1" s="1"/>
  <c r="D221" i="1"/>
  <c r="K221" i="1"/>
  <c r="I122" i="1"/>
  <c r="E115" i="1" l="1"/>
  <c r="G2" i="1"/>
  <c r="A113" i="1" l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15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<sst xmlns="http://schemas.openxmlformats.org/spreadsheetml/2006/main" count="31" uniqueCount="30">
  <si>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</si>
  <si>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</si>
  <si>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</si>
  <si>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</si>
  <si>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</si>
  <si>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</si>
  <si>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</si>
  <si>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</si>
  <si>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</si>
  <si>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</si>
  <si>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</si>
  <si>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</si>
  <si>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</si>
  <si>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</si>
  <si>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</si>
  <si>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</si>
  <si>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</si>
  <si>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</si>
  <si>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</si>
  <si>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</si>
  <si>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</si>
  <si>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</si>
  <si>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</si>
  <si>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</si>
  <si>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</si>
  <si>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</si>
  <si>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</si>
  <si>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Uusia ilmoitettuja COVID-19 tapauksia</t>
  </si>
  <si>
    <t>Koronavilkku päiväavaimia</t>
  </si>
  <si>
    <t>[{"timestamp":"9. joulukuuta 2020 klo 8.04","keyCount":817,"matchesCount":0,"appName":"Koronavilkku","hash":"V+WxTDpb158RfFHGm+Wsn0yJOxXhwohdQqx\/WJ\/vZtw="},{"timestamp":"8. joulukuuta 2020 klo 6.04","keyCount":695,"matchesCount":0,"appName":"Koronavilkku","hash":"CIZmlKRM\/Zj2g8PdRXn\/rqlmlujOWrURFjzlq5rIROk="},{"timestamp":"7. joulukuuta 2020 klo 10.03","keyCount":531,"matchesCount":0,"appName":"Koronavilkku","hash":"2x4qJU6Xkfe58VuAxMUyG8yYePHTglNZUFCUzLC6mDY="},{"timestamp":"6. joulukuuta 2020 klo 9.59","keyCount":865,"matchesCount":0,"appName":"Koronavilkku","hash":"YoJlgdswWMXa\/rSq4fMOYSPsbaBI6pFT42bZvN5dDYg="},{"timestamp":"5. joulukuuta 2020 klo 9.57","keyCount":845,"matchesCount":0,"appName":"Koronavilkku","hash":"C7dimM+AwiwT8J5zXC6sbLBTcmgRjrTdiKCoEgRoZHs="},{"timestamp":"4. joulukuuta 2020 klo 8.26","keyCount":748,"matchesCount":0,"appName":"Koronavilkku","hash":"K\/i3rEMWsYnNZXEatQDsqP78KyDvky4JjFhEOwckIcg="},{"timestamp":"3. joulukuuta 2020 klo 8.26","keyCount":714,"matchesCount":0,"appName":"Koronavilkku","hash":"d1z8TVoCNKgpeelhvxmfyDl4\/3evx6Jk9DaOq2hQSco="},{"timestamp":"2. joulukuuta 2020 klo 8.24","keyCount":995,"matchesCount":0,"appName":"Koronavilkku","hash":"9CPDneyXS\/GGiQ9bshh\/+b4XxQjGjWUYk8ILRSwPGDU="},{"timestamp":"1. joulukuuta 2020 klo 8.23","keyCount":722,"matchesCount":0,"appName":"Koronavilkku","hash":"xlCoVKNbGjdo8Hn88eS\/VLvLcFB84Q5knXqQiDIvMNQ="},{"timestamp":"30. marraskuuta 2020 klo 8.21","keyCount":725,"matchesCount":0,"appName":"Koronavilkku","hash":"zmEQGOF\/7pdnANnV80C5+9C5htKhH7O1gzQUBqDGeFw="},{"timestamp":"29. marraskuuta 2020 klo 8.19","keyCount":753,"matchesCount":0,"appName":"Koronavilkku","hash":"\/\/Aftoy35UC62AHtsL7+l8nHcQ3eUx2zq5HN7HmE2qc="},{"timestamp":"28. marraskuuta 2020 klo 8.04","keyCount":1025,"matchesCount":0,"appName":"Koronavilkku","hash":"C9+FnM93YfuTPrJMCli0apXXGDwji+NadjmGVd7ajik="},{"timestamp":"27. marraskuuta 2020 klo 7.36","keyCount":838,"matchesCount":0,"appName":"Koronavilkku","hash":"lgn1PEhTJPRLY1WnkzeFFtBXn0LfLM8SnT81JWHk4y8="},{"timestamp":"26. marraskuuta 2020 klo 7.30","keyCount":923,"matchesCount":1,"appName":"Koronavilkku","hash":"mftrgc\/HAS66WmRAPcO0PfcJhtnqID3qNXJmYr9ifrc="},{"timestamp":"25. marraskuuta 2020 klo 7.30","keyCount":1098,"matchesCount":0,"appName":"Koronavilkku","hash":"QYV2Ws3YIk1gpb03amvkHgzxFk0Cz0GXQvAsKY4PcRM="},{"timestamp":"24. marraskuuta 2020 klo 7.26","keyCount":874,"matchesCount":0,"appName":"Koronavilkku","hash":"najNByHhJKhCe7uqG2+pvvYI970lTWyNQlEsIk1qKVI="}]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</si>
</sst>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9. joulukuuta</c:v>
                </c:pt>
                <c:pt idx="1">
                  <c:v>8. joulukuuta</c:v>
                </c:pt>
                <c:pt idx="2">
                  <c:v>7. joulukuuta</c:v>
                </c:pt>
                <c:pt idx="3">
                  <c:v>6. joulukuuta</c:v>
                </c:pt>
                <c:pt idx="4">
                  <c:v>5. joulukuuta</c:v>
                </c:pt>
                <c:pt idx="5">
                  <c:v>4. joulukuuta</c:v>
                </c:pt>
                <c:pt idx="6">
                  <c:v>3. joulukuuta</c:v>
                </c:pt>
                <c:pt idx="7">
                  <c:v>2. joulukuuta</c:v>
                </c:pt>
                <c:pt idx="8">
                  <c:v>1. joulukuuta</c:v>
                </c:pt>
                <c:pt idx="9">
                  <c:v>30. marraskuuta</c:v>
                </c:pt>
                <c:pt idx="10">
                  <c:v>29. marraskuuta</c:v>
                </c:pt>
                <c:pt idx="11">
                  <c:v>28. marraskuuta</c:v>
                </c:pt>
                <c:pt idx="12">
                  <c:v>27. marraskuuta</c:v>
                </c:pt>
                <c:pt idx="13">
                  <c:v>26.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817</c:v>
                </c:pt>
                <c:pt idx="1">
                  <c:v>695</c:v>
                </c:pt>
                <c:pt idx="2">
                  <c:v>531</c:v>
                </c:pt>
                <c:pt idx="3">
                  <c:v>865</c:v>
                </c:pt>
                <c:pt idx="4">
                  <c:v>845</c:v>
                </c:pt>
                <c:pt idx="5">
                  <c:v>748</c:v>
                </c:pt>
                <c:pt idx="6">
                  <c:v>714</c:v>
                </c:pt>
                <c:pt idx="7">
                  <c:v>995</c:v>
                </c:pt>
                <c:pt idx="8">
                  <c:v>722</c:v>
                </c:pt>
                <c:pt idx="9">
                  <c:v>725</c:v>
                </c:pt>
                <c:pt idx="10">
                  <c:v>753</c:v>
                </c:pt>
                <c:pt idx="11">
                  <c:v>1025</c:v>
                </c:pt>
                <c:pt idx="12">
                  <c:v>838</c:v>
                </c:pt>
                <c:pt idx="13">
                  <c:v>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Android!$A$115</c:f>
          <c:strCache>
            <c:ptCount val="1"/>
            <c:pt idx="0">
              <c:v>9.12.2020 uusia Koronavilkku päiväavaimia n=817.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35F9532-6317-486E-88DD-70B43F68B9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423113B-0262-4024-8EF3-19D6C7F3AD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0D855F4-9D8F-4D30-8005-2CFB95C511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2ED2BD-7C7D-47F5-A458-8EE6A30B14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B39715D-86F3-4EBA-9B97-D399001B45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7E498C6-4928-4FDB-A98B-49761DB9DC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353BA16-1404-46E2-AC77-7AD1E80B05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FE220CA-36B8-4F92-87DA-B0F1A83ADD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0C02217-7F1D-4C8A-9A68-0CF0A05375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D11E7C5-0F63-4BF4-8239-8042B43FFC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65866F4-99A8-4C51-834F-2B9C6A487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E3518D5-0FE7-4718-94F7-105889286B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B496AFDF-3EA3-4DAE-BB95-375322F66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055DAA9-756D-4907-9122-9ED0801D39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B15FDB6-AE29-4E28-B7BB-893B81C847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8CCB907E-6CC4-4DC3-93DD-CB4E02D83D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44B3020-DF71-4B9E-892A-C7FF96317E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CF3F702-AB55-4C8B-9877-68945E0770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41D60D2-7031-4F1D-AD1B-83EEB33770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8662CF4-F1CC-43A7-A7EC-68F1900847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071DF274-29EE-4CFE-9674-0D6AD4EFD3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24F73987-27B2-4DBB-B659-848080FB09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AB4121C-BFDF-4689-B151-05A01DBD0C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0396FA2-60C7-45C9-A3E0-9E1577ED95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4DD348C-570F-481C-8266-88F8F193E4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16D7697D-8E4D-4863-9D8A-A3230B58E1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176566BE-5F70-4257-80CA-9D40FD260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ECE47B3-8CFE-4464-8263-0371D2CC9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E59420E9-2849-410F-A42B-322AD35FF0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FA1AC8F-297E-408B-A611-7CD3E22746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D48946C-DFCC-453B-9B3E-A97CC7C6B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95BE083-2F7A-45BA-B622-B42D4BC150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465DAD35-10D9-4606-B457-134DD62B59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B48B4EE-9D21-4A1B-858B-D527C2691F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DADE67A-61D3-47BF-AF1D-EF0E6618E0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11B831B-A9E9-44DF-BDD4-D00D63D1D4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B6542715-A6DE-4501-B04F-DCE4C4EEF3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7FD9C33-AE5B-4DC8-A836-04D7B6AB45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0625FCE-A21D-4D3F-AC81-0EE18259D1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2AB70CC-750C-4B0B-88A1-EAEA8AC342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109ED0C-A403-4A36-8531-544E7E3AF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8FACBFC-ABC5-4B3D-8790-3CC2789D13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E55C8E0-3DA0-4EF9-A576-24DAA46345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E87B169-F9C1-4294-9D7C-EFCA1EA90D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483EEE5-CE02-4488-8446-CDF16527E7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BB50322-4A41-4385-9374-7507683AE4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3C2CCACE-903F-4913-93DA-C3CDE2F112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6E7DF889-AD3C-44DF-97EF-8C0E1CEEAF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464854D-BA2D-4CD0-BCC2-8BE36CA062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F9D2CFB-EA54-49A7-BBA0-7A8A2281FC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01DE040B-7F34-403A-935B-DFAE90CA4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B1073178-078A-41E5-AAFB-00F719B770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B7ADFE03-74A9-48E7-A06E-5309F9C285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0D2856DB-9103-464C-A29F-9D3CF91BA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DF003AA2-9E5C-4AB7-B05E-79B8E7D91C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C8C9147-F82F-4C1E-9812-53DF89D983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D344B1EB-C719-4163-ACE3-7C01D7028C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F0B9AA18-B892-4C5B-B983-8E1BBEFA8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77E468CE-F766-4675-86ED-4754A313FB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31AD8887-41A6-4154-83BD-113867E25E3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92489423-A84F-401C-AA4B-F3FA3F7524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AC578A3-2CCF-42E7-8132-337BED1FE5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422CC22B-2C43-4415-92D7-FC7E6FC81E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0E004BE5-A5D0-4B22-A67F-9B10C89673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54FF3D8A-134B-46BB-9CDF-C54FDFDA4B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CE47F8CB-9DFE-4D0C-BAE0-16EB0F17BA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762AC49B-EFE6-4FF5-9480-FB25DCCDCC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C4C14482-8A69-486E-A213-B72496CBE8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BEB2379-7F6E-4ADF-9929-359D8AD349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5A614E6-E510-4351-9C8E-3FA2C36F8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88EC41DE-9F04-4D5C-852E-8BC3FD5C79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0DC87E6D-9059-47D1-A332-5D093CEC61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08F1C95-0798-4395-97D0-6790F71D65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DF2F5C1-200D-4995-B774-F17CF666E3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7EF23AB2-2371-4E29-BB93-9C583E6EC6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88739D2A-2D74-4A91-AC37-B4B815226A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C7236BC6-B9C7-49D4-9361-003A4FE7B9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8705FF6E-85A9-4C30-B52A-52BF509BBE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51DE8B38-9E01-459C-B1AD-BC040AA179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6DDD24B3-3978-469B-8281-F64BFD719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C74DB0AF-CB43-4ED0-B878-B7DEBEF470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66DB3D9-4E06-4C62-BABA-ADA5143267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878AF3A2-208C-4C54-A64E-6F37ADF263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52F2443-FA0C-4BF8-8013-5A17EE3D6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996559F7-FACD-4842-B825-3DCE17F97A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325FF348-DA2C-4CA4-BFFC-C29E5B245C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019958F8-3ABA-47C8-A18E-9003EF553F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AFF145D5-D4D5-449B-B155-CA37F2249F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B3BB1AF1-A95B-4ABC-95B6-16420877A5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0E8E3368-66E5-4BFB-B245-836D4F27AB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806D8E6B-AD43-4CA6-AC1A-A7AA452C8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238A7185-99BA-4D21-9276-0444F6182F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2DD00C50-DFC7-43DF-BA41-F766F38DA3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991B8DB7-79F1-453E-8070-637CEEBCC9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65CF89B2-B6F8-48B9-BC63-B3959DC392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49318566-7306-41A0-A77D-904EF3B06E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2490E09A-F8EA-42B1-9797-DAC70D60FA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92DEF3AE-39DB-4FB5-9C99-0526B1DD27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A6F813B7-37F9-423C-8096-11AFF8E7A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437FCC42-47CF-460C-850E-59CB6C71F6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A82D260A-2FD2-4752-8BCD-DD98074C7A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28E53A2-0D13-4EA0-9F39-37E067C4A73C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Android!$B$120:$B$221</c:f>
              <c:numCache>
                <c:formatCode>d/m</c:formatCode>
                <c:ptCount val="102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44171</c:v>
                </c:pt>
                <c:pt idx="4">
                  <c:v>44170</c:v>
                </c:pt>
                <c:pt idx="5">
                  <c:v>44169</c:v>
                </c:pt>
                <c:pt idx="6">
                  <c:v>44168</c:v>
                </c:pt>
                <c:pt idx="7">
                  <c:v>44167</c:v>
                </c:pt>
                <c:pt idx="8">
                  <c:v>44166</c:v>
                </c:pt>
                <c:pt idx="9">
                  <c:v>44165</c:v>
                </c:pt>
                <c:pt idx="10">
                  <c:v>44164</c:v>
                </c:pt>
                <c:pt idx="11">
                  <c:v>44163</c:v>
                </c:pt>
                <c:pt idx="12">
                  <c:v>44162</c:v>
                </c:pt>
                <c:pt idx="13">
                  <c:v>44161</c:v>
                </c:pt>
                <c:pt idx="14">
                  <c:v>44160</c:v>
                </c:pt>
                <c:pt idx="15">
                  <c:v>44159</c:v>
                </c:pt>
                <c:pt idx="16">
                  <c:v>44158</c:v>
                </c:pt>
                <c:pt idx="17">
                  <c:v>44157</c:v>
                </c:pt>
                <c:pt idx="18">
                  <c:v>44156</c:v>
                </c:pt>
                <c:pt idx="19">
                  <c:v>44155</c:v>
                </c:pt>
                <c:pt idx="20">
                  <c:v>44154</c:v>
                </c:pt>
                <c:pt idx="21">
                  <c:v>44153</c:v>
                </c:pt>
                <c:pt idx="22">
                  <c:v>44152</c:v>
                </c:pt>
                <c:pt idx="23">
                  <c:v>44151</c:v>
                </c:pt>
                <c:pt idx="24">
                  <c:v>44150</c:v>
                </c:pt>
                <c:pt idx="25">
                  <c:v>44149</c:v>
                </c:pt>
                <c:pt idx="26">
                  <c:v>44148</c:v>
                </c:pt>
                <c:pt idx="27">
                  <c:v>44147</c:v>
                </c:pt>
                <c:pt idx="28">
                  <c:v>44146</c:v>
                </c:pt>
                <c:pt idx="29">
                  <c:v>44145</c:v>
                </c:pt>
                <c:pt idx="30">
                  <c:v>44144</c:v>
                </c:pt>
                <c:pt idx="31">
                  <c:v>44143</c:v>
                </c:pt>
                <c:pt idx="32">
                  <c:v>44142</c:v>
                </c:pt>
                <c:pt idx="33">
                  <c:v>44141</c:v>
                </c:pt>
                <c:pt idx="34">
                  <c:v>44140</c:v>
                </c:pt>
                <c:pt idx="35">
                  <c:v>44139</c:v>
                </c:pt>
                <c:pt idx="36">
                  <c:v>44138</c:v>
                </c:pt>
                <c:pt idx="37">
                  <c:v>44137</c:v>
                </c:pt>
                <c:pt idx="38">
                  <c:v>44136</c:v>
                </c:pt>
                <c:pt idx="39">
                  <c:v>44135</c:v>
                </c:pt>
                <c:pt idx="40">
                  <c:v>44134</c:v>
                </c:pt>
                <c:pt idx="41">
                  <c:v>44133</c:v>
                </c:pt>
                <c:pt idx="42">
                  <c:v>44132</c:v>
                </c:pt>
                <c:pt idx="43">
                  <c:v>44131</c:v>
                </c:pt>
                <c:pt idx="44">
                  <c:v>44130</c:v>
                </c:pt>
                <c:pt idx="45">
                  <c:v>44129</c:v>
                </c:pt>
                <c:pt idx="46">
                  <c:v>44128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  <c:pt idx="52">
                  <c:v>44122</c:v>
                </c:pt>
                <c:pt idx="53">
                  <c:v>44121</c:v>
                </c:pt>
                <c:pt idx="54">
                  <c:v>44120</c:v>
                </c:pt>
                <c:pt idx="55">
                  <c:v>44119</c:v>
                </c:pt>
                <c:pt idx="56">
                  <c:v>44118</c:v>
                </c:pt>
                <c:pt idx="57">
                  <c:v>44117</c:v>
                </c:pt>
                <c:pt idx="58">
                  <c:v>44116</c:v>
                </c:pt>
                <c:pt idx="59">
                  <c:v>44115</c:v>
                </c:pt>
                <c:pt idx="60">
                  <c:v>44114</c:v>
                </c:pt>
                <c:pt idx="61">
                  <c:v>44113</c:v>
                </c:pt>
                <c:pt idx="62">
                  <c:v>44112</c:v>
                </c:pt>
                <c:pt idx="63">
                  <c:v>44111</c:v>
                </c:pt>
                <c:pt idx="64">
                  <c:v>44110</c:v>
                </c:pt>
                <c:pt idx="65">
                  <c:v>44109</c:v>
                </c:pt>
                <c:pt idx="66">
                  <c:v>44108</c:v>
                </c:pt>
                <c:pt idx="67">
                  <c:v>44107</c:v>
                </c:pt>
                <c:pt idx="68">
                  <c:v>44106</c:v>
                </c:pt>
                <c:pt idx="69">
                  <c:v>44105</c:v>
                </c:pt>
                <c:pt idx="70">
                  <c:v>44104</c:v>
                </c:pt>
                <c:pt idx="71">
                  <c:v>44103</c:v>
                </c:pt>
                <c:pt idx="72">
                  <c:v>44102</c:v>
                </c:pt>
                <c:pt idx="73">
                  <c:v>44101</c:v>
                </c:pt>
                <c:pt idx="74">
                  <c:v>44100</c:v>
                </c:pt>
                <c:pt idx="75">
                  <c:v>44099</c:v>
                </c:pt>
                <c:pt idx="76">
                  <c:v>44098</c:v>
                </c:pt>
                <c:pt idx="77">
                  <c:v>44097</c:v>
                </c:pt>
                <c:pt idx="78">
                  <c:v>44096</c:v>
                </c:pt>
                <c:pt idx="79">
                  <c:v>44095</c:v>
                </c:pt>
                <c:pt idx="80">
                  <c:v>44094</c:v>
                </c:pt>
                <c:pt idx="81">
                  <c:v>44093</c:v>
                </c:pt>
                <c:pt idx="82">
                  <c:v>44092</c:v>
                </c:pt>
                <c:pt idx="83">
                  <c:v>44091</c:v>
                </c:pt>
                <c:pt idx="84">
                  <c:v>44090</c:v>
                </c:pt>
                <c:pt idx="85">
                  <c:v>44089</c:v>
                </c:pt>
                <c:pt idx="86">
                  <c:v>44088</c:v>
                </c:pt>
                <c:pt idx="87">
                  <c:v>44087</c:v>
                </c:pt>
                <c:pt idx="88">
                  <c:v>44086</c:v>
                </c:pt>
                <c:pt idx="89">
                  <c:v>44085</c:v>
                </c:pt>
                <c:pt idx="90">
                  <c:v>44084</c:v>
                </c:pt>
                <c:pt idx="91">
                  <c:v>44083</c:v>
                </c:pt>
                <c:pt idx="92">
                  <c:v>44082</c:v>
                </c:pt>
                <c:pt idx="93">
                  <c:v>44081</c:v>
                </c:pt>
                <c:pt idx="94">
                  <c:v>44080</c:v>
                </c:pt>
                <c:pt idx="95">
                  <c:v>44079</c:v>
                </c:pt>
                <c:pt idx="96">
                  <c:v>44078</c:v>
                </c:pt>
                <c:pt idx="97">
                  <c:v>44077</c:v>
                </c:pt>
                <c:pt idx="98">
                  <c:v>44077</c:v>
                </c:pt>
                <c:pt idx="99">
                  <c:v>44077</c:v>
                </c:pt>
                <c:pt idx="100">
                  <c:v>44077</c:v>
                </c:pt>
                <c:pt idx="101">
                  <c:v>44077</c:v>
                </c:pt>
              </c:numCache>
            </c:numRef>
          </c:cat>
          <c:val>
            <c:numRef>
              <c:f>Android!$C$120:$C$221</c:f>
              <c:numCache>
                <c:formatCode>General</c:formatCode>
                <c:ptCount val="102"/>
                <c:pt idx="0">
                  <c:v>817</c:v>
                </c:pt>
                <c:pt idx="1">
                  <c:v>695</c:v>
                </c:pt>
                <c:pt idx="2">
                  <c:v>531</c:v>
                </c:pt>
                <c:pt idx="3">
                  <c:v>865</c:v>
                </c:pt>
                <c:pt idx="4">
                  <c:v>845</c:v>
                </c:pt>
                <c:pt idx="5">
                  <c:v>748</c:v>
                </c:pt>
                <c:pt idx="6">
                  <c:v>714</c:v>
                </c:pt>
                <c:pt idx="7">
                  <c:v>995</c:v>
                </c:pt>
                <c:pt idx="8">
                  <c:v>722</c:v>
                </c:pt>
                <c:pt idx="9">
                  <c:v>725</c:v>
                </c:pt>
                <c:pt idx="10">
                  <c:v>753</c:v>
                </c:pt>
                <c:pt idx="11">
                  <c:v>1025</c:v>
                </c:pt>
                <c:pt idx="12">
                  <c:v>838</c:v>
                </c:pt>
                <c:pt idx="13">
                  <c:v>923</c:v>
                </c:pt>
                <c:pt idx="14">
                  <c:v>1098</c:v>
                </c:pt>
                <c:pt idx="15">
                  <c:v>874</c:v>
                </c:pt>
                <c:pt idx="16">
                  <c:v>383</c:v>
                </c:pt>
                <c:pt idx="17">
                  <c:v>485</c:v>
                </c:pt>
                <c:pt idx="18">
                  <c:v>626</c:v>
                </c:pt>
                <c:pt idx="19">
                  <c:v>518</c:v>
                </c:pt>
                <c:pt idx="20">
                  <c:v>537</c:v>
                </c:pt>
                <c:pt idx="21">
                  <c:v>458</c:v>
                </c:pt>
                <c:pt idx="22">
                  <c:v>389</c:v>
                </c:pt>
                <c:pt idx="23">
                  <c:v>301</c:v>
                </c:pt>
                <c:pt idx="24">
                  <c:v>321</c:v>
                </c:pt>
                <c:pt idx="25">
                  <c:v>279</c:v>
                </c:pt>
                <c:pt idx="26">
                  <c:v>280</c:v>
                </c:pt>
                <c:pt idx="27">
                  <c:v>255</c:v>
                </c:pt>
                <c:pt idx="28">
                  <c:v>248</c:v>
                </c:pt>
                <c:pt idx="29">
                  <c:v>202</c:v>
                </c:pt>
                <c:pt idx="30">
                  <c:v>171</c:v>
                </c:pt>
                <c:pt idx="31">
                  <c:v>252</c:v>
                </c:pt>
                <c:pt idx="32">
                  <c:v>365</c:v>
                </c:pt>
                <c:pt idx="33">
                  <c:v>378</c:v>
                </c:pt>
                <c:pt idx="34">
                  <c:v>309</c:v>
                </c:pt>
                <c:pt idx="35">
                  <c:v>345</c:v>
                </c:pt>
                <c:pt idx="36">
                  <c:v>252</c:v>
                </c:pt>
                <c:pt idx="37">
                  <c:v>241</c:v>
                </c:pt>
                <c:pt idx="38">
                  <c:v>240</c:v>
                </c:pt>
                <c:pt idx="39">
                  <c:v>372</c:v>
                </c:pt>
                <c:pt idx="40">
                  <c:v>367</c:v>
                </c:pt>
                <c:pt idx="41">
                  <c:v>353</c:v>
                </c:pt>
                <c:pt idx="42">
                  <c:v>367</c:v>
                </c:pt>
                <c:pt idx="43">
                  <c:v>260</c:v>
                </c:pt>
                <c:pt idx="44">
                  <c:v>309</c:v>
                </c:pt>
                <c:pt idx="45">
                  <c:v>312</c:v>
                </c:pt>
                <c:pt idx="46">
                  <c:v>329</c:v>
                </c:pt>
                <c:pt idx="47">
                  <c:v>486</c:v>
                </c:pt>
                <c:pt idx="48">
                  <c:v>372</c:v>
                </c:pt>
                <c:pt idx="49">
                  <c:v>446</c:v>
                </c:pt>
                <c:pt idx="50">
                  <c:v>386</c:v>
                </c:pt>
                <c:pt idx="51">
                  <c:v>421</c:v>
                </c:pt>
                <c:pt idx="52">
                  <c:v>535</c:v>
                </c:pt>
                <c:pt idx="53">
                  <c:v>537</c:v>
                </c:pt>
                <c:pt idx="54">
                  <c:v>639</c:v>
                </c:pt>
                <c:pt idx="55">
                  <c:v>429</c:v>
                </c:pt>
                <c:pt idx="56">
                  <c:v>559</c:v>
                </c:pt>
                <c:pt idx="57">
                  <c:v>649</c:v>
                </c:pt>
                <c:pt idx="58">
                  <c:v>691</c:v>
                </c:pt>
                <c:pt idx="59">
                  <c:v>666</c:v>
                </c:pt>
                <c:pt idx="60">
                  <c:v>720</c:v>
                </c:pt>
                <c:pt idx="61">
                  <c:v>640</c:v>
                </c:pt>
                <c:pt idx="62">
                  <c:v>445</c:v>
                </c:pt>
                <c:pt idx="63">
                  <c:v>578</c:v>
                </c:pt>
                <c:pt idx="64">
                  <c:v>655</c:v>
                </c:pt>
                <c:pt idx="65">
                  <c:v>453</c:v>
                </c:pt>
                <c:pt idx="66">
                  <c:v>294</c:v>
                </c:pt>
                <c:pt idx="67">
                  <c:v>463</c:v>
                </c:pt>
                <c:pt idx="68">
                  <c:v>169</c:v>
                </c:pt>
                <c:pt idx="69">
                  <c:v>203</c:v>
                </c:pt>
                <c:pt idx="70">
                  <c:v>318</c:v>
                </c:pt>
                <c:pt idx="71">
                  <c:v>238</c:v>
                </c:pt>
                <c:pt idx="72">
                  <c:v>199</c:v>
                </c:pt>
                <c:pt idx="73">
                  <c:v>141</c:v>
                </c:pt>
                <c:pt idx="74">
                  <c:v>242</c:v>
                </c:pt>
                <c:pt idx="75">
                  <c:v>217</c:v>
                </c:pt>
                <c:pt idx="76">
                  <c:v>211</c:v>
                </c:pt>
                <c:pt idx="77">
                  <c:v>189</c:v>
                </c:pt>
                <c:pt idx="78">
                  <c:v>311</c:v>
                </c:pt>
                <c:pt idx="79">
                  <c:v>157</c:v>
                </c:pt>
                <c:pt idx="80">
                  <c:v>202</c:v>
                </c:pt>
                <c:pt idx="81">
                  <c:v>190</c:v>
                </c:pt>
                <c:pt idx="82">
                  <c:v>82</c:v>
                </c:pt>
                <c:pt idx="83">
                  <c:v>137</c:v>
                </c:pt>
                <c:pt idx="84">
                  <c:v>125</c:v>
                </c:pt>
                <c:pt idx="85">
                  <c:v>136</c:v>
                </c:pt>
                <c:pt idx="86">
                  <c:v>67</c:v>
                </c:pt>
                <c:pt idx="87">
                  <c:v>87</c:v>
                </c:pt>
                <c:pt idx="88">
                  <c:v>46</c:v>
                </c:pt>
                <c:pt idx="89">
                  <c:v>70</c:v>
                </c:pt>
                <c:pt idx="90">
                  <c:v>75</c:v>
                </c:pt>
                <c:pt idx="91">
                  <c:v>101</c:v>
                </c:pt>
                <c:pt idx="92">
                  <c:v>56</c:v>
                </c:pt>
                <c:pt idx="93">
                  <c:v>46</c:v>
                </c:pt>
                <c:pt idx="94">
                  <c:v>10</c:v>
                </c:pt>
                <c:pt idx="95">
                  <c:v>15</c:v>
                </c:pt>
                <c:pt idx="96">
                  <c:v>19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Android!$I$120:$I$221</c15:f>
                <c15:dlblRangeCache>
                  <c:ptCount val="102"/>
                  <c:pt idx="5">
                    <c:v>19</c:v>
                  </c:pt>
                  <c:pt idx="10">
                    <c:v>101</c:v>
                  </c:pt>
                  <c:pt idx="14">
                    <c:v>87</c:v>
                  </c:pt>
                  <c:pt idx="16">
                    <c:v>136</c:v>
                  </c:pt>
                  <c:pt idx="18">
                    <c:v>137</c:v>
                  </c:pt>
                  <c:pt idx="21">
                    <c:v>202</c:v>
                  </c:pt>
                  <c:pt idx="23">
                    <c:v>311</c:v>
                  </c:pt>
                  <c:pt idx="27">
                    <c:v>242</c:v>
                  </c:pt>
                  <c:pt idx="31">
                    <c:v>318</c:v>
                  </c:pt>
                  <c:pt idx="34">
                    <c:v>463</c:v>
                  </c:pt>
                  <c:pt idx="37">
                    <c:v>655</c:v>
                  </c:pt>
                  <c:pt idx="41">
                    <c:v>720</c:v>
                  </c:pt>
                  <c:pt idx="43">
                    <c:v>691</c:v>
                  </c:pt>
                  <c:pt idx="47">
                    <c:v>639</c:v>
                  </c:pt>
                  <c:pt idx="52">
                    <c:v>446</c:v>
                  </c:pt>
                  <c:pt idx="54">
                    <c:v>486</c:v>
                  </c:pt>
                  <c:pt idx="59">
                    <c:v>367</c:v>
                  </c:pt>
                  <c:pt idx="62">
                    <c:v>372</c:v>
                  </c:pt>
                  <c:pt idx="66">
                    <c:v>345</c:v>
                  </c:pt>
                  <c:pt idx="68">
                    <c:v>378</c:v>
                  </c:pt>
                  <c:pt idx="75">
                    <c:v>280</c:v>
                  </c:pt>
                  <c:pt idx="77">
                    <c:v>321</c:v>
                  </c:pt>
                  <c:pt idx="81">
                    <c:v>537</c:v>
                  </c:pt>
                  <c:pt idx="83">
                    <c:v>626</c:v>
                  </c:pt>
                  <c:pt idx="87">
                    <c:v>1098</c:v>
                  </c:pt>
                  <c:pt idx="90">
                    <c:v>1025</c:v>
                  </c:pt>
                  <c:pt idx="94">
                    <c:v>995</c:v>
                  </c:pt>
                  <c:pt idx="98">
                    <c:v>865</c:v>
                  </c:pt>
                  <c:pt idx="101">
                    <c:v>817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BB77092-D698-4B3A-95D5-22CB42A0A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57FBE0-6361-47A9-881B-34F1574B53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42407C0-3676-4EE4-9C84-43B5D9919D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4364660-DC79-45FD-8362-6CA05BC37F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2BBA65-F831-4AFD-AF14-E4BCC66341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A70251-FC27-447B-805E-1B06C10882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1DB6AFB-CB93-4B12-AAAD-D096C7A95B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60F39F4-A6EB-46A2-B15C-30E9DDF0B8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8833419-D3C8-4599-ACC4-FEBC3B0F7C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73B4355-C354-4431-89ED-F596AA8CD4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258F7CB-C87C-454B-8E3B-D4F8EA75F0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D7C2AC3-08AD-41FE-8FE4-9BC0414940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040F48D-247F-46D8-93A2-9E1D38F15F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3BFC764-4E29-46ED-A44F-6381799706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60F8403-2261-4BC5-8484-CF09282C56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2839744-6ED3-4D5A-9975-BE9FA77976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B1619BB-020F-48F0-8DF2-A809E615E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9EEF14E-1439-48F5-BDA0-5657C515D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793BA66-A206-4B44-8CD0-10E8E0CB5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35E73A6B-024B-43A9-9E11-DEA090788A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5B9FF5A-AA36-4A89-8050-1F9337AD9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5B4BC4C-4A92-4C81-BFC3-3E4B5FCC9D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285E392-6E17-4EC0-AB5C-5EB4107441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F169523-CF8B-4C42-BF69-661C8B1110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7C08BFCA-2DE8-4E77-89BF-9109C162CF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42F8793-9192-446D-8CEB-E1E1EB9754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5CE2B374-AC50-4C4A-9A74-74E81C935D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8FAEFBE-FFC9-4B71-9259-37DC85AB2A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CD9A7E86-C0D9-4107-9B29-EADDC93862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57AEAAAC-54B1-4417-B079-076C3F0C32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29053ADC-F480-4C0B-B972-DE441B217B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DEB35A4B-70D0-42EE-BC88-9299C9CAA7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33E0D4D-B955-4E95-A05F-202D9C0A0F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4E5DDA4-8513-45FF-81B8-4D427056C6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0668B181-F012-4B79-B667-9CFDB1FCDC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88DE10BA-E29F-4DA3-BACF-75F27C4150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042A289-7CAD-485B-A036-D2A21A66C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279C7FB-44AF-4CF4-8EBC-EA28B78901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1A3A552A-138D-499B-BE9E-284DE7804D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4435B38-EDFC-4F45-AF06-680B94489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D36D6CB-46DD-4EBF-9B21-A44AE1557F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07129F8-09C3-445D-9E02-6D7D4DB35F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751751EF-5F28-4B9D-A46F-C77B72E370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F2B9BB4-A637-4D03-809A-525400FA8E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3814F50-162C-4553-8828-AD73D6CCB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2442D90-BF49-4085-BA55-33536E422B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BDDEC93-BDF2-4BA8-A3D2-781B9938D2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F1222BC-12F7-443F-B197-69997176D0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8E51C255-7F02-49CD-88EE-761976F40A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916F2941-35E0-4F85-B025-6E35AF0AFD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12E5BEA-93F6-4EFA-86E1-F24BF435AD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317103E-D663-49F4-8A4E-90138B98EB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12EF7F1-2D4B-4BEF-B846-6562C1AED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44366DE7-7D6E-4CF0-ACEC-A1FEA31037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4EFAA530-E16A-4240-8E98-5249A6B2EB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E141AB0-E4C5-4CFF-9C3F-0AECEE0830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3BD00FD-B9C6-4AD6-8268-39FAA4603E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F7FD1694-D396-41A5-A696-B67C35082A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D0375621-CDAC-411D-9D6A-17105AD8C5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B04595AB-69BA-4C2C-BDC1-E5BBDB102E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09173E19-20EA-49CD-B4A9-C1D2EA5C42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15D38DDA-275F-498B-B758-89556D367D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0872A51-1A71-4C0A-9FAA-AD77363A40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27D3029F-2AF3-4333-8A83-6DC9C6BBAE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B19C331-540E-49BB-A736-77ED9B5AC8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C5B747B5-AD4A-4AC9-8233-AAD6CC1B0B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D586E3E3-88DB-4ECA-87E2-359141898E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D8DF1C60-72A4-43DC-9DE9-D97B38089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116C1D2A-E6A4-41E3-B1E4-0BA138295A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08081EA4-351E-4F83-A92F-6555C07F4B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9D5BAAE8-7567-4F0B-8B30-10400099CF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231A9F51-34A6-4F16-B3B6-0D05BDD32C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DBE74E1D-71DB-4ADD-B8A1-F811E0BA7A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6BCF349D-BD5B-405E-83EC-0167CFDC6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F870BEA7-5486-4643-87E8-51BE6C416B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568DC445-15B5-41C4-9792-367C3300B8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EE38701E-7835-476C-B9AB-EFD9EB37E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3A4CA59E-BCC9-428C-8E8B-101813578B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F5F4081-91A8-47C9-9D92-80A28EA57B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B1BA7F9E-6E2E-465D-9C20-CE55BB13AD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94932A78-B3E3-4E11-99B0-EB7D15E7F3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A8DAF66-DCE3-4202-92E1-B7130B4715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70086467-74EE-4289-819D-D187E36092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952348E-E2CF-4AC5-95D3-AA081D602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75C56E75-B5D5-4D7F-986C-E25548E42E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6E060AC5-D53D-4FD0-A495-4ABD80D58C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BB14D39C-510C-484C-BFFE-84E12E7770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FC7318BF-0A1A-45DA-AE6A-939DEED7A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99413B50-62C3-476F-9041-9A0C158639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19FD9B6F-A6C1-41B8-A6FD-E7EAFBAE36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8F207E7B-3DB2-4684-958F-EFE7325B54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9B9B01B4-9D82-4CA3-82B1-0EEDDD5F81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8412B3E-679C-4C9D-AF02-C47D616DB5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A621C2FA-58AA-42A8-8CB4-364D83ADE6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6766E129-EB1B-423E-AB15-6444129622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3C096F3F-D195-44E6-8F08-8852F03DD1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35E645BB-F896-4098-8A96-0767BE95D7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297C9AFF-C1F5-44DC-A296-D86E321540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258555FB-759B-4979-8CAA-6D225A0266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4845F729-8768-4D3D-90E8-145822D469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C0CBCDE5-8E48-4262-A12B-E9B9BC44F8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Android!$C$120:$C$221</c:f>
              <c:numCache>
                <c:formatCode>General</c:formatCode>
                <c:ptCount val="102"/>
                <c:pt idx="0">
                  <c:v>817</c:v>
                </c:pt>
                <c:pt idx="1">
                  <c:v>695</c:v>
                </c:pt>
                <c:pt idx="2">
                  <c:v>531</c:v>
                </c:pt>
                <c:pt idx="3">
                  <c:v>865</c:v>
                </c:pt>
                <c:pt idx="4">
                  <c:v>845</c:v>
                </c:pt>
                <c:pt idx="5">
                  <c:v>748</c:v>
                </c:pt>
                <c:pt idx="6">
                  <c:v>714</c:v>
                </c:pt>
                <c:pt idx="7">
                  <c:v>995</c:v>
                </c:pt>
                <c:pt idx="8">
                  <c:v>722</c:v>
                </c:pt>
                <c:pt idx="9">
                  <c:v>725</c:v>
                </c:pt>
                <c:pt idx="10">
                  <c:v>753</c:v>
                </c:pt>
                <c:pt idx="11">
                  <c:v>1025</c:v>
                </c:pt>
                <c:pt idx="12">
                  <c:v>838</c:v>
                </c:pt>
                <c:pt idx="13">
                  <c:v>923</c:v>
                </c:pt>
                <c:pt idx="14">
                  <c:v>1098</c:v>
                </c:pt>
                <c:pt idx="15">
                  <c:v>874</c:v>
                </c:pt>
                <c:pt idx="16">
                  <c:v>383</c:v>
                </c:pt>
                <c:pt idx="17">
                  <c:v>485</c:v>
                </c:pt>
                <c:pt idx="18">
                  <c:v>626</c:v>
                </c:pt>
                <c:pt idx="19">
                  <c:v>518</c:v>
                </c:pt>
                <c:pt idx="20">
                  <c:v>537</c:v>
                </c:pt>
                <c:pt idx="21">
                  <c:v>458</c:v>
                </c:pt>
                <c:pt idx="22">
                  <c:v>389</c:v>
                </c:pt>
                <c:pt idx="23">
                  <c:v>301</c:v>
                </c:pt>
                <c:pt idx="24">
                  <c:v>321</c:v>
                </c:pt>
                <c:pt idx="25">
                  <c:v>279</c:v>
                </c:pt>
                <c:pt idx="26">
                  <c:v>280</c:v>
                </c:pt>
                <c:pt idx="27">
                  <c:v>255</c:v>
                </c:pt>
                <c:pt idx="28">
                  <c:v>248</c:v>
                </c:pt>
                <c:pt idx="29">
                  <c:v>202</c:v>
                </c:pt>
                <c:pt idx="30">
                  <c:v>171</c:v>
                </c:pt>
                <c:pt idx="31">
                  <c:v>252</c:v>
                </c:pt>
                <c:pt idx="32">
                  <c:v>365</c:v>
                </c:pt>
                <c:pt idx="33">
                  <c:v>378</c:v>
                </c:pt>
                <c:pt idx="34">
                  <c:v>309</c:v>
                </c:pt>
                <c:pt idx="35">
                  <c:v>345</c:v>
                </c:pt>
                <c:pt idx="36">
                  <c:v>252</c:v>
                </c:pt>
                <c:pt idx="37">
                  <c:v>241</c:v>
                </c:pt>
                <c:pt idx="38">
                  <c:v>240</c:v>
                </c:pt>
                <c:pt idx="39">
                  <c:v>372</c:v>
                </c:pt>
                <c:pt idx="40">
                  <c:v>367</c:v>
                </c:pt>
                <c:pt idx="41">
                  <c:v>353</c:v>
                </c:pt>
                <c:pt idx="42">
                  <c:v>367</c:v>
                </c:pt>
                <c:pt idx="43">
                  <c:v>260</c:v>
                </c:pt>
                <c:pt idx="44">
                  <c:v>309</c:v>
                </c:pt>
                <c:pt idx="45">
                  <c:v>312</c:v>
                </c:pt>
                <c:pt idx="46">
                  <c:v>329</c:v>
                </c:pt>
                <c:pt idx="47">
                  <c:v>486</c:v>
                </c:pt>
                <c:pt idx="48">
                  <c:v>372</c:v>
                </c:pt>
                <c:pt idx="49">
                  <c:v>446</c:v>
                </c:pt>
                <c:pt idx="50">
                  <c:v>386</c:v>
                </c:pt>
                <c:pt idx="51">
                  <c:v>421</c:v>
                </c:pt>
                <c:pt idx="52">
                  <c:v>535</c:v>
                </c:pt>
                <c:pt idx="53">
                  <c:v>537</c:v>
                </c:pt>
                <c:pt idx="54">
                  <c:v>639</c:v>
                </c:pt>
                <c:pt idx="55">
                  <c:v>429</c:v>
                </c:pt>
                <c:pt idx="56">
                  <c:v>559</c:v>
                </c:pt>
                <c:pt idx="57">
                  <c:v>649</c:v>
                </c:pt>
                <c:pt idx="58">
                  <c:v>691</c:v>
                </c:pt>
                <c:pt idx="59">
                  <c:v>666</c:v>
                </c:pt>
                <c:pt idx="60">
                  <c:v>720</c:v>
                </c:pt>
                <c:pt idx="61">
                  <c:v>640</c:v>
                </c:pt>
                <c:pt idx="62">
                  <c:v>445</c:v>
                </c:pt>
                <c:pt idx="63">
                  <c:v>578</c:v>
                </c:pt>
                <c:pt idx="64">
                  <c:v>655</c:v>
                </c:pt>
                <c:pt idx="65">
                  <c:v>453</c:v>
                </c:pt>
                <c:pt idx="66">
                  <c:v>294</c:v>
                </c:pt>
                <c:pt idx="67">
                  <c:v>463</c:v>
                </c:pt>
                <c:pt idx="68">
                  <c:v>169</c:v>
                </c:pt>
                <c:pt idx="69">
                  <c:v>203</c:v>
                </c:pt>
                <c:pt idx="70">
                  <c:v>318</c:v>
                </c:pt>
                <c:pt idx="71">
                  <c:v>238</c:v>
                </c:pt>
                <c:pt idx="72">
                  <c:v>199</c:v>
                </c:pt>
                <c:pt idx="73">
                  <c:v>141</c:v>
                </c:pt>
                <c:pt idx="74">
                  <c:v>242</c:v>
                </c:pt>
                <c:pt idx="75">
                  <c:v>217</c:v>
                </c:pt>
                <c:pt idx="76">
                  <c:v>211</c:v>
                </c:pt>
                <c:pt idx="77">
                  <c:v>189</c:v>
                </c:pt>
                <c:pt idx="78">
                  <c:v>311</c:v>
                </c:pt>
                <c:pt idx="79">
                  <c:v>157</c:v>
                </c:pt>
                <c:pt idx="80">
                  <c:v>202</c:v>
                </c:pt>
                <c:pt idx="81">
                  <c:v>190</c:v>
                </c:pt>
                <c:pt idx="82">
                  <c:v>82</c:v>
                </c:pt>
                <c:pt idx="83">
                  <c:v>137</c:v>
                </c:pt>
                <c:pt idx="84">
                  <c:v>125</c:v>
                </c:pt>
                <c:pt idx="85">
                  <c:v>136</c:v>
                </c:pt>
                <c:pt idx="86">
                  <c:v>67</c:v>
                </c:pt>
                <c:pt idx="87">
                  <c:v>87</c:v>
                </c:pt>
                <c:pt idx="88">
                  <c:v>46</c:v>
                </c:pt>
                <c:pt idx="89">
                  <c:v>70</c:v>
                </c:pt>
                <c:pt idx="90">
                  <c:v>75</c:v>
                </c:pt>
                <c:pt idx="91">
                  <c:v>101</c:v>
                </c:pt>
                <c:pt idx="92">
                  <c:v>56</c:v>
                </c:pt>
                <c:pt idx="93">
                  <c:v>46</c:v>
                </c:pt>
                <c:pt idx="94">
                  <c:v>10</c:v>
                </c:pt>
                <c:pt idx="95">
                  <c:v>15</c:v>
                </c:pt>
                <c:pt idx="96">
                  <c:v>19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Android!$J$120:$J$221</c15:f>
                <c15:dlblRangeCache>
                  <c:ptCount val="102"/>
                  <c:pt idx="7">
                    <c:v>10</c:v>
                  </c:pt>
                  <c:pt idx="13">
                    <c:v>46</c:v>
                  </c:pt>
                  <c:pt idx="15">
                    <c:v>67</c:v>
                  </c:pt>
                  <c:pt idx="17">
                    <c:v>125</c:v>
                  </c:pt>
                  <c:pt idx="19">
                    <c:v>82</c:v>
                  </c:pt>
                  <c:pt idx="22">
                    <c:v>157</c:v>
                  </c:pt>
                  <c:pt idx="24">
                    <c:v>189</c:v>
                  </c:pt>
                  <c:pt idx="28">
                    <c:v>141</c:v>
                  </c:pt>
                  <c:pt idx="33">
                    <c:v>169</c:v>
                  </c:pt>
                  <c:pt idx="35">
                    <c:v>294</c:v>
                  </c:pt>
                  <c:pt idx="39">
                    <c:v>445</c:v>
                  </c:pt>
                  <c:pt idx="42">
                    <c:v>666</c:v>
                  </c:pt>
                  <c:pt idx="46">
                    <c:v>429</c:v>
                  </c:pt>
                  <c:pt idx="51">
                    <c:v>386</c:v>
                  </c:pt>
                  <c:pt idx="53">
                    <c:v>372</c:v>
                  </c:pt>
                  <c:pt idx="58">
                    <c:v>260</c:v>
                  </c:pt>
                  <c:pt idx="60">
                    <c:v>353</c:v>
                  </c:pt>
                  <c:pt idx="63">
                    <c:v>240</c:v>
                  </c:pt>
                  <c:pt idx="67">
                    <c:v>309</c:v>
                  </c:pt>
                  <c:pt idx="71">
                    <c:v>171</c:v>
                  </c:pt>
                  <c:pt idx="76">
                    <c:v>279</c:v>
                  </c:pt>
                  <c:pt idx="78">
                    <c:v>301</c:v>
                  </c:pt>
                  <c:pt idx="82">
                    <c:v>518</c:v>
                  </c:pt>
                  <c:pt idx="85">
                    <c:v>383</c:v>
                  </c:pt>
                  <c:pt idx="89">
                    <c:v>838</c:v>
                  </c:pt>
                  <c:pt idx="93">
                    <c:v>722</c:v>
                  </c:pt>
                  <c:pt idx="95">
                    <c:v>714</c:v>
                  </c:pt>
                  <c:pt idx="99">
                    <c:v>531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Android!$C$119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Android!$B$120:$B$171</c:f>
              <c:numCache>
                <c:formatCode>d/m</c:formatCode>
                <c:ptCount val="52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44171</c:v>
                </c:pt>
                <c:pt idx="4">
                  <c:v>44170</c:v>
                </c:pt>
                <c:pt idx="5">
                  <c:v>44169</c:v>
                </c:pt>
                <c:pt idx="6">
                  <c:v>44168</c:v>
                </c:pt>
                <c:pt idx="7">
                  <c:v>44167</c:v>
                </c:pt>
                <c:pt idx="8">
                  <c:v>44166</c:v>
                </c:pt>
                <c:pt idx="9">
                  <c:v>44165</c:v>
                </c:pt>
                <c:pt idx="10">
                  <c:v>44164</c:v>
                </c:pt>
                <c:pt idx="11">
                  <c:v>44163</c:v>
                </c:pt>
                <c:pt idx="12">
                  <c:v>44162</c:v>
                </c:pt>
                <c:pt idx="13">
                  <c:v>44161</c:v>
                </c:pt>
                <c:pt idx="14">
                  <c:v>44160</c:v>
                </c:pt>
                <c:pt idx="15">
                  <c:v>44159</c:v>
                </c:pt>
                <c:pt idx="16">
                  <c:v>44158</c:v>
                </c:pt>
                <c:pt idx="17">
                  <c:v>44157</c:v>
                </c:pt>
                <c:pt idx="18">
                  <c:v>44156</c:v>
                </c:pt>
                <c:pt idx="19">
                  <c:v>44155</c:v>
                </c:pt>
                <c:pt idx="20">
                  <c:v>44154</c:v>
                </c:pt>
                <c:pt idx="21">
                  <c:v>44153</c:v>
                </c:pt>
                <c:pt idx="22">
                  <c:v>44152</c:v>
                </c:pt>
                <c:pt idx="23">
                  <c:v>44151</c:v>
                </c:pt>
                <c:pt idx="24">
                  <c:v>44150</c:v>
                </c:pt>
                <c:pt idx="25">
                  <c:v>44149</c:v>
                </c:pt>
                <c:pt idx="26">
                  <c:v>44148</c:v>
                </c:pt>
                <c:pt idx="27">
                  <c:v>44147</c:v>
                </c:pt>
                <c:pt idx="28">
                  <c:v>44146</c:v>
                </c:pt>
                <c:pt idx="29">
                  <c:v>44145</c:v>
                </c:pt>
                <c:pt idx="30">
                  <c:v>44144</c:v>
                </c:pt>
                <c:pt idx="31">
                  <c:v>44143</c:v>
                </c:pt>
                <c:pt idx="32">
                  <c:v>44142</c:v>
                </c:pt>
                <c:pt idx="33">
                  <c:v>44141</c:v>
                </c:pt>
                <c:pt idx="34">
                  <c:v>44140</c:v>
                </c:pt>
                <c:pt idx="35">
                  <c:v>44139</c:v>
                </c:pt>
                <c:pt idx="36">
                  <c:v>44138</c:v>
                </c:pt>
                <c:pt idx="37">
                  <c:v>44137</c:v>
                </c:pt>
                <c:pt idx="38">
                  <c:v>44136</c:v>
                </c:pt>
                <c:pt idx="39">
                  <c:v>44135</c:v>
                </c:pt>
                <c:pt idx="40">
                  <c:v>44134</c:v>
                </c:pt>
                <c:pt idx="41">
                  <c:v>44133</c:v>
                </c:pt>
                <c:pt idx="42">
                  <c:v>44132</c:v>
                </c:pt>
                <c:pt idx="43">
                  <c:v>44131</c:v>
                </c:pt>
                <c:pt idx="44">
                  <c:v>44130</c:v>
                </c:pt>
                <c:pt idx="45">
                  <c:v>44129</c:v>
                </c:pt>
                <c:pt idx="46">
                  <c:v>44128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</c:numCache>
            </c:numRef>
          </c:cat>
          <c:val>
            <c:numRef>
              <c:f>Android!$C$120:$C$221</c:f>
              <c:numCache>
                <c:formatCode>General</c:formatCode>
                <c:ptCount val="102"/>
                <c:pt idx="0">
                  <c:v>817</c:v>
                </c:pt>
                <c:pt idx="1">
                  <c:v>695</c:v>
                </c:pt>
                <c:pt idx="2">
                  <c:v>531</c:v>
                </c:pt>
                <c:pt idx="3">
                  <c:v>865</c:v>
                </c:pt>
                <c:pt idx="4">
                  <c:v>845</c:v>
                </c:pt>
                <c:pt idx="5">
                  <c:v>748</c:v>
                </c:pt>
                <c:pt idx="6">
                  <c:v>714</c:v>
                </c:pt>
                <c:pt idx="7">
                  <c:v>995</c:v>
                </c:pt>
                <c:pt idx="8">
                  <c:v>722</c:v>
                </c:pt>
                <c:pt idx="9">
                  <c:v>725</c:v>
                </c:pt>
                <c:pt idx="10">
                  <c:v>753</c:v>
                </c:pt>
                <c:pt idx="11">
                  <c:v>1025</c:v>
                </c:pt>
                <c:pt idx="12">
                  <c:v>838</c:v>
                </c:pt>
                <c:pt idx="13">
                  <c:v>923</c:v>
                </c:pt>
                <c:pt idx="14">
                  <c:v>1098</c:v>
                </c:pt>
                <c:pt idx="15">
                  <c:v>874</c:v>
                </c:pt>
                <c:pt idx="16">
                  <c:v>383</c:v>
                </c:pt>
                <c:pt idx="17">
                  <c:v>485</c:v>
                </c:pt>
                <c:pt idx="18">
                  <c:v>626</c:v>
                </c:pt>
                <c:pt idx="19">
                  <c:v>518</c:v>
                </c:pt>
                <c:pt idx="20">
                  <c:v>537</c:v>
                </c:pt>
                <c:pt idx="21">
                  <c:v>458</c:v>
                </c:pt>
                <c:pt idx="22">
                  <c:v>389</c:v>
                </c:pt>
                <c:pt idx="23">
                  <c:v>301</c:v>
                </c:pt>
                <c:pt idx="24">
                  <c:v>321</c:v>
                </c:pt>
                <c:pt idx="25">
                  <c:v>279</c:v>
                </c:pt>
                <c:pt idx="26">
                  <c:v>280</c:v>
                </c:pt>
                <c:pt idx="27">
                  <c:v>255</c:v>
                </c:pt>
                <c:pt idx="28">
                  <c:v>248</c:v>
                </c:pt>
                <c:pt idx="29">
                  <c:v>202</c:v>
                </c:pt>
                <c:pt idx="30">
                  <c:v>171</c:v>
                </c:pt>
                <c:pt idx="31">
                  <c:v>252</c:v>
                </c:pt>
                <c:pt idx="32">
                  <c:v>365</c:v>
                </c:pt>
                <c:pt idx="33">
                  <c:v>378</c:v>
                </c:pt>
                <c:pt idx="34">
                  <c:v>309</c:v>
                </c:pt>
                <c:pt idx="35">
                  <c:v>345</c:v>
                </c:pt>
                <c:pt idx="36">
                  <c:v>252</c:v>
                </c:pt>
                <c:pt idx="37">
                  <c:v>241</c:v>
                </c:pt>
                <c:pt idx="38">
                  <c:v>240</c:v>
                </c:pt>
                <c:pt idx="39">
                  <c:v>372</c:v>
                </c:pt>
                <c:pt idx="40">
                  <c:v>367</c:v>
                </c:pt>
                <c:pt idx="41">
                  <c:v>353</c:v>
                </c:pt>
                <c:pt idx="42">
                  <c:v>367</c:v>
                </c:pt>
                <c:pt idx="43">
                  <c:v>260</c:v>
                </c:pt>
                <c:pt idx="44">
                  <c:v>309</c:v>
                </c:pt>
                <c:pt idx="45">
                  <c:v>312</c:v>
                </c:pt>
                <c:pt idx="46">
                  <c:v>329</c:v>
                </c:pt>
                <c:pt idx="47">
                  <c:v>486</c:v>
                </c:pt>
                <c:pt idx="48">
                  <c:v>372</c:v>
                </c:pt>
                <c:pt idx="49">
                  <c:v>446</c:v>
                </c:pt>
                <c:pt idx="50">
                  <c:v>386</c:v>
                </c:pt>
                <c:pt idx="51">
                  <c:v>421</c:v>
                </c:pt>
                <c:pt idx="52">
                  <c:v>535</c:v>
                </c:pt>
                <c:pt idx="53">
                  <c:v>537</c:v>
                </c:pt>
                <c:pt idx="54">
                  <c:v>639</c:v>
                </c:pt>
                <c:pt idx="55">
                  <c:v>429</c:v>
                </c:pt>
                <c:pt idx="56">
                  <c:v>559</c:v>
                </c:pt>
                <c:pt idx="57">
                  <c:v>649</c:v>
                </c:pt>
                <c:pt idx="58">
                  <c:v>691</c:v>
                </c:pt>
                <c:pt idx="59">
                  <c:v>666</c:v>
                </c:pt>
                <c:pt idx="60">
                  <c:v>720</c:v>
                </c:pt>
                <c:pt idx="61">
                  <c:v>640</c:v>
                </c:pt>
                <c:pt idx="62">
                  <c:v>445</c:v>
                </c:pt>
                <c:pt idx="63">
                  <c:v>578</c:v>
                </c:pt>
                <c:pt idx="64">
                  <c:v>655</c:v>
                </c:pt>
                <c:pt idx="65">
                  <c:v>453</c:v>
                </c:pt>
                <c:pt idx="66">
                  <c:v>294</c:v>
                </c:pt>
                <c:pt idx="67">
                  <c:v>463</c:v>
                </c:pt>
                <c:pt idx="68">
                  <c:v>169</c:v>
                </c:pt>
                <c:pt idx="69">
                  <c:v>203</c:v>
                </c:pt>
                <c:pt idx="70">
                  <c:v>318</c:v>
                </c:pt>
                <c:pt idx="71">
                  <c:v>238</c:v>
                </c:pt>
                <c:pt idx="72">
                  <c:v>199</c:v>
                </c:pt>
                <c:pt idx="73">
                  <c:v>141</c:v>
                </c:pt>
                <c:pt idx="74">
                  <c:v>242</c:v>
                </c:pt>
                <c:pt idx="75">
                  <c:v>217</c:v>
                </c:pt>
                <c:pt idx="76">
                  <c:v>211</c:v>
                </c:pt>
                <c:pt idx="77">
                  <c:v>189</c:v>
                </c:pt>
                <c:pt idx="78">
                  <c:v>311</c:v>
                </c:pt>
                <c:pt idx="79">
                  <c:v>157</c:v>
                </c:pt>
                <c:pt idx="80">
                  <c:v>202</c:v>
                </c:pt>
                <c:pt idx="81">
                  <c:v>190</c:v>
                </c:pt>
                <c:pt idx="82">
                  <c:v>82</c:v>
                </c:pt>
                <c:pt idx="83">
                  <c:v>137</c:v>
                </c:pt>
                <c:pt idx="84">
                  <c:v>125</c:v>
                </c:pt>
                <c:pt idx="85">
                  <c:v>136</c:v>
                </c:pt>
                <c:pt idx="86">
                  <c:v>67</c:v>
                </c:pt>
                <c:pt idx="87">
                  <c:v>87</c:v>
                </c:pt>
                <c:pt idx="88">
                  <c:v>46</c:v>
                </c:pt>
                <c:pt idx="89">
                  <c:v>70</c:v>
                </c:pt>
                <c:pt idx="90">
                  <c:v>75</c:v>
                </c:pt>
                <c:pt idx="91">
                  <c:v>101</c:v>
                </c:pt>
                <c:pt idx="92">
                  <c:v>56</c:v>
                </c:pt>
                <c:pt idx="93">
                  <c:v>46</c:v>
                </c:pt>
                <c:pt idx="94">
                  <c:v>10</c:v>
                </c:pt>
                <c:pt idx="95">
                  <c:v>15</c:v>
                </c:pt>
                <c:pt idx="96">
                  <c:v>19</c:v>
                </c:pt>
                <c:pt idx="97">
                  <c:v>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Android!$K$119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Android!$B$120:$B$171</c:f>
              <c:numCache>
                <c:formatCode>d/m</c:formatCode>
                <c:ptCount val="52"/>
                <c:pt idx="0">
                  <c:v>44174</c:v>
                </c:pt>
                <c:pt idx="1">
                  <c:v>44173</c:v>
                </c:pt>
                <c:pt idx="2">
                  <c:v>44172</c:v>
                </c:pt>
                <c:pt idx="3">
                  <c:v>44171</c:v>
                </c:pt>
                <c:pt idx="4">
                  <c:v>44170</c:v>
                </c:pt>
                <c:pt idx="5">
                  <c:v>44169</c:v>
                </c:pt>
                <c:pt idx="6">
                  <c:v>44168</c:v>
                </c:pt>
                <c:pt idx="7">
                  <c:v>44167</c:v>
                </c:pt>
                <c:pt idx="8">
                  <c:v>44166</c:v>
                </c:pt>
                <c:pt idx="9">
                  <c:v>44165</c:v>
                </c:pt>
                <c:pt idx="10">
                  <c:v>44164</c:v>
                </c:pt>
                <c:pt idx="11">
                  <c:v>44163</c:v>
                </c:pt>
                <c:pt idx="12">
                  <c:v>44162</c:v>
                </c:pt>
                <c:pt idx="13">
                  <c:v>44161</c:v>
                </c:pt>
                <c:pt idx="14">
                  <c:v>44160</c:v>
                </c:pt>
                <c:pt idx="15">
                  <c:v>44159</c:v>
                </c:pt>
                <c:pt idx="16">
                  <c:v>44158</c:v>
                </c:pt>
                <c:pt idx="17">
                  <c:v>44157</c:v>
                </c:pt>
                <c:pt idx="18">
                  <c:v>44156</c:v>
                </c:pt>
                <c:pt idx="19">
                  <c:v>44155</c:v>
                </c:pt>
                <c:pt idx="20">
                  <c:v>44154</c:v>
                </c:pt>
                <c:pt idx="21">
                  <c:v>44153</c:v>
                </c:pt>
                <c:pt idx="22">
                  <c:v>44152</c:v>
                </c:pt>
                <c:pt idx="23">
                  <c:v>44151</c:v>
                </c:pt>
                <c:pt idx="24">
                  <c:v>44150</c:v>
                </c:pt>
                <c:pt idx="25">
                  <c:v>44149</c:v>
                </c:pt>
                <c:pt idx="26">
                  <c:v>44148</c:v>
                </c:pt>
                <c:pt idx="27">
                  <c:v>44147</c:v>
                </c:pt>
                <c:pt idx="28">
                  <c:v>44146</c:v>
                </c:pt>
                <c:pt idx="29">
                  <c:v>44145</c:v>
                </c:pt>
                <c:pt idx="30">
                  <c:v>44144</c:v>
                </c:pt>
                <c:pt idx="31">
                  <c:v>44143</c:v>
                </c:pt>
                <c:pt idx="32">
                  <c:v>44142</c:v>
                </c:pt>
                <c:pt idx="33">
                  <c:v>44141</c:v>
                </c:pt>
                <c:pt idx="34">
                  <c:v>44140</c:v>
                </c:pt>
                <c:pt idx="35">
                  <c:v>44139</c:v>
                </c:pt>
                <c:pt idx="36">
                  <c:v>44138</c:v>
                </c:pt>
                <c:pt idx="37">
                  <c:v>44137</c:v>
                </c:pt>
                <c:pt idx="38">
                  <c:v>44136</c:v>
                </c:pt>
                <c:pt idx="39">
                  <c:v>44135</c:v>
                </c:pt>
                <c:pt idx="40">
                  <c:v>44134</c:v>
                </c:pt>
                <c:pt idx="41">
                  <c:v>44133</c:v>
                </c:pt>
                <c:pt idx="42">
                  <c:v>44132</c:v>
                </c:pt>
                <c:pt idx="43">
                  <c:v>44131</c:v>
                </c:pt>
                <c:pt idx="44">
                  <c:v>44130</c:v>
                </c:pt>
                <c:pt idx="45">
                  <c:v>44129</c:v>
                </c:pt>
                <c:pt idx="46">
                  <c:v>44128</c:v>
                </c:pt>
                <c:pt idx="47">
                  <c:v>44127</c:v>
                </c:pt>
                <c:pt idx="48">
                  <c:v>44126</c:v>
                </c:pt>
                <c:pt idx="49">
                  <c:v>44125</c:v>
                </c:pt>
                <c:pt idx="50">
                  <c:v>44124</c:v>
                </c:pt>
                <c:pt idx="51">
                  <c:v>44123</c:v>
                </c:pt>
              </c:numCache>
            </c:numRef>
          </c:cat>
          <c:val>
            <c:numRef>
              <c:f>Android!$K$120:$K$171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460</c:v>
                </c:pt>
                <c:pt idx="5">
                  <c:v>336</c:v>
                </c:pt>
                <c:pt idx="6">
                  <c:v>540</c:v>
                </c:pt>
                <c:pt idx="7">
                  <c:v>420</c:v>
                </c:pt>
                <c:pt idx="8">
                  <c:v>550</c:v>
                </c:pt>
                <c:pt idx="9">
                  <c:v>283</c:v>
                </c:pt>
                <c:pt idx="10">
                  <c:v>322</c:v>
                </c:pt>
                <c:pt idx="11">
                  <c:v>541</c:v>
                </c:pt>
                <c:pt idx="12">
                  <c:v>618</c:v>
                </c:pt>
                <c:pt idx="13">
                  <c:v>496</c:v>
                </c:pt>
                <c:pt idx="14">
                  <c:v>363</c:v>
                </c:pt>
                <c:pt idx="15">
                  <c:v>353</c:v>
                </c:pt>
                <c:pt idx="16">
                  <c:v>297</c:v>
                </c:pt>
                <c:pt idx="17">
                  <c:v>423</c:v>
                </c:pt>
                <c:pt idx="18">
                  <c:v>469</c:v>
                </c:pt>
                <c:pt idx="19">
                  <c:v>461</c:v>
                </c:pt>
                <c:pt idx="20">
                  <c:v>351</c:v>
                </c:pt>
                <c:pt idx="21">
                  <c:v>288</c:v>
                </c:pt>
                <c:pt idx="22">
                  <c:v>228</c:v>
                </c:pt>
                <c:pt idx="23">
                  <c:v>104</c:v>
                </c:pt>
                <c:pt idx="24">
                  <c:v>213</c:v>
                </c:pt>
                <c:pt idx="25">
                  <c:v>244</c:v>
                </c:pt>
                <c:pt idx="26">
                  <c:v>316</c:v>
                </c:pt>
                <c:pt idx="27">
                  <c:v>197</c:v>
                </c:pt>
                <c:pt idx="28">
                  <c:v>238</c:v>
                </c:pt>
                <c:pt idx="29">
                  <c:v>220</c:v>
                </c:pt>
                <c:pt idx="30">
                  <c:v>90</c:v>
                </c:pt>
                <c:pt idx="31">
                  <c:v>412</c:v>
                </c:pt>
                <c:pt idx="32">
                  <c:v>0</c:v>
                </c:pt>
                <c:pt idx="33">
                  <c:v>266</c:v>
                </c:pt>
                <c:pt idx="34">
                  <c:v>189</c:v>
                </c:pt>
                <c:pt idx="35">
                  <c:v>293</c:v>
                </c:pt>
                <c:pt idx="36">
                  <c:v>237</c:v>
                </c:pt>
                <c:pt idx="37">
                  <c:v>109</c:v>
                </c:pt>
                <c:pt idx="38">
                  <c:v>178</c:v>
                </c:pt>
                <c:pt idx="39">
                  <c:v>203</c:v>
                </c:pt>
                <c:pt idx="40">
                  <c:v>344</c:v>
                </c:pt>
                <c:pt idx="41">
                  <c:v>188</c:v>
                </c:pt>
                <c:pt idx="42">
                  <c:v>408</c:v>
                </c:pt>
                <c:pt idx="43">
                  <c:v>0</c:v>
                </c:pt>
                <c:pt idx="44">
                  <c:v>122</c:v>
                </c:pt>
                <c:pt idx="45">
                  <c:v>196</c:v>
                </c:pt>
                <c:pt idx="46">
                  <c:v>178</c:v>
                </c:pt>
                <c:pt idx="47">
                  <c:v>219</c:v>
                </c:pt>
                <c:pt idx="48">
                  <c:v>184</c:v>
                </c:pt>
                <c:pt idx="49">
                  <c:v>222</c:v>
                </c:pt>
                <c:pt idx="50">
                  <c:v>294</c:v>
                </c:pt>
                <c:pt idx="51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643129472961851E-2"/>
          <c:y val="7.2633581862363669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67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250222</xdr:colOff>
      <xdr:row>80</xdr:row>
      <xdr:rowOff>102359</xdr:rowOff>
    </xdr:from>
    <xdr:to>
      <xdr:col>15</xdr:col>
      <xdr:colOff>241379</xdr:colOff>
      <xdr:row>103</xdr:row>
      <xdr:rowOff>102359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627809</xdr:colOff>
      <xdr:row>129</xdr:row>
      <xdr:rowOff>83214</xdr:rowOff>
    </xdr:from>
    <xdr:to>
      <xdr:col>7</xdr:col>
      <xdr:colOff>668733</xdr:colOff>
      <xdr:row>150</xdr:row>
      <xdr:rowOff>30066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23"/>
  <sheetViews>
    <sheetView tabSelected="1" topLeftCell="A79" zoomScale="85" zoomScaleNormal="85" workbookViewId="0">
      <selection activeCell="A106" sqref="A106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1" spans="1:19">
      <c r="S1">
        <v>1</v>
      </c>
    </row>
    <row r="2" spans="1:19">
      <c r="A2" t="s">
        <v>11</v>
      </c>
      <c r="D2" t="s">
        <v>10</v>
      </c>
      <c r="E2" s="2">
        <f>SUM(E9:E22)</f>
        <v>1</v>
      </c>
      <c r="F2" t="s">
        <v>14</v>
      </c>
      <c r="G2">
        <f>SUM(AllKeys)</f>
        <v>38801</v>
      </c>
      <c r="H2" s="10">
        <f>G2/5</f>
        <v>7760.2</v>
      </c>
      <c r="S2">
        <v>2</v>
      </c>
    </row>
    <row r="3" spans="1:19">
      <c r="S3">
        <v>3</v>
      </c>
    </row>
    <row r="4" spans="1:19" s="1" customFormat="1">
      <c r="A4" s="1" t="s">
        <v>29</v>
      </c>
      <c r="C4" s="4"/>
      <c r="R4"/>
      <c r="S4">
        <v>4</v>
      </c>
    </row>
    <row r="5" spans="1:19">
      <c r="S5">
        <v>5</v>
      </c>
    </row>
    <row r="6" spans="1:19">
      <c r="A6" t="s">
        <v>6</v>
      </c>
      <c r="S6">
        <v>6</v>
      </c>
    </row>
    <row r="7" spans="1:19">
      <c r="G7" t="s">
        <v>8</v>
      </c>
      <c r="S7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>
        <v>8</v>
      </c>
    </row>
    <row r="9" spans="1:19">
      <c r="B9" s="2" t="str">
        <f t="shared" ref="B9:B22" si="0">MID(Json,G9+12,H9-G9-13)</f>
        <v>9. joulukuuta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44174</v>
      </c>
      <c r="D9" s="2">
        <f t="shared" ref="D9:D22" si="1">VALUE(MID(Json,I9+10,J9-I9-10))</f>
        <v>817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30</v>
      </c>
      <c r="I9">
        <f t="shared" ref="I9:I22" si="4">FIND("keyCount",Json,H9)</f>
        <v>46</v>
      </c>
      <c r="J9">
        <f t="shared" ref="J9:J22" si="5">FIND(",""",Json,I9)</f>
        <v>59</v>
      </c>
      <c r="K9">
        <f t="shared" ref="K9:K22" si="6">FIND("matchesCount",Json,J9)</f>
        <v>61</v>
      </c>
      <c r="L9">
        <f t="shared" ref="L9:L22" si="7">FIND(",""",Json,K9)</f>
        <v>76</v>
      </c>
      <c r="S9">
        <v>9</v>
      </c>
    </row>
    <row r="10" spans="1:19">
      <c r="B10" s="2" t="str">
        <f t="shared" si="0"/>
        <v>8. joulukuuta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44173</v>
      </c>
      <c r="D10" s="2">
        <f t="shared" si="1"/>
        <v>695</v>
      </c>
      <c r="E10" s="2">
        <f t="shared" si="2"/>
        <v>0</v>
      </c>
      <c r="G10">
        <f>FIND("timestamp",Json,L9)</f>
        <v>161</v>
      </c>
      <c r="H10">
        <f t="shared" si="3"/>
        <v>187</v>
      </c>
      <c r="I10">
        <f t="shared" si="4"/>
        <v>203</v>
      </c>
      <c r="J10">
        <f t="shared" si="5"/>
        <v>216</v>
      </c>
      <c r="K10">
        <f t="shared" si="6"/>
        <v>218</v>
      </c>
      <c r="L10">
        <f t="shared" si="7"/>
        <v>233</v>
      </c>
      <c r="S10">
        <v>10</v>
      </c>
    </row>
    <row r="11" spans="1:19">
      <c r="B11" s="2" t="str">
        <f t="shared" si="0"/>
        <v>7. joulukuuta</v>
      </c>
      <c r="C11" s="5">
        <f t="shared" si="8"/>
        <v>44172</v>
      </c>
      <c r="D11" s="2">
        <f t="shared" si="1"/>
        <v>531</v>
      </c>
      <c r="E11" s="2">
        <f t="shared" si="2"/>
        <v>0</v>
      </c>
      <c r="G11">
        <f t="shared" ref="G11:G22" si="9">FIND("timestamp",Json,H10)</f>
        <v>318</v>
      </c>
      <c r="H11">
        <f t="shared" si="3"/>
        <v>344</v>
      </c>
      <c r="I11">
        <f t="shared" si="4"/>
        <v>361</v>
      </c>
      <c r="J11">
        <f t="shared" si="5"/>
        <v>374</v>
      </c>
      <c r="K11">
        <f t="shared" si="6"/>
        <v>376</v>
      </c>
      <c r="L11">
        <f t="shared" si="7"/>
        <v>391</v>
      </c>
      <c r="S11">
        <v>11</v>
      </c>
    </row>
    <row r="12" spans="1:19">
      <c r="B12" s="2" t="str">
        <f t="shared" si="0"/>
        <v>6. joulukuuta</v>
      </c>
      <c r="C12" s="5">
        <f t="shared" si="8"/>
        <v>44171</v>
      </c>
      <c r="D12" s="2">
        <f t="shared" si="1"/>
        <v>865</v>
      </c>
      <c r="E12" s="2">
        <f t="shared" si="2"/>
        <v>0</v>
      </c>
      <c r="G12">
        <f t="shared" si="9"/>
        <v>474</v>
      </c>
      <c r="H12">
        <f t="shared" si="3"/>
        <v>500</v>
      </c>
      <c r="I12">
        <f t="shared" si="4"/>
        <v>516</v>
      </c>
      <c r="J12">
        <f t="shared" si="5"/>
        <v>529</v>
      </c>
      <c r="K12">
        <f t="shared" si="6"/>
        <v>531</v>
      </c>
      <c r="L12">
        <f t="shared" si="7"/>
        <v>546</v>
      </c>
      <c r="S12">
        <v>12</v>
      </c>
    </row>
    <row r="13" spans="1:19">
      <c r="B13" s="2" t="str">
        <f t="shared" si="0"/>
        <v>5. joulukuuta</v>
      </c>
      <c r="C13" s="5">
        <f t="shared" si="8"/>
        <v>44170</v>
      </c>
      <c r="D13" s="2">
        <f t="shared" si="1"/>
        <v>845</v>
      </c>
      <c r="E13" s="2">
        <f t="shared" si="2"/>
        <v>0</v>
      </c>
      <c r="G13">
        <f t="shared" si="9"/>
        <v>630</v>
      </c>
      <c r="H13">
        <f t="shared" si="3"/>
        <v>656</v>
      </c>
      <c r="I13">
        <f t="shared" si="4"/>
        <v>672</v>
      </c>
      <c r="J13">
        <f t="shared" si="5"/>
        <v>685</v>
      </c>
      <c r="K13">
        <f t="shared" si="6"/>
        <v>687</v>
      </c>
      <c r="L13">
        <f t="shared" si="7"/>
        <v>702</v>
      </c>
    </row>
    <row r="14" spans="1:19">
      <c r="B14" s="2" t="str">
        <f t="shared" si="0"/>
        <v>4. joulukuuta</v>
      </c>
      <c r="C14" s="5">
        <f t="shared" si="8"/>
        <v>44169</v>
      </c>
      <c r="D14" s="2">
        <f t="shared" si="1"/>
        <v>748</v>
      </c>
      <c r="E14" s="2">
        <f t="shared" si="2"/>
        <v>0</v>
      </c>
      <c r="G14">
        <f t="shared" si="9"/>
        <v>785</v>
      </c>
      <c r="H14">
        <f t="shared" si="3"/>
        <v>811</v>
      </c>
      <c r="I14">
        <f t="shared" si="4"/>
        <v>827</v>
      </c>
      <c r="J14">
        <f t="shared" si="5"/>
        <v>840</v>
      </c>
      <c r="K14">
        <f t="shared" si="6"/>
        <v>842</v>
      </c>
      <c r="L14">
        <f t="shared" si="7"/>
        <v>857</v>
      </c>
      <c r="S14" t="s">
        <v>25</v>
      </c>
    </row>
    <row r="15" spans="1:19">
      <c r="B15" s="2" t="str">
        <f t="shared" si="0"/>
        <v>3. joulukuuta</v>
      </c>
      <c r="C15" s="5">
        <f t="shared" si="8"/>
        <v>44168</v>
      </c>
      <c r="D15" s="2">
        <f t="shared" si="1"/>
        <v>714</v>
      </c>
      <c r="E15" s="2">
        <f t="shared" si="2"/>
        <v>0</v>
      </c>
      <c r="G15">
        <f t="shared" si="9"/>
        <v>941</v>
      </c>
      <c r="H15">
        <f t="shared" si="3"/>
        <v>967</v>
      </c>
      <c r="I15">
        <f t="shared" si="4"/>
        <v>983</v>
      </c>
      <c r="J15">
        <f t="shared" si="5"/>
        <v>996</v>
      </c>
      <c r="K15">
        <f t="shared" si="6"/>
        <v>998</v>
      </c>
      <c r="L15">
        <f t="shared" si="7"/>
        <v>1013</v>
      </c>
    </row>
    <row r="16" spans="1:19">
      <c r="B16" s="2" t="str">
        <f t="shared" si="0"/>
        <v>2. joulukuuta</v>
      </c>
      <c r="C16" s="5">
        <f t="shared" si="8"/>
        <v>44167</v>
      </c>
      <c r="D16" s="2">
        <f t="shared" si="1"/>
        <v>995</v>
      </c>
      <c r="E16" s="2">
        <f t="shared" si="2"/>
        <v>0</v>
      </c>
      <c r="G16">
        <f t="shared" si="9"/>
        <v>1097</v>
      </c>
      <c r="H16">
        <f t="shared" si="3"/>
        <v>1123</v>
      </c>
      <c r="I16">
        <f t="shared" si="4"/>
        <v>1139</v>
      </c>
      <c r="J16">
        <f t="shared" si="5"/>
        <v>1152</v>
      </c>
      <c r="K16">
        <f t="shared" si="6"/>
        <v>1154</v>
      </c>
      <c r="L16">
        <f t="shared" si="7"/>
        <v>1169</v>
      </c>
      <c r="R16">
        <v>44170</v>
      </c>
      <c r="S16">
        <v>460</v>
      </c>
    </row>
    <row r="17" spans="1:19">
      <c r="B17" s="2" t="str">
        <f t="shared" si="0"/>
        <v>1. joulukuuta</v>
      </c>
      <c r="C17" s="5">
        <f t="shared" si="8"/>
        <v>44166</v>
      </c>
      <c r="D17" s="2">
        <f t="shared" si="1"/>
        <v>722</v>
      </c>
      <c r="E17" s="2">
        <f t="shared" si="2"/>
        <v>0</v>
      </c>
      <c r="G17">
        <f t="shared" si="9"/>
        <v>1254</v>
      </c>
      <c r="H17">
        <f t="shared" si="3"/>
        <v>1280</v>
      </c>
      <c r="I17">
        <f t="shared" si="4"/>
        <v>1296</v>
      </c>
      <c r="J17">
        <f t="shared" si="5"/>
        <v>1309</v>
      </c>
      <c r="K17">
        <f t="shared" si="6"/>
        <v>1311</v>
      </c>
      <c r="L17">
        <f t="shared" si="7"/>
        <v>1326</v>
      </c>
    </row>
    <row r="18" spans="1:19">
      <c r="B18" s="2" t="str">
        <f t="shared" si="0"/>
        <v>30. marraskuuta</v>
      </c>
      <c r="C18" s="5">
        <f t="shared" si="8"/>
        <v>44165</v>
      </c>
      <c r="D18" s="2">
        <f t="shared" si="1"/>
        <v>725</v>
      </c>
      <c r="E18" s="2">
        <f t="shared" si="2"/>
        <v>0</v>
      </c>
      <c r="G18">
        <f t="shared" si="9"/>
        <v>1410</v>
      </c>
      <c r="H18">
        <f t="shared" si="3"/>
        <v>1438</v>
      </c>
      <c r="I18">
        <f t="shared" si="4"/>
        <v>1454</v>
      </c>
      <c r="J18">
        <f t="shared" si="5"/>
        <v>1467</v>
      </c>
      <c r="K18">
        <f t="shared" si="6"/>
        <v>1469</v>
      </c>
      <c r="L18">
        <f t="shared" si="7"/>
        <v>1484</v>
      </c>
      <c r="S18" t="s">
        <v>26</v>
      </c>
    </row>
    <row r="19" spans="1:19">
      <c r="B19" s="2" t="str">
        <f t="shared" si="0"/>
        <v>29. marraskuuta</v>
      </c>
      <c r="C19" s="5">
        <f t="shared" si="8"/>
        <v>44164</v>
      </c>
      <c r="D19" s="2">
        <f t="shared" si="1"/>
        <v>753</v>
      </c>
      <c r="E19" s="2">
        <f t="shared" si="2"/>
        <v>0</v>
      </c>
      <c r="G19">
        <f t="shared" si="9"/>
        <v>1568</v>
      </c>
      <c r="H19">
        <f t="shared" si="3"/>
        <v>1596</v>
      </c>
      <c r="I19">
        <f t="shared" si="4"/>
        <v>1612</v>
      </c>
      <c r="J19">
        <f t="shared" si="5"/>
        <v>1625</v>
      </c>
      <c r="K19">
        <f t="shared" si="6"/>
        <v>1627</v>
      </c>
      <c r="L19">
        <f t="shared" si="7"/>
        <v>1642</v>
      </c>
      <c r="R19">
        <v>44113</v>
      </c>
      <c r="S19">
        <v>235</v>
      </c>
    </row>
    <row r="20" spans="1:19">
      <c r="B20" s="2" t="str">
        <f t="shared" si="0"/>
        <v>28. marraskuuta</v>
      </c>
      <c r="C20" s="5">
        <f t="shared" si="8"/>
        <v>44163</v>
      </c>
      <c r="D20" s="2">
        <f t="shared" si="1"/>
        <v>1025</v>
      </c>
      <c r="E20" s="2">
        <f t="shared" si="2"/>
        <v>0</v>
      </c>
      <c r="G20">
        <f t="shared" si="9"/>
        <v>1727</v>
      </c>
      <c r="H20">
        <f t="shared" si="3"/>
        <v>1755</v>
      </c>
      <c r="I20">
        <f t="shared" si="4"/>
        <v>1771</v>
      </c>
      <c r="J20">
        <f t="shared" si="5"/>
        <v>1785</v>
      </c>
      <c r="K20">
        <f t="shared" si="6"/>
        <v>1787</v>
      </c>
      <c r="L20">
        <f t="shared" si="7"/>
        <v>1802</v>
      </c>
    </row>
    <row r="21" spans="1:19">
      <c r="B21" s="2" t="str">
        <f t="shared" si="0"/>
        <v>27. marraskuuta</v>
      </c>
      <c r="C21" s="5">
        <f t="shared" si="8"/>
        <v>44162</v>
      </c>
      <c r="D21" s="2">
        <f t="shared" si="1"/>
        <v>838</v>
      </c>
      <c r="E21" s="2">
        <f t="shared" si="2"/>
        <v>0</v>
      </c>
      <c r="G21">
        <f t="shared" si="9"/>
        <v>1885</v>
      </c>
      <c r="H21">
        <f t="shared" si="3"/>
        <v>1913</v>
      </c>
      <c r="I21">
        <f t="shared" si="4"/>
        <v>1929</v>
      </c>
      <c r="J21">
        <f t="shared" si="5"/>
        <v>1942</v>
      </c>
      <c r="K21">
        <f t="shared" si="6"/>
        <v>1944</v>
      </c>
      <c r="L21">
        <f t="shared" si="7"/>
        <v>1959</v>
      </c>
    </row>
    <row r="22" spans="1:19">
      <c r="B22" s="2" t="str">
        <f t="shared" si="0"/>
        <v>26. marraskuuta</v>
      </c>
      <c r="C22" s="5">
        <f t="shared" si="8"/>
        <v>44161</v>
      </c>
      <c r="D22" s="2">
        <f t="shared" si="1"/>
        <v>923</v>
      </c>
      <c r="E22" s="2">
        <f t="shared" si="2"/>
        <v>1</v>
      </c>
      <c r="G22">
        <f t="shared" si="9"/>
        <v>2042</v>
      </c>
      <c r="H22">
        <f t="shared" si="3"/>
        <v>2070</v>
      </c>
      <c r="I22">
        <f t="shared" si="4"/>
        <v>2086</v>
      </c>
      <c r="J22">
        <f t="shared" si="5"/>
        <v>2099</v>
      </c>
      <c r="K22">
        <f t="shared" si="6"/>
        <v>2101</v>
      </c>
      <c r="L22">
        <f t="shared" si="7"/>
        <v>2116</v>
      </c>
      <c r="R22">
        <v>44114</v>
      </c>
      <c r="S22">
        <v>269</v>
      </c>
    </row>
    <row r="23" spans="1:19">
      <c r="A23" t="s">
        <v>24</v>
      </c>
      <c r="C23" s="4">
        <v>44172</v>
      </c>
      <c r="D23" s="1">
        <v>531</v>
      </c>
      <c r="E23" s="1">
        <v>0</v>
      </c>
    </row>
    <row r="24" spans="1:19">
      <c r="C24" s="12">
        <v>44162</v>
      </c>
      <c r="D24" s="11">
        <v>838</v>
      </c>
      <c r="E24" s="11">
        <v>0</v>
      </c>
    </row>
    <row r="25" spans="1:19">
      <c r="C25" s="12">
        <v>44161</v>
      </c>
      <c r="D25" s="11">
        <v>923</v>
      </c>
      <c r="E25" s="11">
        <v>1</v>
      </c>
      <c r="R25">
        <v>44115</v>
      </c>
      <c r="S25">
        <v>149</v>
      </c>
    </row>
    <row r="26" spans="1:19">
      <c r="C26" s="12">
        <v>44160</v>
      </c>
      <c r="D26" s="11">
        <v>1098</v>
      </c>
      <c r="E26" s="11">
        <v>0</v>
      </c>
    </row>
    <row r="27" spans="1:19">
      <c r="C27" s="12">
        <v>44159</v>
      </c>
      <c r="D27" s="11">
        <v>874</v>
      </c>
      <c r="E27" s="11">
        <v>0</v>
      </c>
    </row>
    <row r="28" spans="1:19">
      <c r="C28" s="12">
        <v>44158</v>
      </c>
      <c r="D28" s="11">
        <v>383</v>
      </c>
      <c r="E28" s="11">
        <v>0</v>
      </c>
      <c r="R28">
        <v>44116</v>
      </c>
      <c r="S28">
        <v>214</v>
      </c>
    </row>
    <row r="29" spans="1:19">
      <c r="C29" s="12">
        <v>44157</v>
      </c>
      <c r="D29" s="11">
        <v>485</v>
      </c>
      <c r="E29" s="11">
        <v>0</v>
      </c>
    </row>
    <row r="30" spans="1:19">
      <c r="C30" s="12">
        <v>44156</v>
      </c>
      <c r="D30" s="11">
        <v>626</v>
      </c>
      <c r="E30" s="11">
        <v>0</v>
      </c>
    </row>
    <row r="31" spans="1:19">
      <c r="C31" s="12">
        <v>44155</v>
      </c>
      <c r="D31" s="11">
        <v>518</v>
      </c>
      <c r="E31" s="11">
        <v>0</v>
      </c>
      <c r="R31">
        <v>44117</v>
      </c>
      <c r="S31">
        <v>287</v>
      </c>
    </row>
    <row r="32" spans="1:19">
      <c r="C32" s="12">
        <v>44154</v>
      </c>
      <c r="D32" s="11">
        <v>537</v>
      </c>
      <c r="E32" s="11">
        <v>0</v>
      </c>
    </row>
    <row r="33" spans="1:19">
      <c r="C33" s="12">
        <v>44153</v>
      </c>
      <c r="D33" s="11">
        <v>458</v>
      </c>
      <c r="E33" s="11">
        <v>0</v>
      </c>
    </row>
    <row r="34" spans="1:19">
      <c r="C34" s="12">
        <v>44152</v>
      </c>
      <c r="D34" s="11">
        <v>389</v>
      </c>
      <c r="E34" s="11">
        <v>0</v>
      </c>
      <c r="R34">
        <v>44118</v>
      </c>
      <c r="S34">
        <v>204</v>
      </c>
    </row>
    <row r="35" spans="1:19">
      <c r="C35" s="12">
        <v>44151</v>
      </c>
      <c r="D35" s="11">
        <v>301</v>
      </c>
      <c r="E35" s="11">
        <v>0</v>
      </c>
    </row>
    <row r="36" spans="1:19">
      <c r="C36" s="12">
        <v>44150</v>
      </c>
      <c r="D36" s="11">
        <v>321</v>
      </c>
      <c r="E36" s="11">
        <v>0</v>
      </c>
    </row>
    <row r="37" spans="1:19">
      <c r="C37" s="12">
        <v>44149</v>
      </c>
      <c r="D37" s="11">
        <v>279</v>
      </c>
      <c r="E37" s="11">
        <v>0</v>
      </c>
      <c r="R37">
        <v>44119</v>
      </c>
      <c r="S37">
        <v>241</v>
      </c>
    </row>
    <row r="38" spans="1:19">
      <c r="C38" s="12">
        <v>44148</v>
      </c>
      <c r="D38" s="11">
        <v>280</v>
      </c>
      <c r="E38" s="11">
        <v>0</v>
      </c>
    </row>
    <row r="39" spans="1:19">
      <c r="C39" s="12">
        <v>44147</v>
      </c>
      <c r="D39" s="11">
        <v>255</v>
      </c>
      <c r="E39" s="11">
        <v>1</v>
      </c>
    </row>
    <row r="40" spans="1:19">
      <c r="C40" s="12">
        <v>44146</v>
      </c>
      <c r="D40" s="11">
        <v>248</v>
      </c>
      <c r="E40" s="11">
        <v>0</v>
      </c>
      <c r="R40">
        <v>44120</v>
      </c>
      <c r="S40">
        <v>189</v>
      </c>
    </row>
    <row r="41" spans="1:19">
      <c r="C41" s="12">
        <v>44145</v>
      </c>
      <c r="D41" s="11">
        <v>202</v>
      </c>
      <c r="E41" s="11">
        <v>0</v>
      </c>
    </row>
    <row r="42" spans="1:19">
      <c r="C42" s="12">
        <v>44144</v>
      </c>
      <c r="D42" s="11">
        <v>171</v>
      </c>
      <c r="E42" s="11">
        <v>0</v>
      </c>
    </row>
    <row r="43" spans="1:19">
      <c r="C43" s="12">
        <v>44143</v>
      </c>
      <c r="D43" s="11">
        <v>252</v>
      </c>
      <c r="E43" s="11">
        <v>0</v>
      </c>
      <c r="R43">
        <v>44121</v>
      </c>
      <c r="S43">
        <v>160</v>
      </c>
    </row>
    <row r="44" spans="1:19">
      <c r="C44" s="12">
        <v>44144</v>
      </c>
      <c r="D44" s="11">
        <v>171</v>
      </c>
      <c r="E44" s="11">
        <v>0</v>
      </c>
    </row>
    <row r="45" spans="1:19">
      <c r="C45" s="12">
        <v>44143</v>
      </c>
      <c r="D45" s="11">
        <v>252</v>
      </c>
      <c r="E45" s="11">
        <v>0</v>
      </c>
    </row>
    <row r="46" spans="1:19">
      <c r="A46" t="s">
        <v>16</v>
      </c>
      <c r="C46" s="12">
        <v>44142</v>
      </c>
      <c r="D46" s="11">
        <v>365</v>
      </c>
      <c r="E46" s="11">
        <v>0</v>
      </c>
      <c r="R46">
        <v>44122</v>
      </c>
      <c r="S46">
        <v>131</v>
      </c>
    </row>
    <row r="47" spans="1:19">
      <c r="A47" s="6" t="s">
        <v>5</v>
      </c>
      <c r="C47" s="12">
        <v>44141</v>
      </c>
      <c r="D47" s="11">
        <v>378</v>
      </c>
      <c r="E47" s="11">
        <v>0</v>
      </c>
    </row>
    <row r="48" spans="1:19">
      <c r="C48" s="12">
        <v>44140</v>
      </c>
      <c r="D48" s="11">
        <v>309</v>
      </c>
      <c r="E48" s="11">
        <v>0</v>
      </c>
    </row>
    <row r="49" spans="1:19">
      <c r="C49" s="12">
        <v>44139</v>
      </c>
      <c r="D49" s="11">
        <v>345</v>
      </c>
      <c r="E49" s="11">
        <v>0</v>
      </c>
      <c r="R49">
        <v>44123</v>
      </c>
      <c r="S49">
        <v>131</v>
      </c>
    </row>
    <row r="50" spans="1:19">
      <c r="C50" s="12">
        <v>44138</v>
      </c>
      <c r="D50" s="11">
        <v>252</v>
      </c>
      <c r="E50" s="11">
        <v>0</v>
      </c>
    </row>
    <row r="51" spans="1:19">
      <c r="C51" s="12">
        <v>44137</v>
      </c>
      <c r="D51" s="11">
        <v>241</v>
      </c>
      <c r="E51" s="11">
        <v>0</v>
      </c>
    </row>
    <row r="52" spans="1:19">
      <c r="A52" t="s">
        <v>13</v>
      </c>
      <c r="C52" s="12">
        <v>44136</v>
      </c>
      <c r="D52" s="11">
        <v>240</v>
      </c>
      <c r="E52" s="11">
        <v>0</v>
      </c>
      <c r="R52">
        <v>44124</v>
      </c>
      <c r="S52">
        <v>294</v>
      </c>
    </row>
    <row r="53" spans="1:19">
      <c r="A53" s="6" t="s">
        <v>12</v>
      </c>
      <c r="C53" s="5">
        <v>44135</v>
      </c>
      <c r="D53" s="2">
        <v>372</v>
      </c>
      <c r="E53" s="2">
        <v>0</v>
      </c>
    </row>
    <row r="54" spans="1:19">
      <c r="C54" s="5">
        <v>44134</v>
      </c>
      <c r="D54" s="2">
        <v>367</v>
      </c>
      <c r="E54" s="2">
        <v>0</v>
      </c>
    </row>
    <row r="55" spans="1:19">
      <c r="C55" s="5">
        <v>44133</v>
      </c>
      <c r="D55" s="2">
        <v>353</v>
      </c>
      <c r="E55" s="2">
        <v>0</v>
      </c>
      <c r="R55">
        <v>44125</v>
      </c>
      <c r="S55">
        <v>222</v>
      </c>
    </row>
    <row r="56" spans="1:19">
      <c r="A56" t="s">
        <v>20</v>
      </c>
      <c r="C56" s="5">
        <v>44132</v>
      </c>
      <c r="D56" s="2">
        <v>367</v>
      </c>
      <c r="E56" s="2">
        <v>0</v>
      </c>
    </row>
    <row r="57" spans="1:19">
      <c r="C57" s="5">
        <v>44131</v>
      </c>
      <c r="D57" s="2">
        <v>260</v>
      </c>
      <c r="E57" s="2">
        <v>0</v>
      </c>
    </row>
    <row r="58" spans="1:19">
      <c r="C58" s="5">
        <v>44130</v>
      </c>
      <c r="D58" s="2">
        <v>309</v>
      </c>
      <c r="E58" s="2">
        <v>0</v>
      </c>
      <c r="R58">
        <v>44126</v>
      </c>
      <c r="S58">
        <v>184</v>
      </c>
    </row>
    <row r="59" spans="1:19">
      <c r="C59" s="5">
        <v>44129</v>
      </c>
      <c r="D59" s="2">
        <v>312</v>
      </c>
      <c r="E59" s="2">
        <v>1</v>
      </c>
    </row>
    <row r="60" spans="1:19">
      <c r="C60" s="5">
        <v>44128</v>
      </c>
      <c r="D60" s="2">
        <v>329</v>
      </c>
      <c r="E60" s="2">
        <v>0</v>
      </c>
    </row>
    <row r="61" spans="1:19">
      <c r="C61" s="5">
        <v>44127</v>
      </c>
      <c r="D61" s="2">
        <v>486</v>
      </c>
      <c r="E61" s="2">
        <v>0</v>
      </c>
      <c r="R61">
        <v>44127</v>
      </c>
      <c r="S61">
        <v>219</v>
      </c>
    </row>
    <row r="62" spans="1:19">
      <c r="C62" s="5">
        <v>44126</v>
      </c>
      <c r="D62" s="2">
        <v>372</v>
      </c>
      <c r="E62" s="2">
        <v>0</v>
      </c>
    </row>
    <row r="63" spans="1:19">
      <c r="C63" s="5">
        <v>44125</v>
      </c>
      <c r="D63" s="2">
        <v>446</v>
      </c>
      <c r="E63" s="2">
        <v>0</v>
      </c>
    </row>
    <row r="64" spans="1:19">
      <c r="C64" s="5">
        <v>44124</v>
      </c>
      <c r="D64" s="2">
        <v>386</v>
      </c>
      <c r="E64" s="2">
        <v>0</v>
      </c>
      <c r="R64">
        <v>44128</v>
      </c>
      <c r="S64">
        <v>178</v>
      </c>
    </row>
    <row r="65" spans="3:19">
      <c r="C65" s="5">
        <v>44123</v>
      </c>
      <c r="D65" s="2">
        <v>421</v>
      </c>
      <c r="E65" s="2">
        <v>0</v>
      </c>
    </row>
    <row r="66" spans="3:19">
      <c r="C66" s="5">
        <v>44122</v>
      </c>
      <c r="D66" s="2">
        <v>535</v>
      </c>
      <c r="E66" s="2">
        <v>0</v>
      </c>
    </row>
    <row r="67" spans="3:19">
      <c r="C67" s="5">
        <v>44121</v>
      </c>
      <c r="D67" s="2">
        <v>537</v>
      </c>
      <c r="E67" s="2">
        <v>0</v>
      </c>
      <c r="R67">
        <v>44129</v>
      </c>
      <c r="S67">
        <v>196</v>
      </c>
    </row>
    <row r="68" spans="3:19">
      <c r="C68" s="5">
        <v>44120</v>
      </c>
      <c r="D68" s="2">
        <v>639</v>
      </c>
      <c r="E68" s="2">
        <v>0</v>
      </c>
    </row>
    <row r="69" spans="3:19">
      <c r="C69" s="5">
        <v>44119</v>
      </c>
      <c r="D69" s="2">
        <v>429</v>
      </c>
      <c r="E69" s="2">
        <v>0</v>
      </c>
    </row>
    <row r="70" spans="3:19">
      <c r="C70" s="5">
        <v>44118</v>
      </c>
      <c r="D70" s="2">
        <v>559</v>
      </c>
      <c r="E70" s="2">
        <v>0</v>
      </c>
      <c r="R70">
        <v>44130</v>
      </c>
      <c r="S70">
        <v>122</v>
      </c>
    </row>
    <row r="71" spans="3:19">
      <c r="C71" s="5">
        <v>44117</v>
      </c>
      <c r="D71" s="2">
        <v>649</v>
      </c>
      <c r="E71" s="2">
        <v>0</v>
      </c>
    </row>
    <row r="72" spans="3:19">
      <c r="C72" s="5">
        <v>44116</v>
      </c>
      <c r="D72" s="2">
        <v>691</v>
      </c>
      <c r="E72" s="2">
        <v>0</v>
      </c>
    </row>
    <row r="73" spans="3:19">
      <c r="C73" s="5">
        <v>44115</v>
      </c>
      <c r="D73" s="2">
        <v>666</v>
      </c>
      <c r="E73" s="2">
        <v>0</v>
      </c>
      <c r="R73">
        <v>44132</v>
      </c>
      <c r="S73">
        <v>408</v>
      </c>
    </row>
    <row r="74" spans="3:19">
      <c r="C74" s="5">
        <v>44114</v>
      </c>
      <c r="D74" s="2">
        <v>720</v>
      </c>
      <c r="E74" s="2">
        <v>0</v>
      </c>
    </row>
    <row r="75" spans="3:19">
      <c r="C75" s="5">
        <v>44113</v>
      </c>
      <c r="D75" s="2">
        <v>640</v>
      </c>
      <c r="E75" s="2">
        <v>11</v>
      </c>
    </row>
    <row r="76" spans="3:19">
      <c r="C76" s="5">
        <v>44112</v>
      </c>
      <c r="D76" s="2">
        <v>445</v>
      </c>
      <c r="E76" s="2">
        <v>0</v>
      </c>
      <c r="R76">
        <v>44133</v>
      </c>
      <c r="S76">
        <v>188</v>
      </c>
    </row>
    <row r="77" spans="3:19">
      <c r="C77" s="5">
        <v>44111</v>
      </c>
      <c r="D77" s="2">
        <v>578</v>
      </c>
      <c r="E77" s="2">
        <v>0</v>
      </c>
    </row>
    <row r="78" spans="3:19">
      <c r="C78" s="5">
        <v>44110</v>
      </c>
      <c r="D78" s="2">
        <v>655</v>
      </c>
      <c r="E78" s="2">
        <v>0</v>
      </c>
    </row>
    <row r="79" spans="3:19">
      <c r="C79" s="5">
        <v>44109</v>
      </c>
      <c r="D79" s="2">
        <v>453</v>
      </c>
      <c r="E79" s="2">
        <v>0</v>
      </c>
      <c r="R79">
        <v>44134</v>
      </c>
      <c r="S79">
        <v>344</v>
      </c>
    </row>
    <row r="80" spans="3:19">
      <c r="C80" s="5">
        <v>44108</v>
      </c>
      <c r="D80" s="2">
        <v>294</v>
      </c>
      <c r="E80" s="2">
        <v>0</v>
      </c>
    </row>
    <row r="81" spans="3:19">
      <c r="C81" s="5">
        <v>44107</v>
      </c>
      <c r="D81" s="2">
        <v>463</v>
      </c>
      <c r="E81" s="2">
        <v>1</v>
      </c>
    </row>
    <row r="82" spans="3:19">
      <c r="C82" s="5">
        <v>44106</v>
      </c>
      <c r="D82" s="2">
        <v>169</v>
      </c>
      <c r="E82" s="2">
        <v>0</v>
      </c>
      <c r="R82">
        <v>44135</v>
      </c>
      <c r="S82">
        <v>203</v>
      </c>
    </row>
    <row r="83" spans="3:19">
      <c r="C83" s="5">
        <v>44105</v>
      </c>
      <c r="D83" s="2">
        <v>203</v>
      </c>
      <c r="E83" s="2">
        <v>0</v>
      </c>
    </row>
    <row r="84" spans="3:19">
      <c r="C84" s="5">
        <v>44104</v>
      </c>
      <c r="D84" s="2">
        <v>318</v>
      </c>
      <c r="E84" s="2">
        <v>0</v>
      </c>
    </row>
    <row r="85" spans="3:19">
      <c r="C85" s="5">
        <v>44103</v>
      </c>
      <c r="D85" s="2">
        <v>238</v>
      </c>
      <c r="E85" s="2">
        <v>0</v>
      </c>
      <c r="R85">
        <v>44136</v>
      </c>
      <c r="S85">
        <v>178</v>
      </c>
    </row>
    <row r="86" spans="3:19">
      <c r="C86" s="5">
        <v>44102</v>
      </c>
      <c r="D86" s="2">
        <v>199</v>
      </c>
      <c r="E86" s="2">
        <v>0</v>
      </c>
    </row>
    <row r="87" spans="3:19">
      <c r="C87" s="5">
        <v>44101</v>
      </c>
      <c r="D87" s="2">
        <v>141</v>
      </c>
      <c r="E87" s="2">
        <v>0</v>
      </c>
    </row>
    <row r="88" spans="3:19">
      <c r="C88" s="5">
        <v>44100</v>
      </c>
      <c r="D88" s="2">
        <v>242</v>
      </c>
      <c r="E88" s="2">
        <v>0</v>
      </c>
      <c r="R88">
        <v>44137</v>
      </c>
      <c r="S88">
        <v>109</v>
      </c>
    </row>
    <row r="89" spans="3:19">
      <c r="C89" s="5">
        <v>44099</v>
      </c>
      <c r="D89" s="2">
        <v>217</v>
      </c>
      <c r="E89" s="2">
        <v>1</v>
      </c>
    </row>
    <row r="90" spans="3:19">
      <c r="C90" s="5">
        <v>44098</v>
      </c>
      <c r="D90" s="2">
        <v>211</v>
      </c>
      <c r="E90" s="2">
        <v>0</v>
      </c>
    </row>
    <row r="91" spans="3:19">
      <c r="C91" s="5">
        <v>44097</v>
      </c>
      <c r="D91" s="2">
        <v>189</v>
      </c>
      <c r="E91" s="2">
        <v>0</v>
      </c>
      <c r="R91">
        <v>44138</v>
      </c>
      <c r="S91">
        <v>237</v>
      </c>
    </row>
    <row r="92" spans="3:19">
      <c r="C92" s="5">
        <v>44096</v>
      </c>
      <c r="D92" s="2">
        <v>311</v>
      </c>
      <c r="E92" s="2">
        <v>0</v>
      </c>
    </row>
    <row r="93" spans="3:19">
      <c r="C93" s="5">
        <v>44095</v>
      </c>
      <c r="D93" s="2">
        <v>157</v>
      </c>
      <c r="E93" s="2">
        <v>0</v>
      </c>
    </row>
    <row r="94" spans="3:19">
      <c r="C94" s="5">
        <v>44094</v>
      </c>
      <c r="D94" s="2">
        <v>202</v>
      </c>
      <c r="E94" s="2">
        <v>0</v>
      </c>
      <c r="R94">
        <v>44139</v>
      </c>
      <c r="S94">
        <v>293</v>
      </c>
    </row>
    <row r="95" spans="3:19">
      <c r="C95" s="5">
        <v>44093</v>
      </c>
      <c r="D95" s="2">
        <v>190</v>
      </c>
      <c r="E95" s="2">
        <v>0</v>
      </c>
    </row>
    <row r="96" spans="3:19">
      <c r="C96" s="5">
        <v>44092</v>
      </c>
      <c r="D96" s="2">
        <v>82</v>
      </c>
      <c r="E96" s="2">
        <v>0</v>
      </c>
    </row>
    <row r="97" spans="1:19">
      <c r="C97" s="5">
        <v>44091</v>
      </c>
      <c r="D97" s="2">
        <v>137</v>
      </c>
      <c r="E97" s="2">
        <v>0</v>
      </c>
      <c r="R97">
        <v>44140</v>
      </c>
      <c r="S97">
        <v>189</v>
      </c>
    </row>
    <row r="98" spans="1:19">
      <c r="C98" s="5">
        <v>44090</v>
      </c>
      <c r="D98" s="2">
        <v>125</v>
      </c>
      <c r="E98" s="2">
        <v>0</v>
      </c>
    </row>
    <row r="99" spans="1:19">
      <c r="C99" s="5">
        <v>44089</v>
      </c>
      <c r="D99" s="2">
        <v>136</v>
      </c>
      <c r="E99" s="2">
        <v>0</v>
      </c>
    </row>
    <row r="100" spans="1:19">
      <c r="C100" s="5">
        <v>44088</v>
      </c>
      <c r="D100" s="2">
        <v>67</v>
      </c>
      <c r="E100" s="2">
        <v>0</v>
      </c>
      <c r="R100">
        <v>44141</v>
      </c>
      <c r="S100">
        <v>266</v>
      </c>
    </row>
    <row r="101" spans="1:19">
      <c r="C101" s="5">
        <v>44087</v>
      </c>
      <c r="D101" s="2">
        <v>87</v>
      </c>
      <c r="E101" s="2">
        <v>0</v>
      </c>
    </row>
    <row r="102" spans="1:19">
      <c r="C102" s="5">
        <v>44086</v>
      </c>
      <c r="D102" s="2">
        <v>46</v>
      </c>
      <c r="E102" s="2">
        <v>0</v>
      </c>
    </row>
    <row r="103" spans="1:19">
      <c r="C103" s="5">
        <v>44085</v>
      </c>
      <c r="D103" s="2">
        <v>70</v>
      </c>
      <c r="E103" s="2">
        <v>0</v>
      </c>
      <c r="R103">
        <v>44143</v>
      </c>
      <c r="S103">
        <v>412</v>
      </c>
    </row>
    <row r="104" spans="1:19">
      <c r="C104" s="5">
        <v>44084</v>
      </c>
      <c r="D104" s="2">
        <v>75</v>
      </c>
      <c r="E104" s="2">
        <v>0</v>
      </c>
    </row>
    <row r="105" spans="1:19">
      <c r="C105" s="5">
        <v>44083</v>
      </c>
      <c r="D105" s="2">
        <v>101</v>
      </c>
      <c r="E105" s="2">
        <v>0</v>
      </c>
    </row>
    <row r="106" spans="1:19">
      <c r="C106" s="5">
        <v>44082</v>
      </c>
      <c r="D106" s="2">
        <v>56</v>
      </c>
      <c r="E106" s="2">
        <v>0</v>
      </c>
      <c r="R106">
        <v>44144</v>
      </c>
      <c r="S106">
        <v>90</v>
      </c>
    </row>
    <row r="107" spans="1:19">
      <c r="C107" s="5">
        <v>44081</v>
      </c>
      <c r="D107" s="2">
        <v>46</v>
      </c>
      <c r="E107" s="2">
        <v>0</v>
      </c>
    </row>
    <row r="108" spans="1:19">
      <c r="C108" s="5">
        <v>44080</v>
      </c>
      <c r="D108" s="2">
        <v>10</v>
      </c>
      <c r="E108" s="2">
        <v>0</v>
      </c>
    </row>
    <row r="109" spans="1:19">
      <c r="A109" t="s">
        <v>15</v>
      </c>
      <c r="C109" s="5">
        <v>44079</v>
      </c>
      <c r="D109" s="2">
        <v>15</v>
      </c>
      <c r="E109" s="2">
        <v>0</v>
      </c>
      <c r="R109">
        <v>44145</v>
      </c>
      <c r="S109">
        <v>220</v>
      </c>
    </row>
    <row r="110" spans="1:19">
      <c r="A110" s="6" t="s">
        <v>7</v>
      </c>
      <c r="C110" s="5">
        <v>44078</v>
      </c>
      <c r="D110" s="2">
        <v>19</v>
      </c>
      <c r="E110" s="2">
        <v>0</v>
      </c>
    </row>
    <row r="111" spans="1:19">
      <c r="C111" s="5">
        <v>44077</v>
      </c>
      <c r="D111" s="2">
        <v>6</v>
      </c>
      <c r="E111" s="2">
        <v>0</v>
      </c>
    </row>
    <row r="112" spans="1:19">
      <c r="A112" t="s">
        <v>9</v>
      </c>
      <c r="C112"/>
      <c r="R112">
        <v>44146</v>
      </c>
      <c r="S112">
        <v>238</v>
      </c>
    </row>
    <row r="113" spans="1:19">
      <c r="A113" s="8" t="str">
        <f ca="1">"Uusien #koronavilkku päiväavaimien lukumäärä "&amp;TEXT(NOW(),"p.kk")&amp;" on n="&amp;C120&amp;" edelliset 7 päivää "&amp;A120&amp;" (muutos "&amp;A121&amp;"), "&amp;A127&amp;" ("&amp;A128&amp;"), "&amp;A134&amp;" ("&amp;A135&amp;"), "&amp;A141&amp;". Kumulatiivisesti N="&amp;G2&amp;" ja /5 arvioituna (*) avauskoodeja jaettu vähintään "&amp;TEXT(H2,"0")&amp;", https://github.com/jussivirkkala/excel/tree/master/all-exposure-checks"</f>
        <v>Uusien #koronavilkku päiväavaimien lukumäärä 9.12 on n=817 edelliset 7 päivää 5215 (muutos -13 %), 5981 (32 %), 4521 (98 %), 2283. Kumulatiivisesti N=38801 ja /5 arvioituna (*) avauskoodeja jaettu vähintään 7760, https://github.com/jussivirkkala/excel/tree/master/all-exposure-checks</v>
      </c>
      <c r="C113"/>
    </row>
    <row r="115" spans="1:19">
      <c r="A115" s="8" t="str">
        <f ca="1">TEXT(NOW(),"p.k.vvvv")&amp;" uusia Koronavilkku päiväavaimia n="&amp;C120&amp;"."</f>
        <v>9.12.2020 uusia Koronavilkku päiväavaimia n=817.</v>
      </c>
      <c r="E115" t="str">
        <f>IF(MAX(AllKeys)=C120," (ennätys) ","")</f>
        <v/>
      </c>
      <c r="R115">
        <v>44147</v>
      </c>
      <c r="S115">
        <v>197</v>
      </c>
    </row>
    <row r="117" spans="1:19">
      <c r="A117" t="s">
        <v>4</v>
      </c>
    </row>
    <row r="118" spans="1:19">
      <c r="I118" t="s">
        <v>21</v>
      </c>
      <c r="R118">
        <v>44148</v>
      </c>
      <c r="S118">
        <v>316</v>
      </c>
    </row>
    <row r="119" spans="1:19">
      <c r="B119" s="16">
        <f>MAX(time)+1</f>
        <v>44175</v>
      </c>
      <c r="C119" t="s">
        <v>28</v>
      </c>
      <c r="D119" t="s">
        <v>2</v>
      </c>
      <c r="F119" t="s">
        <v>19</v>
      </c>
      <c r="I119" t="s">
        <v>17</v>
      </c>
      <c r="J119" t="s">
        <v>18</v>
      </c>
      <c r="K119" t="s">
        <v>27</v>
      </c>
    </row>
    <row r="120" spans="1:19">
      <c r="A120">
        <f>SUM(C120:C126)</f>
        <v>5215</v>
      </c>
      <c r="B120" s="16">
        <f>IF(AND(B119&gt;44077,B119&lt;&gt;""),B119-1,B119)</f>
        <v>44174</v>
      </c>
      <c r="C120">
        <f t="shared" ref="C120:C153" si="10">VLOOKUP(B120,data,2,FALSE)</f>
        <v>817</v>
      </c>
      <c r="D120">
        <f t="shared" ref="D120:D132" si="11">VLOOKUP(B120,data,3,FALSE)</f>
        <v>0</v>
      </c>
      <c r="E120">
        <f>IF(C120&lt;C121,C120,-1)</f>
        <v>-1</v>
      </c>
      <c r="F120">
        <f>COUNTIF(E120:E221,E120)</f>
        <v>102</v>
      </c>
      <c r="G120" s="3">
        <f>IF(G121&gt;44077,G121-1,44077)</f>
        <v>44077</v>
      </c>
      <c r="H120">
        <f t="shared" ref="H120:H183" si="12">VLOOKUP(G120,data,2,FALSE)</f>
        <v>6</v>
      </c>
      <c r="K120" t="str">
        <f>IF(ISNA(VLOOKUP(B120,R:S,2,)),"",VLOOKUP(B120,R:S,2,))</f>
        <v/>
      </c>
    </row>
    <row r="121" spans="1:19">
      <c r="A121" s="9" t="str">
        <f>TEXT(A120/A127-1,"0 %")</f>
        <v>-13 %</v>
      </c>
      <c r="B121" s="16">
        <f t="shared" ref="B121:B184" si="13">IF(AND(B120&gt;44077,B120&lt;&gt;""),B120-1,B120)</f>
        <v>44173</v>
      </c>
      <c r="C121">
        <f t="shared" si="10"/>
        <v>695</v>
      </c>
      <c r="D121">
        <f t="shared" si="11"/>
        <v>0</v>
      </c>
      <c r="E121">
        <f>IF(C121&gt;=E120,E120,0)</f>
        <v>-1</v>
      </c>
      <c r="G121" s="3">
        <f t="shared" ref="G121:G184" si="14">IF(G122&gt;44077,G122-1,44077)</f>
        <v>44077</v>
      </c>
      <c r="H121">
        <f t="shared" si="12"/>
        <v>6</v>
      </c>
      <c r="I121" t="str">
        <f t="shared" ref="I121:I184" si="15">IF(AND(H121&gt;H120,H121&gt;H122),H121,IF(AND(H122="",H121/H120&gt;1.1),H121,""))</f>
        <v/>
      </c>
      <c r="J121" t="str">
        <f t="shared" ref="J121:J184" si="16">IF(AND(H121&lt;H120,H121&lt;H122),H121,IF(AND(H122="",H121/H120&lt;0.9),H121,""))</f>
        <v/>
      </c>
      <c r="K121" t="str">
        <f t="shared" ref="K121:K184" si="17">IF(ISNA(VLOOKUP(B121,R:S,2,)),"",VLOOKUP(B121,R:S,2,))</f>
        <v/>
      </c>
      <c r="R121">
        <v>44149</v>
      </c>
      <c r="S121">
        <v>244</v>
      </c>
    </row>
    <row r="122" spans="1:19">
      <c r="B122" s="16">
        <f t="shared" si="13"/>
        <v>44172</v>
      </c>
      <c r="C122">
        <f t="shared" si="10"/>
        <v>531</v>
      </c>
      <c r="D122">
        <f t="shared" si="11"/>
        <v>0</v>
      </c>
      <c r="E122">
        <f t="shared" ref="E122:E166" si="18">IF(C122&gt;E121,E121,0)</f>
        <v>-1</v>
      </c>
      <c r="G122" s="3">
        <f t="shared" si="14"/>
        <v>44077</v>
      </c>
      <c r="H122">
        <f t="shared" si="12"/>
        <v>6</v>
      </c>
      <c r="I122" t="str">
        <f t="shared" si="15"/>
        <v/>
      </c>
      <c r="J122" t="str">
        <f t="shared" si="16"/>
        <v/>
      </c>
      <c r="K122" t="str">
        <f t="shared" si="17"/>
        <v/>
      </c>
    </row>
    <row r="123" spans="1:19">
      <c r="B123" s="16">
        <f t="shared" si="13"/>
        <v>44171</v>
      </c>
      <c r="C123">
        <f t="shared" si="10"/>
        <v>865</v>
      </c>
      <c r="D123">
        <f t="shared" si="11"/>
        <v>0</v>
      </c>
      <c r="E123">
        <f t="shared" si="18"/>
        <v>-1</v>
      </c>
      <c r="G123" s="3">
        <f t="shared" si="14"/>
        <v>44077</v>
      </c>
      <c r="H123">
        <f t="shared" si="12"/>
        <v>6</v>
      </c>
      <c r="I123" t="str">
        <f t="shared" si="15"/>
        <v/>
      </c>
      <c r="J123" t="str">
        <f t="shared" si="16"/>
        <v/>
      </c>
      <c r="K123" t="str">
        <f t="shared" si="17"/>
        <v/>
      </c>
    </row>
    <row r="124" spans="1:19">
      <c r="B124" s="16">
        <f t="shared" si="13"/>
        <v>44170</v>
      </c>
      <c r="C124">
        <f t="shared" si="10"/>
        <v>845</v>
      </c>
      <c r="D124">
        <f t="shared" si="11"/>
        <v>0</v>
      </c>
      <c r="E124">
        <f t="shared" si="18"/>
        <v>-1</v>
      </c>
      <c r="G124" s="3">
        <f t="shared" si="14"/>
        <v>44077</v>
      </c>
      <c r="H124">
        <f t="shared" si="12"/>
        <v>6</v>
      </c>
      <c r="I124" t="str">
        <f t="shared" si="15"/>
        <v/>
      </c>
      <c r="J124" t="str">
        <f t="shared" si="16"/>
        <v/>
      </c>
      <c r="K124">
        <f t="shared" si="17"/>
        <v>460</v>
      </c>
      <c r="R124">
        <v>44150</v>
      </c>
      <c r="S124">
        <v>213</v>
      </c>
    </row>
    <row r="125" spans="1:19">
      <c r="B125" s="16">
        <f t="shared" si="13"/>
        <v>44169</v>
      </c>
      <c r="C125">
        <f t="shared" si="10"/>
        <v>748</v>
      </c>
      <c r="D125">
        <f t="shared" si="11"/>
        <v>0</v>
      </c>
      <c r="E125">
        <f t="shared" si="18"/>
        <v>-1</v>
      </c>
      <c r="G125" s="3">
        <f t="shared" si="14"/>
        <v>44078</v>
      </c>
      <c r="H125">
        <f t="shared" si="12"/>
        <v>19</v>
      </c>
      <c r="I125">
        <f t="shared" si="15"/>
        <v>19</v>
      </c>
      <c r="J125" t="str">
        <f t="shared" si="16"/>
        <v/>
      </c>
      <c r="K125">
        <f t="shared" si="17"/>
        <v>336</v>
      </c>
    </row>
    <row r="126" spans="1:19">
      <c r="B126" s="16">
        <f t="shared" si="13"/>
        <v>44168</v>
      </c>
      <c r="C126">
        <f t="shared" si="10"/>
        <v>714</v>
      </c>
      <c r="D126">
        <f t="shared" si="11"/>
        <v>0</v>
      </c>
      <c r="E126">
        <f>IF(C126&gt;E125,E125,-1)</f>
        <v>-1</v>
      </c>
      <c r="G126" s="3">
        <f t="shared" si="14"/>
        <v>44079</v>
      </c>
      <c r="H126">
        <f t="shared" si="12"/>
        <v>15</v>
      </c>
      <c r="I126" t="str">
        <f t="shared" si="15"/>
        <v/>
      </c>
      <c r="J126" t="str">
        <f t="shared" si="16"/>
        <v/>
      </c>
      <c r="K126">
        <f t="shared" si="17"/>
        <v>540</v>
      </c>
    </row>
    <row r="127" spans="1:19">
      <c r="A127">
        <f>SUM(C127:C133)</f>
        <v>5981</v>
      </c>
      <c r="B127" s="16">
        <f t="shared" si="13"/>
        <v>44167</v>
      </c>
      <c r="C127">
        <f t="shared" si="10"/>
        <v>995</v>
      </c>
      <c r="D127">
        <f t="shared" si="11"/>
        <v>0</v>
      </c>
      <c r="E127">
        <f t="shared" si="18"/>
        <v>-1</v>
      </c>
      <c r="G127" s="3">
        <f t="shared" si="14"/>
        <v>44080</v>
      </c>
      <c r="H127">
        <f t="shared" si="12"/>
        <v>10</v>
      </c>
      <c r="I127" t="str">
        <f t="shared" si="15"/>
        <v/>
      </c>
      <c r="J127">
        <f t="shared" si="16"/>
        <v>10</v>
      </c>
      <c r="K127">
        <f t="shared" si="17"/>
        <v>420</v>
      </c>
      <c r="R127">
        <v>44151</v>
      </c>
      <c r="S127">
        <v>104</v>
      </c>
    </row>
    <row r="128" spans="1:19">
      <c r="A128" s="9" t="str">
        <f>TEXT(A127/A134-1,"0 %")</f>
        <v>32 %</v>
      </c>
      <c r="B128" s="16">
        <f t="shared" si="13"/>
        <v>44166</v>
      </c>
      <c r="C128">
        <f t="shared" si="10"/>
        <v>722</v>
      </c>
      <c r="D128">
        <f t="shared" si="11"/>
        <v>0</v>
      </c>
      <c r="E128">
        <f t="shared" si="18"/>
        <v>-1</v>
      </c>
      <c r="G128" s="3">
        <f t="shared" si="14"/>
        <v>44081</v>
      </c>
      <c r="H128">
        <f t="shared" si="12"/>
        <v>46</v>
      </c>
      <c r="I128" t="str">
        <f t="shared" si="15"/>
        <v/>
      </c>
      <c r="J128" t="str">
        <f t="shared" si="16"/>
        <v/>
      </c>
      <c r="K128">
        <f t="shared" si="17"/>
        <v>550</v>
      </c>
    </row>
    <row r="129" spans="1:19">
      <c r="B129" s="16">
        <f t="shared" si="13"/>
        <v>44165</v>
      </c>
      <c r="C129">
        <f t="shared" si="10"/>
        <v>725</v>
      </c>
      <c r="D129">
        <f t="shared" si="11"/>
        <v>0</v>
      </c>
      <c r="E129">
        <f t="shared" si="18"/>
        <v>-1</v>
      </c>
      <c r="G129" s="3">
        <f t="shared" si="14"/>
        <v>44082</v>
      </c>
      <c r="H129">
        <f t="shared" si="12"/>
        <v>56</v>
      </c>
      <c r="I129" t="str">
        <f t="shared" si="15"/>
        <v/>
      </c>
      <c r="J129" t="str">
        <f t="shared" si="16"/>
        <v/>
      </c>
      <c r="K129">
        <f t="shared" si="17"/>
        <v>283</v>
      </c>
    </row>
    <row r="130" spans="1:19">
      <c r="B130" s="16">
        <f t="shared" si="13"/>
        <v>44164</v>
      </c>
      <c r="C130">
        <f t="shared" si="10"/>
        <v>753</v>
      </c>
      <c r="D130">
        <f t="shared" si="11"/>
        <v>0</v>
      </c>
      <c r="E130">
        <f t="shared" si="18"/>
        <v>-1</v>
      </c>
      <c r="G130" s="3">
        <f t="shared" si="14"/>
        <v>44083</v>
      </c>
      <c r="H130">
        <f t="shared" si="12"/>
        <v>101</v>
      </c>
      <c r="I130">
        <f t="shared" si="15"/>
        <v>101</v>
      </c>
      <c r="J130" t="str">
        <f t="shared" si="16"/>
        <v/>
      </c>
      <c r="K130">
        <f t="shared" si="17"/>
        <v>322</v>
      </c>
      <c r="R130">
        <v>44152</v>
      </c>
      <c r="S130">
        <v>228</v>
      </c>
    </row>
    <row r="131" spans="1:19">
      <c r="B131" s="16">
        <f t="shared" si="13"/>
        <v>44163</v>
      </c>
      <c r="C131">
        <f t="shared" si="10"/>
        <v>1025</v>
      </c>
      <c r="D131">
        <f t="shared" si="11"/>
        <v>0</v>
      </c>
      <c r="E131">
        <f t="shared" si="18"/>
        <v>-1</v>
      </c>
      <c r="G131" s="3">
        <f t="shared" si="14"/>
        <v>44084</v>
      </c>
      <c r="H131">
        <f t="shared" si="12"/>
        <v>75</v>
      </c>
      <c r="I131" t="str">
        <f t="shared" si="15"/>
        <v/>
      </c>
      <c r="J131" t="str">
        <f t="shared" si="16"/>
        <v/>
      </c>
      <c r="K131">
        <f t="shared" si="17"/>
        <v>541</v>
      </c>
    </row>
    <row r="132" spans="1:19">
      <c r="B132" s="16">
        <f t="shared" si="13"/>
        <v>44162</v>
      </c>
      <c r="C132">
        <f t="shared" si="10"/>
        <v>838</v>
      </c>
      <c r="D132">
        <f t="shared" si="11"/>
        <v>0</v>
      </c>
      <c r="E132">
        <f t="shared" si="18"/>
        <v>-1</v>
      </c>
      <c r="G132" s="3">
        <f t="shared" si="14"/>
        <v>44085</v>
      </c>
      <c r="H132">
        <f t="shared" si="12"/>
        <v>70</v>
      </c>
      <c r="I132" t="str">
        <f t="shared" si="15"/>
        <v/>
      </c>
      <c r="J132" t="str">
        <f t="shared" si="16"/>
        <v/>
      </c>
      <c r="K132">
        <f t="shared" si="17"/>
        <v>618</v>
      </c>
    </row>
    <row r="133" spans="1:19">
      <c r="B133" s="16">
        <f t="shared" si="13"/>
        <v>44161</v>
      </c>
      <c r="C133">
        <f t="shared" si="10"/>
        <v>923</v>
      </c>
      <c r="D133">
        <f>VLOOKUP(B133,data,3,FALSE)</f>
        <v>1</v>
      </c>
      <c r="E133">
        <f t="shared" si="18"/>
        <v>-1</v>
      </c>
      <c r="G133" s="3">
        <f t="shared" si="14"/>
        <v>44086</v>
      </c>
      <c r="H133">
        <f t="shared" si="12"/>
        <v>46</v>
      </c>
      <c r="I133" t="str">
        <f t="shared" si="15"/>
        <v/>
      </c>
      <c r="J133">
        <f t="shared" si="16"/>
        <v>46</v>
      </c>
      <c r="K133">
        <f t="shared" si="17"/>
        <v>496</v>
      </c>
      <c r="R133">
        <v>44153</v>
      </c>
      <c r="S133">
        <v>288</v>
      </c>
    </row>
    <row r="134" spans="1:19">
      <c r="A134">
        <f>SUM(C134:C140)</f>
        <v>4521</v>
      </c>
      <c r="B134" s="16">
        <f t="shared" si="13"/>
        <v>44160</v>
      </c>
      <c r="C134">
        <f t="shared" si="10"/>
        <v>1098</v>
      </c>
      <c r="D134">
        <f t="shared" ref="D134:D140" si="19">VLOOKUP(B134,data,3,FALSE)</f>
        <v>0</v>
      </c>
      <c r="E134">
        <f t="shared" si="18"/>
        <v>-1</v>
      </c>
      <c r="G134" s="3">
        <f t="shared" si="14"/>
        <v>44087</v>
      </c>
      <c r="H134">
        <f t="shared" si="12"/>
        <v>87</v>
      </c>
      <c r="I134">
        <f t="shared" si="15"/>
        <v>87</v>
      </c>
      <c r="J134" t="str">
        <f t="shared" si="16"/>
        <v/>
      </c>
      <c r="K134">
        <f t="shared" si="17"/>
        <v>363</v>
      </c>
    </row>
    <row r="135" spans="1:19">
      <c r="A135" s="9" t="str">
        <f>TEXT(A134/A141-1,"0 %")</f>
        <v>98 %</v>
      </c>
      <c r="B135" s="16">
        <f t="shared" si="13"/>
        <v>44159</v>
      </c>
      <c r="C135">
        <f t="shared" si="10"/>
        <v>874</v>
      </c>
      <c r="D135">
        <f t="shared" si="19"/>
        <v>0</v>
      </c>
      <c r="E135">
        <f t="shared" si="18"/>
        <v>-1</v>
      </c>
      <c r="G135" s="3">
        <f t="shared" si="14"/>
        <v>44088</v>
      </c>
      <c r="H135">
        <f t="shared" si="12"/>
        <v>67</v>
      </c>
      <c r="I135" t="str">
        <f t="shared" si="15"/>
        <v/>
      </c>
      <c r="J135">
        <f t="shared" si="16"/>
        <v>67</v>
      </c>
      <c r="K135">
        <f t="shared" si="17"/>
        <v>353</v>
      </c>
    </row>
    <row r="136" spans="1:19">
      <c r="B136" s="16">
        <f t="shared" si="13"/>
        <v>44158</v>
      </c>
      <c r="C136">
        <f t="shared" si="10"/>
        <v>383</v>
      </c>
      <c r="D136">
        <f t="shared" si="19"/>
        <v>0</v>
      </c>
      <c r="E136">
        <f t="shared" si="18"/>
        <v>-1</v>
      </c>
      <c r="G136" s="3">
        <f t="shared" si="14"/>
        <v>44089</v>
      </c>
      <c r="H136">
        <f t="shared" si="12"/>
        <v>136</v>
      </c>
      <c r="I136">
        <f t="shared" si="15"/>
        <v>136</v>
      </c>
      <c r="J136" t="str">
        <f t="shared" si="16"/>
        <v/>
      </c>
      <c r="K136">
        <f t="shared" si="17"/>
        <v>297</v>
      </c>
      <c r="R136">
        <v>44154</v>
      </c>
      <c r="S136">
        <v>351</v>
      </c>
    </row>
    <row r="137" spans="1:19">
      <c r="B137" s="16">
        <f t="shared" si="13"/>
        <v>44157</v>
      </c>
      <c r="C137">
        <f t="shared" si="10"/>
        <v>485</v>
      </c>
      <c r="D137">
        <f t="shared" si="19"/>
        <v>0</v>
      </c>
      <c r="E137">
        <f t="shared" si="18"/>
        <v>-1</v>
      </c>
      <c r="G137" s="3">
        <f t="shared" si="14"/>
        <v>44090</v>
      </c>
      <c r="H137">
        <f t="shared" si="12"/>
        <v>125</v>
      </c>
      <c r="I137" t="str">
        <f t="shared" si="15"/>
        <v/>
      </c>
      <c r="J137">
        <f t="shared" si="16"/>
        <v>125</v>
      </c>
      <c r="K137">
        <f t="shared" si="17"/>
        <v>423</v>
      </c>
    </row>
    <row r="138" spans="1:19">
      <c r="B138" s="16">
        <f t="shared" si="13"/>
        <v>44156</v>
      </c>
      <c r="C138">
        <f t="shared" si="10"/>
        <v>626</v>
      </c>
      <c r="D138">
        <f t="shared" si="19"/>
        <v>0</v>
      </c>
      <c r="E138">
        <f t="shared" si="18"/>
        <v>-1</v>
      </c>
      <c r="G138" s="3">
        <f t="shared" si="14"/>
        <v>44091</v>
      </c>
      <c r="H138">
        <f t="shared" si="12"/>
        <v>137</v>
      </c>
      <c r="I138">
        <f t="shared" si="15"/>
        <v>137</v>
      </c>
      <c r="J138" t="str">
        <f t="shared" si="16"/>
        <v/>
      </c>
      <c r="K138">
        <f t="shared" si="17"/>
        <v>469</v>
      </c>
    </row>
    <row r="139" spans="1:19">
      <c r="B139" s="16">
        <f t="shared" si="13"/>
        <v>44155</v>
      </c>
      <c r="C139">
        <f t="shared" si="10"/>
        <v>518</v>
      </c>
      <c r="D139">
        <f t="shared" si="19"/>
        <v>0</v>
      </c>
      <c r="E139">
        <f t="shared" si="18"/>
        <v>-1</v>
      </c>
      <c r="G139" s="3">
        <f t="shared" si="14"/>
        <v>44092</v>
      </c>
      <c r="H139">
        <f t="shared" si="12"/>
        <v>82</v>
      </c>
      <c r="I139" t="str">
        <f t="shared" si="15"/>
        <v/>
      </c>
      <c r="J139">
        <f t="shared" si="16"/>
        <v>82</v>
      </c>
      <c r="K139">
        <f t="shared" si="17"/>
        <v>461</v>
      </c>
      <c r="R139">
        <v>44155</v>
      </c>
      <c r="S139">
        <v>461</v>
      </c>
    </row>
    <row r="140" spans="1:19">
      <c r="B140" s="16">
        <f t="shared" si="13"/>
        <v>44154</v>
      </c>
      <c r="C140">
        <f t="shared" si="10"/>
        <v>537</v>
      </c>
      <c r="D140">
        <f t="shared" si="19"/>
        <v>0</v>
      </c>
      <c r="E140">
        <f t="shared" si="18"/>
        <v>-1</v>
      </c>
      <c r="G140" s="3">
        <f t="shared" si="14"/>
        <v>44093</v>
      </c>
      <c r="H140">
        <f t="shared" si="12"/>
        <v>190</v>
      </c>
      <c r="I140" t="str">
        <f t="shared" si="15"/>
        <v/>
      </c>
      <c r="J140" t="str">
        <f t="shared" si="16"/>
        <v/>
      </c>
      <c r="K140">
        <f t="shared" si="17"/>
        <v>351</v>
      </c>
    </row>
    <row r="141" spans="1:19">
      <c r="A141">
        <f>SUM(C141:C147)</f>
        <v>2283</v>
      </c>
      <c r="B141" s="16">
        <f t="shared" si="13"/>
        <v>44153</v>
      </c>
      <c r="C141">
        <f t="shared" si="10"/>
        <v>458</v>
      </c>
      <c r="D141">
        <f t="shared" ref="D141:D153" si="20">VLOOKUP(B141,data,3,FALSE)</f>
        <v>0</v>
      </c>
      <c r="E141">
        <f t="shared" si="18"/>
        <v>-1</v>
      </c>
      <c r="G141" s="3">
        <f t="shared" si="14"/>
        <v>44094</v>
      </c>
      <c r="H141">
        <f t="shared" si="12"/>
        <v>202</v>
      </c>
      <c r="I141">
        <f t="shared" si="15"/>
        <v>202</v>
      </c>
      <c r="J141" t="str">
        <f t="shared" si="16"/>
        <v/>
      </c>
      <c r="K141">
        <f t="shared" si="17"/>
        <v>288</v>
      </c>
    </row>
    <row r="142" spans="1:19">
      <c r="A142" s="9" t="str">
        <f>TEXT(A141/A148-1,"0 %")</f>
        <v>19 %</v>
      </c>
      <c r="B142" s="16">
        <f t="shared" si="13"/>
        <v>44152</v>
      </c>
      <c r="C142">
        <f t="shared" si="10"/>
        <v>389</v>
      </c>
      <c r="D142">
        <f t="shared" si="20"/>
        <v>0</v>
      </c>
      <c r="E142">
        <f t="shared" si="18"/>
        <v>-1</v>
      </c>
      <c r="G142" s="3">
        <f t="shared" si="14"/>
        <v>44095</v>
      </c>
      <c r="H142">
        <f t="shared" si="12"/>
        <v>157</v>
      </c>
      <c r="I142" t="str">
        <f t="shared" si="15"/>
        <v/>
      </c>
      <c r="J142">
        <f t="shared" si="16"/>
        <v>157</v>
      </c>
      <c r="K142">
        <f t="shared" si="17"/>
        <v>228</v>
      </c>
      <c r="R142">
        <v>44156</v>
      </c>
      <c r="S142">
        <v>469</v>
      </c>
    </row>
    <row r="143" spans="1:19">
      <c r="B143" s="16">
        <f t="shared" si="13"/>
        <v>44151</v>
      </c>
      <c r="C143">
        <f t="shared" si="10"/>
        <v>301</v>
      </c>
      <c r="D143">
        <f t="shared" si="20"/>
        <v>0</v>
      </c>
      <c r="E143">
        <f t="shared" si="18"/>
        <v>-1</v>
      </c>
      <c r="G143" s="3">
        <f t="shared" si="14"/>
        <v>44096</v>
      </c>
      <c r="H143">
        <f t="shared" si="12"/>
        <v>311</v>
      </c>
      <c r="I143">
        <f t="shared" si="15"/>
        <v>311</v>
      </c>
      <c r="J143" t="str">
        <f t="shared" si="16"/>
        <v/>
      </c>
      <c r="K143">
        <f t="shared" si="17"/>
        <v>104</v>
      </c>
    </row>
    <row r="144" spans="1:19">
      <c r="B144" s="16">
        <f t="shared" si="13"/>
        <v>44150</v>
      </c>
      <c r="C144">
        <f t="shared" si="10"/>
        <v>321</v>
      </c>
      <c r="D144">
        <f t="shared" si="20"/>
        <v>0</v>
      </c>
      <c r="E144">
        <f t="shared" si="18"/>
        <v>-1</v>
      </c>
      <c r="G144" s="3">
        <f t="shared" si="14"/>
        <v>44097</v>
      </c>
      <c r="H144">
        <f t="shared" si="12"/>
        <v>189</v>
      </c>
      <c r="I144" t="str">
        <f t="shared" si="15"/>
        <v/>
      </c>
      <c r="J144">
        <f t="shared" si="16"/>
        <v>189</v>
      </c>
      <c r="K144">
        <f t="shared" si="17"/>
        <v>213</v>
      </c>
    </row>
    <row r="145" spans="1:19">
      <c r="B145" s="16">
        <f t="shared" si="13"/>
        <v>44149</v>
      </c>
      <c r="C145">
        <f t="shared" si="10"/>
        <v>279</v>
      </c>
      <c r="D145">
        <f t="shared" si="20"/>
        <v>0</v>
      </c>
      <c r="E145">
        <f t="shared" si="18"/>
        <v>-1</v>
      </c>
      <c r="G145" s="3">
        <f t="shared" si="14"/>
        <v>44098</v>
      </c>
      <c r="H145">
        <f t="shared" si="12"/>
        <v>211</v>
      </c>
      <c r="I145" t="str">
        <f t="shared" si="15"/>
        <v/>
      </c>
      <c r="J145" t="str">
        <f t="shared" si="16"/>
        <v/>
      </c>
      <c r="K145">
        <f t="shared" si="17"/>
        <v>244</v>
      </c>
      <c r="R145">
        <v>44157</v>
      </c>
      <c r="S145">
        <v>423</v>
      </c>
    </row>
    <row r="146" spans="1:19">
      <c r="A146" s="7"/>
      <c r="B146" s="16">
        <f t="shared" si="13"/>
        <v>44148</v>
      </c>
      <c r="C146">
        <f t="shared" si="10"/>
        <v>280</v>
      </c>
      <c r="D146">
        <f t="shared" si="20"/>
        <v>0</v>
      </c>
      <c r="E146">
        <f t="shared" si="18"/>
        <v>-1</v>
      </c>
      <c r="G146" s="3">
        <f t="shared" si="14"/>
        <v>44099</v>
      </c>
      <c r="H146">
        <f t="shared" si="12"/>
        <v>217</v>
      </c>
      <c r="I146" t="str">
        <f t="shared" si="15"/>
        <v/>
      </c>
      <c r="J146" t="str">
        <f t="shared" si="16"/>
        <v/>
      </c>
      <c r="K146">
        <f t="shared" si="17"/>
        <v>316</v>
      </c>
    </row>
    <row r="147" spans="1:19">
      <c r="A147" s="3"/>
      <c r="B147" s="16">
        <f t="shared" si="13"/>
        <v>44147</v>
      </c>
      <c r="C147">
        <f t="shared" si="10"/>
        <v>255</v>
      </c>
      <c r="D147">
        <f t="shared" si="20"/>
        <v>1</v>
      </c>
      <c r="E147">
        <f t="shared" si="18"/>
        <v>-1</v>
      </c>
      <c r="G147" s="3">
        <f t="shared" si="14"/>
        <v>44100</v>
      </c>
      <c r="H147">
        <f t="shared" si="12"/>
        <v>242</v>
      </c>
      <c r="I147">
        <f t="shared" si="15"/>
        <v>242</v>
      </c>
      <c r="J147" t="str">
        <f t="shared" si="16"/>
        <v/>
      </c>
      <c r="K147">
        <f t="shared" si="17"/>
        <v>197</v>
      </c>
    </row>
    <row r="148" spans="1:19">
      <c r="A148">
        <f>SUM(C148:C154)</f>
        <v>1925</v>
      </c>
      <c r="B148" s="16">
        <f t="shared" si="13"/>
        <v>44146</v>
      </c>
      <c r="C148">
        <f t="shared" si="10"/>
        <v>248</v>
      </c>
      <c r="D148">
        <f t="shared" si="20"/>
        <v>0</v>
      </c>
      <c r="E148">
        <f t="shared" si="18"/>
        <v>-1</v>
      </c>
      <c r="G148" s="3">
        <f t="shared" si="14"/>
        <v>44101</v>
      </c>
      <c r="H148">
        <f t="shared" si="12"/>
        <v>141</v>
      </c>
      <c r="I148" t="str">
        <f t="shared" si="15"/>
        <v/>
      </c>
      <c r="J148">
        <f t="shared" si="16"/>
        <v>141</v>
      </c>
      <c r="K148">
        <f t="shared" si="17"/>
        <v>238</v>
      </c>
      <c r="R148">
        <v>44158</v>
      </c>
      <c r="S148">
        <v>297</v>
      </c>
    </row>
    <row r="149" spans="1:19">
      <c r="A149" s="9" t="str">
        <f>TEXT(A148/A155-1,"0 %")</f>
        <v>-11 %</v>
      </c>
      <c r="B149" s="16">
        <f t="shared" si="13"/>
        <v>44145</v>
      </c>
      <c r="C149">
        <f t="shared" si="10"/>
        <v>202</v>
      </c>
      <c r="D149">
        <f t="shared" si="20"/>
        <v>0</v>
      </c>
      <c r="E149">
        <f t="shared" si="18"/>
        <v>-1</v>
      </c>
      <c r="G149" s="3">
        <f t="shared" si="14"/>
        <v>44102</v>
      </c>
      <c r="H149">
        <f t="shared" si="12"/>
        <v>199</v>
      </c>
      <c r="I149" t="str">
        <f t="shared" si="15"/>
        <v/>
      </c>
      <c r="J149" t="str">
        <f t="shared" si="16"/>
        <v/>
      </c>
      <c r="K149">
        <f t="shared" si="17"/>
        <v>220</v>
      </c>
    </row>
    <row r="150" spans="1:19">
      <c r="B150" s="16">
        <f t="shared" si="13"/>
        <v>44144</v>
      </c>
      <c r="C150">
        <f t="shared" si="10"/>
        <v>171</v>
      </c>
      <c r="D150">
        <f t="shared" si="20"/>
        <v>0</v>
      </c>
      <c r="E150">
        <f t="shared" si="18"/>
        <v>-1</v>
      </c>
      <c r="G150" s="3">
        <f t="shared" si="14"/>
        <v>44103</v>
      </c>
      <c r="H150">
        <f t="shared" si="12"/>
        <v>238</v>
      </c>
      <c r="I150" t="str">
        <f t="shared" si="15"/>
        <v/>
      </c>
      <c r="J150" t="str">
        <f t="shared" si="16"/>
        <v/>
      </c>
      <c r="K150">
        <f t="shared" si="17"/>
        <v>90</v>
      </c>
    </row>
    <row r="151" spans="1:19">
      <c r="B151" s="16">
        <f t="shared" si="13"/>
        <v>44143</v>
      </c>
      <c r="C151">
        <f t="shared" si="10"/>
        <v>252</v>
      </c>
      <c r="D151">
        <f t="shared" si="20"/>
        <v>0</v>
      </c>
      <c r="E151">
        <f t="shared" si="18"/>
        <v>-1</v>
      </c>
      <c r="G151" s="3">
        <f t="shared" si="14"/>
        <v>44104</v>
      </c>
      <c r="H151">
        <f t="shared" si="12"/>
        <v>318</v>
      </c>
      <c r="I151">
        <f t="shared" si="15"/>
        <v>318</v>
      </c>
      <c r="J151" t="str">
        <f t="shared" si="16"/>
        <v/>
      </c>
      <c r="K151">
        <f t="shared" si="17"/>
        <v>412</v>
      </c>
      <c r="R151">
        <v>44159</v>
      </c>
      <c r="S151">
        <v>353</v>
      </c>
    </row>
    <row r="152" spans="1:19">
      <c r="B152" s="16">
        <f t="shared" si="13"/>
        <v>44142</v>
      </c>
      <c r="C152">
        <f t="shared" si="10"/>
        <v>365</v>
      </c>
      <c r="D152">
        <f t="shared" si="20"/>
        <v>0</v>
      </c>
      <c r="E152">
        <f t="shared" si="18"/>
        <v>-1</v>
      </c>
      <c r="G152" s="3">
        <f t="shared" si="14"/>
        <v>44105</v>
      </c>
      <c r="H152">
        <f t="shared" si="12"/>
        <v>203</v>
      </c>
      <c r="I152" t="str">
        <f t="shared" si="15"/>
        <v/>
      </c>
      <c r="J152" t="str">
        <f t="shared" si="16"/>
        <v/>
      </c>
      <c r="K152" t="str">
        <f t="shared" si="17"/>
        <v/>
      </c>
    </row>
    <row r="153" spans="1:19">
      <c r="B153" s="16">
        <f t="shared" si="13"/>
        <v>44141</v>
      </c>
      <c r="C153">
        <f t="shared" si="10"/>
        <v>378</v>
      </c>
      <c r="D153">
        <f t="shared" si="20"/>
        <v>0</v>
      </c>
      <c r="E153">
        <f t="shared" si="18"/>
        <v>-1</v>
      </c>
      <c r="G153" s="3">
        <f t="shared" si="14"/>
        <v>44106</v>
      </c>
      <c r="H153">
        <f t="shared" si="12"/>
        <v>169</v>
      </c>
      <c r="I153" t="str">
        <f t="shared" si="15"/>
        <v/>
      </c>
      <c r="J153">
        <f t="shared" si="16"/>
        <v>169</v>
      </c>
      <c r="K153">
        <f t="shared" si="17"/>
        <v>266</v>
      </c>
    </row>
    <row r="154" spans="1:19">
      <c r="B154" s="16">
        <f t="shared" si="13"/>
        <v>44140</v>
      </c>
      <c r="C154">
        <f t="shared" ref="C154" si="21">VLOOKUP(B154,data,2,FALSE)</f>
        <v>309</v>
      </c>
      <c r="D154">
        <f t="shared" ref="D154" si="22">VLOOKUP(B154,data,3,FALSE)</f>
        <v>0</v>
      </c>
      <c r="E154">
        <f t="shared" si="18"/>
        <v>-1</v>
      </c>
      <c r="G154" s="3">
        <f t="shared" si="14"/>
        <v>44107</v>
      </c>
      <c r="H154">
        <f t="shared" si="12"/>
        <v>463</v>
      </c>
      <c r="I154">
        <f t="shared" si="15"/>
        <v>463</v>
      </c>
      <c r="J154" t="str">
        <f t="shared" si="16"/>
        <v/>
      </c>
      <c r="K154">
        <f t="shared" si="17"/>
        <v>189</v>
      </c>
      <c r="R154">
        <v>44160</v>
      </c>
      <c r="S154">
        <v>363</v>
      </c>
    </row>
    <row r="155" spans="1:19">
      <c r="A155">
        <f>SUM(C155:C161)</f>
        <v>2170</v>
      </c>
      <c r="B155" s="16">
        <f t="shared" si="13"/>
        <v>44139</v>
      </c>
      <c r="C155">
        <f t="shared" ref="C155:C157" si="23">VLOOKUP(B155,data,2,FALSE)</f>
        <v>345</v>
      </c>
      <c r="D155">
        <f t="shared" ref="D155:D157" si="24">VLOOKUP(B155,data,3,FALSE)</f>
        <v>0</v>
      </c>
      <c r="E155">
        <f t="shared" si="18"/>
        <v>-1</v>
      </c>
      <c r="G155" s="3">
        <f t="shared" si="14"/>
        <v>44108</v>
      </c>
      <c r="H155">
        <f t="shared" si="12"/>
        <v>294</v>
      </c>
      <c r="I155" t="str">
        <f t="shared" si="15"/>
        <v/>
      </c>
      <c r="J155">
        <f t="shared" si="16"/>
        <v>294</v>
      </c>
      <c r="K155">
        <f t="shared" si="17"/>
        <v>293</v>
      </c>
    </row>
    <row r="156" spans="1:19">
      <c r="A156" s="9" t="str">
        <f>TEXT(A155/A162-1,"0 %")</f>
        <v>-11 %</v>
      </c>
      <c r="B156" s="16">
        <f t="shared" si="13"/>
        <v>44138</v>
      </c>
      <c r="C156">
        <f t="shared" si="23"/>
        <v>252</v>
      </c>
      <c r="D156">
        <f t="shared" si="24"/>
        <v>0</v>
      </c>
      <c r="E156">
        <f t="shared" si="18"/>
        <v>-1</v>
      </c>
      <c r="G156" s="3">
        <f t="shared" si="14"/>
        <v>44109</v>
      </c>
      <c r="H156">
        <f t="shared" si="12"/>
        <v>453</v>
      </c>
      <c r="I156" t="str">
        <f t="shared" si="15"/>
        <v/>
      </c>
      <c r="J156" t="str">
        <f t="shared" si="16"/>
        <v/>
      </c>
      <c r="K156">
        <f t="shared" si="17"/>
        <v>237</v>
      </c>
    </row>
    <row r="157" spans="1:19">
      <c r="B157" s="16">
        <f t="shared" si="13"/>
        <v>44137</v>
      </c>
      <c r="C157">
        <f t="shared" si="23"/>
        <v>241</v>
      </c>
      <c r="D157">
        <f t="shared" si="24"/>
        <v>0</v>
      </c>
      <c r="E157">
        <f t="shared" si="18"/>
        <v>-1</v>
      </c>
      <c r="G157" s="3">
        <f t="shared" si="14"/>
        <v>44110</v>
      </c>
      <c r="H157">
        <f t="shared" si="12"/>
        <v>655</v>
      </c>
      <c r="I157">
        <f t="shared" si="15"/>
        <v>655</v>
      </c>
      <c r="J157" t="str">
        <f t="shared" si="16"/>
        <v/>
      </c>
      <c r="K157">
        <f t="shared" si="17"/>
        <v>109</v>
      </c>
      <c r="R157">
        <v>44161</v>
      </c>
      <c r="S157">
        <v>496</v>
      </c>
    </row>
    <row r="158" spans="1:19">
      <c r="B158" s="16">
        <f t="shared" si="13"/>
        <v>44136</v>
      </c>
      <c r="C158">
        <f t="shared" ref="C158:C162" si="25">VLOOKUP(B158,data,2,FALSE)</f>
        <v>240</v>
      </c>
      <c r="D158">
        <f t="shared" ref="D158:D166" si="26">VLOOKUP(B158,data,3,FALSE)</f>
        <v>0</v>
      </c>
      <c r="E158">
        <f t="shared" si="18"/>
        <v>-1</v>
      </c>
      <c r="G158" s="3">
        <f t="shared" si="14"/>
        <v>44111</v>
      </c>
      <c r="H158">
        <f t="shared" si="12"/>
        <v>578</v>
      </c>
      <c r="I158" t="str">
        <f t="shared" si="15"/>
        <v/>
      </c>
      <c r="J158" t="str">
        <f t="shared" si="16"/>
        <v/>
      </c>
      <c r="K158">
        <f t="shared" si="17"/>
        <v>178</v>
      </c>
    </row>
    <row r="159" spans="1:19">
      <c r="B159" s="16">
        <f t="shared" si="13"/>
        <v>44135</v>
      </c>
      <c r="C159">
        <f t="shared" si="25"/>
        <v>372</v>
      </c>
      <c r="D159">
        <f t="shared" si="26"/>
        <v>0</v>
      </c>
      <c r="E159">
        <f t="shared" si="18"/>
        <v>-1</v>
      </c>
      <c r="G159" s="3">
        <f t="shared" si="14"/>
        <v>44112</v>
      </c>
      <c r="H159">
        <f t="shared" si="12"/>
        <v>445</v>
      </c>
      <c r="I159" t="str">
        <f t="shared" si="15"/>
        <v/>
      </c>
      <c r="J159">
        <f t="shared" si="16"/>
        <v>445</v>
      </c>
      <c r="K159">
        <f t="shared" si="17"/>
        <v>203</v>
      </c>
    </row>
    <row r="160" spans="1:19">
      <c r="B160" s="16">
        <f t="shared" si="13"/>
        <v>44134</v>
      </c>
      <c r="C160">
        <f t="shared" si="25"/>
        <v>367</v>
      </c>
      <c r="D160">
        <f t="shared" si="26"/>
        <v>0</v>
      </c>
      <c r="E160">
        <f t="shared" si="18"/>
        <v>-1</v>
      </c>
      <c r="G160" s="3">
        <f t="shared" si="14"/>
        <v>44113</v>
      </c>
      <c r="H160">
        <f t="shared" si="12"/>
        <v>640</v>
      </c>
      <c r="I160" t="str">
        <f t="shared" si="15"/>
        <v/>
      </c>
      <c r="J160" t="str">
        <f t="shared" si="16"/>
        <v/>
      </c>
      <c r="K160">
        <f t="shared" si="17"/>
        <v>344</v>
      </c>
      <c r="R160">
        <v>44162</v>
      </c>
      <c r="S160">
        <v>618</v>
      </c>
    </row>
    <row r="161" spans="1:19">
      <c r="B161" s="16">
        <f t="shared" si="13"/>
        <v>44133</v>
      </c>
      <c r="C161">
        <f t="shared" si="25"/>
        <v>353</v>
      </c>
      <c r="D161">
        <f t="shared" si="26"/>
        <v>0</v>
      </c>
      <c r="E161">
        <f t="shared" si="18"/>
        <v>-1</v>
      </c>
      <c r="G161" s="3">
        <f t="shared" si="14"/>
        <v>44114</v>
      </c>
      <c r="H161">
        <f t="shared" si="12"/>
        <v>720</v>
      </c>
      <c r="I161">
        <f t="shared" si="15"/>
        <v>720</v>
      </c>
      <c r="J161" t="str">
        <f t="shared" si="16"/>
        <v/>
      </c>
      <c r="K161">
        <f t="shared" si="17"/>
        <v>188</v>
      </c>
    </row>
    <row r="162" spans="1:19">
      <c r="A162">
        <f>SUM(C162:C168)</f>
        <v>2435</v>
      </c>
      <c r="B162" s="16">
        <f t="shared" si="13"/>
        <v>44132</v>
      </c>
      <c r="C162">
        <f t="shared" si="25"/>
        <v>367</v>
      </c>
      <c r="D162">
        <f t="shared" si="26"/>
        <v>0</v>
      </c>
      <c r="E162">
        <f t="shared" si="18"/>
        <v>-1</v>
      </c>
      <c r="G162" s="3">
        <f t="shared" si="14"/>
        <v>44115</v>
      </c>
      <c r="H162">
        <f t="shared" si="12"/>
        <v>666</v>
      </c>
      <c r="I162" t="str">
        <f t="shared" si="15"/>
        <v/>
      </c>
      <c r="J162">
        <f t="shared" si="16"/>
        <v>666</v>
      </c>
      <c r="K162">
        <f t="shared" si="17"/>
        <v>408</v>
      </c>
    </row>
    <row r="163" spans="1:19">
      <c r="A163" s="9" t="str">
        <f>TEXT(A162/A169-1,"0 %")</f>
        <v>-28 %</v>
      </c>
      <c r="B163" s="16">
        <f t="shared" si="13"/>
        <v>44131</v>
      </c>
      <c r="C163">
        <f t="shared" ref="C163:C166" si="27">IF(B163&lt;&gt;B162,VLOOKUP(B163,data,2,FALSE),"")</f>
        <v>260</v>
      </c>
      <c r="D163">
        <f t="shared" si="26"/>
        <v>0</v>
      </c>
      <c r="E163">
        <f t="shared" si="18"/>
        <v>-1</v>
      </c>
      <c r="G163" s="3">
        <f t="shared" si="14"/>
        <v>44116</v>
      </c>
      <c r="H163">
        <f t="shared" si="12"/>
        <v>691</v>
      </c>
      <c r="I163">
        <f t="shared" si="15"/>
        <v>691</v>
      </c>
      <c r="J163" t="str">
        <f t="shared" si="16"/>
        <v/>
      </c>
      <c r="K163" t="str">
        <f t="shared" si="17"/>
        <v/>
      </c>
      <c r="R163">
        <v>44163</v>
      </c>
      <c r="S163">
        <v>541</v>
      </c>
    </row>
    <row r="164" spans="1:19">
      <c r="B164" s="16">
        <f t="shared" si="13"/>
        <v>44130</v>
      </c>
      <c r="C164">
        <f t="shared" si="27"/>
        <v>309</v>
      </c>
      <c r="D164">
        <f t="shared" si="26"/>
        <v>0</v>
      </c>
      <c r="E164">
        <f t="shared" si="18"/>
        <v>-1</v>
      </c>
      <c r="G164" s="3">
        <f t="shared" si="14"/>
        <v>44117</v>
      </c>
      <c r="H164">
        <f t="shared" si="12"/>
        <v>649</v>
      </c>
      <c r="I164" t="str">
        <f t="shared" si="15"/>
        <v/>
      </c>
      <c r="J164" t="str">
        <f t="shared" si="16"/>
        <v/>
      </c>
      <c r="K164">
        <f t="shared" si="17"/>
        <v>122</v>
      </c>
    </row>
    <row r="165" spans="1:19">
      <c r="B165" s="16">
        <f t="shared" si="13"/>
        <v>44129</v>
      </c>
      <c r="C165">
        <f t="shared" si="27"/>
        <v>312</v>
      </c>
      <c r="D165">
        <f t="shared" si="26"/>
        <v>1</v>
      </c>
      <c r="E165">
        <f t="shared" si="18"/>
        <v>-1</v>
      </c>
      <c r="G165" s="3">
        <f t="shared" si="14"/>
        <v>44118</v>
      </c>
      <c r="H165">
        <f t="shared" si="12"/>
        <v>559</v>
      </c>
      <c r="I165" t="str">
        <f t="shared" si="15"/>
        <v/>
      </c>
      <c r="J165" t="str">
        <f t="shared" si="16"/>
        <v/>
      </c>
      <c r="K165">
        <f t="shared" si="17"/>
        <v>196</v>
      </c>
    </row>
    <row r="166" spans="1:19">
      <c r="B166" s="16">
        <f t="shared" si="13"/>
        <v>44128</v>
      </c>
      <c r="C166">
        <f t="shared" si="27"/>
        <v>329</v>
      </c>
      <c r="D166">
        <f t="shared" si="26"/>
        <v>0</v>
      </c>
      <c r="E166">
        <f t="shared" si="18"/>
        <v>-1</v>
      </c>
      <c r="G166" s="3">
        <f t="shared" si="14"/>
        <v>44119</v>
      </c>
      <c r="H166">
        <f t="shared" si="12"/>
        <v>429</v>
      </c>
      <c r="I166" t="str">
        <f t="shared" si="15"/>
        <v/>
      </c>
      <c r="J166">
        <f t="shared" si="16"/>
        <v>429</v>
      </c>
      <c r="K166">
        <f t="shared" si="17"/>
        <v>178</v>
      </c>
      <c r="R166">
        <v>44164</v>
      </c>
      <c r="S166">
        <v>322</v>
      </c>
    </row>
    <row r="167" spans="1:19">
      <c r="B167" s="16">
        <f t="shared" si="13"/>
        <v>44127</v>
      </c>
      <c r="C167">
        <f t="shared" ref="C167:C175" si="28">IF(B167&lt;&gt;B166,VLOOKUP(B167,data,2,FALSE),"")</f>
        <v>486</v>
      </c>
      <c r="D167">
        <f t="shared" ref="D167:D175" si="29">VLOOKUP(B167,data,3,FALSE)</f>
        <v>0</v>
      </c>
      <c r="E167">
        <f t="shared" ref="E167:E175" si="30">IF(C167&gt;E166,E166,0)</f>
        <v>-1</v>
      </c>
      <c r="G167" s="3">
        <f t="shared" si="14"/>
        <v>44120</v>
      </c>
      <c r="H167">
        <f t="shared" si="12"/>
        <v>639</v>
      </c>
      <c r="I167">
        <f t="shared" si="15"/>
        <v>639</v>
      </c>
      <c r="J167" t="str">
        <f t="shared" si="16"/>
        <v/>
      </c>
      <c r="K167">
        <f t="shared" si="17"/>
        <v>219</v>
      </c>
    </row>
    <row r="168" spans="1:19">
      <c r="B168" s="16">
        <f t="shared" si="13"/>
        <v>44126</v>
      </c>
      <c r="C168">
        <f t="shared" si="28"/>
        <v>372</v>
      </c>
      <c r="D168">
        <f t="shared" si="29"/>
        <v>0</v>
      </c>
      <c r="E168">
        <f t="shared" si="30"/>
        <v>-1</v>
      </c>
      <c r="G168" s="3">
        <f t="shared" si="14"/>
        <v>44121</v>
      </c>
      <c r="H168">
        <f t="shared" si="12"/>
        <v>537</v>
      </c>
      <c r="I168" t="str">
        <f t="shared" si="15"/>
        <v/>
      </c>
      <c r="J168" t="str">
        <f t="shared" si="16"/>
        <v/>
      </c>
      <c r="K168">
        <f t="shared" si="17"/>
        <v>184</v>
      </c>
    </row>
    <row r="169" spans="1:19">
      <c r="A169">
        <f>SUM(C169:C175)</f>
        <v>3393</v>
      </c>
      <c r="B169" s="16">
        <f t="shared" si="13"/>
        <v>44125</v>
      </c>
      <c r="C169">
        <f t="shared" si="28"/>
        <v>446</v>
      </c>
      <c r="D169">
        <f t="shared" si="29"/>
        <v>0</v>
      </c>
      <c r="E169">
        <f t="shared" si="30"/>
        <v>-1</v>
      </c>
      <c r="G169" s="3">
        <f t="shared" si="14"/>
        <v>44122</v>
      </c>
      <c r="H169">
        <f t="shared" si="12"/>
        <v>535</v>
      </c>
      <c r="I169" t="str">
        <f t="shared" si="15"/>
        <v/>
      </c>
      <c r="J169" t="str">
        <f t="shared" si="16"/>
        <v/>
      </c>
      <c r="K169">
        <f t="shared" si="17"/>
        <v>222</v>
      </c>
      <c r="R169">
        <v>44165</v>
      </c>
      <c r="S169">
        <v>283</v>
      </c>
    </row>
    <row r="170" spans="1:19">
      <c r="A170" s="9" t="str">
        <f>TEXT(A169/A176-1,"0 %")</f>
        <v>-22 %</v>
      </c>
      <c r="B170" s="16">
        <f t="shared" si="13"/>
        <v>44124</v>
      </c>
      <c r="C170">
        <f t="shared" si="28"/>
        <v>386</v>
      </c>
      <c r="D170">
        <f t="shared" si="29"/>
        <v>0</v>
      </c>
      <c r="E170">
        <f t="shared" si="30"/>
        <v>-1</v>
      </c>
      <c r="G170" s="3">
        <f t="shared" si="14"/>
        <v>44123</v>
      </c>
      <c r="H170">
        <f t="shared" si="12"/>
        <v>421</v>
      </c>
      <c r="I170" t="str">
        <f t="shared" si="15"/>
        <v/>
      </c>
      <c r="J170" t="str">
        <f t="shared" si="16"/>
        <v/>
      </c>
      <c r="K170">
        <f t="shared" si="17"/>
        <v>294</v>
      </c>
    </row>
    <row r="171" spans="1:19">
      <c r="B171" s="16">
        <f t="shared" si="13"/>
        <v>44123</v>
      </c>
      <c r="C171">
        <f t="shared" si="28"/>
        <v>421</v>
      </c>
      <c r="D171">
        <f t="shared" si="29"/>
        <v>0</v>
      </c>
      <c r="E171">
        <f t="shared" si="30"/>
        <v>-1</v>
      </c>
      <c r="G171" s="3">
        <f t="shared" si="14"/>
        <v>44124</v>
      </c>
      <c r="H171">
        <f t="shared" si="12"/>
        <v>386</v>
      </c>
      <c r="I171" t="str">
        <f t="shared" si="15"/>
        <v/>
      </c>
      <c r="J171">
        <f t="shared" si="16"/>
        <v>386</v>
      </c>
      <c r="K171">
        <f t="shared" si="17"/>
        <v>131</v>
      </c>
    </row>
    <row r="172" spans="1:19">
      <c r="B172" s="16">
        <f t="shared" si="13"/>
        <v>44122</v>
      </c>
      <c r="C172">
        <f t="shared" si="28"/>
        <v>535</v>
      </c>
      <c r="D172">
        <f t="shared" si="29"/>
        <v>0</v>
      </c>
      <c r="E172">
        <f t="shared" si="30"/>
        <v>-1</v>
      </c>
      <c r="G172" s="3">
        <f t="shared" si="14"/>
        <v>44125</v>
      </c>
      <c r="H172">
        <f t="shared" si="12"/>
        <v>446</v>
      </c>
      <c r="I172">
        <f t="shared" si="15"/>
        <v>446</v>
      </c>
      <c r="J172" t="str">
        <f t="shared" si="16"/>
        <v/>
      </c>
      <c r="K172">
        <f t="shared" si="17"/>
        <v>131</v>
      </c>
      <c r="R172">
        <v>44166</v>
      </c>
      <c r="S172">
        <v>550</v>
      </c>
    </row>
    <row r="173" spans="1:19">
      <c r="B173" s="16">
        <f t="shared" si="13"/>
        <v>44121</v>
      </c>
      <c r="C173">
        <f t="shared" si="28"/>
        <v>537</v>
      </c>
      <c r="D173">
        <f t="shared" si="29"/>
        <v>0</v>
      </c>
      <c r="E173">
        <f t="shared" si="30"/>
        <v>-1</v>
      </c>
      <c r="G173" s="3">
        <f t="shared" si="14"/>
        <v>44126</v>
      </c>
      <c r="H173">
        <f t="shared" si="12"/>
        <v>372</v>
      </c>
      <c r="I173" t="str">
        <f t="shared" si="15"/>
        <v/>
      </c>
      <c r="J173">
        <f t="shared" si="16"/>
        <v>372</v>
      </c>
      <c r="K173">
        <f t="shared" si="17"/>
        <v>160</v>
      </c>
    </row>
    <row r="174" spans="1:19">
      <c r="B174" s="16">
        <f t="shared" si="13"/>
        <v>44120</v>
      </c>
      <c r="C174">
        <f t="shared" si="28"/>
        <v>639</v>
      </c>
      <c r="D174">
        <f t="shared" si="29"/>
        <v>0</v>
      </c>
      <c r="E174">
        <f t="shared" si="30"/>
        <v>-1</v>
      </c>
      <c r="G174" s="3">
        <f t="shared" si="14"/>
        <v>44127</v>
      </c>
      <c r="H174">
        <f t="shared" si="12"/>
        <v>486</v>
      </c>
      <c r="I174">
        <f t="shared" si="15"/>
        <v>486</v>
      </c>
      <c r="J174" t="str">
        <f t="shared" si="16"/>
        <v/>
      </c>
      <c r="K174">
        <f t="shared" si="17"/>
        <v>189</v>
      </c>
    </row>
    <row r="175" spans="1:19">
      <c r="B175" s="16">
        <f t="shared" si="13"/>
        <v>44119</v>
      </c>
      <c r="C175">
        <f t="shared" si="28"/>
        <v>429</v>
      </c>
      <c r="D175">
        <f t="shared" si="29"/>
        <v>0</v>
      </c>
      <c r="E175">
        <f t="shared" si="30"/>
        <v>-1</v>
      </c>
      <c r="G175" s="3">
        <f t="shared" si="14"/>
        <v>44128</v>
      </c>
      <c r="H175">
        <f t="shared" si="12"/>
        <v>329</v>
      </c>
      <c r="I175" t="str">
        <f t="shared" si="15"/>
        <v/>
      </c>
      <c r="J175" t="str">
        <f t="shared" si="16"/>
        <v/>
      </c>
      <c r="K175">
        <f t="shared" si="17"/>
        <v>241</v>
      </c>
      <c r="R175">
        <v>44167</v>
      </c>
      <c r="S175">
        <v>420</v>
      </c>
    </row>
    <row r="176" spans="1:19">
      <c r="A176">
        <f>SUM(C176:C182)</f>
        <v>4370</v>
      </c>
      <c r="B176" s="16">
        <f t="shared" si="13"/>
        <v>44118</v>
      </c>
      <c r="C176">
        <f t="shared" ref="C176" si="31">IF(B176&lt;&gt;B175,VLOOKUP(B176,data,2,FALSE),"")</f>
        <v>559</v>
      </c>
      <c r="D176">
        <f t="shared" ref="D176" si="32">VLOOKUP(B176,data,3,FALSE)</f>
        <v>0</v>
      </c>
      <c r="E176">
        <f t="shared" ref="E176" si="33">IF(C176&gt;E175,E175,0)</f>
        <v>-1</v>
      </c>
      <c r="G176" s="3">
        <f t="shared" si="14"/>
        <v>44129</v>
      </c>
      <c r="H176">
        <f t="shared" si="12"/>
        <v>312</v>
      </c>
      <c r="I176" t="str">
        <f t="shared" si="15"/>
        <v/>
      </c>
      <c r="J176" t="str">
        <f t="shared" si="16"/>
        <v/>
      </c>
      <c r="K176">
        <f t="shared" si="17"/>
        <v>204</v>
      </c>
    </row>
    <row r="177" spans="1:19">
      <c r="A177" s="9" t="str">
        <f>TEXT(A176/A183-1,"0 %")</f>
        <v>55 %</v>
      </c>
      <c r="B177" s="16">
        <f t="shared" si="13"/>
        <v>44117</v>
      </c>
      <c r="C177">
        <f t="shared" ref="C177:C182" si="34">IF(B177&lt;&gt;B176,VLOOKUP(B177,data,2,FALSE),"")</f>
        <v>649</v>
      </c>
      <c r="D177">
        <f t="shared" ref="D177:D182" si="35">VLOOKUP(B177,data,3,FALSE)</f>
        <v>0</v>
      </c>
      <c r="E177">
        <f t="shared" ref="E177:E182" si="36">IF(C177&gt;E176,E176,0)</f>
        <v>-1</v>
      </c>
      <c r="G177" s="3">
        <f t="shared" si="14"/>
        <v>44130</v>
      </c>
      <c r="H177">
        <f t="shared" si="12"/>
        <v>309</v>
      </c>
      <c r="I177" t="str">
        <f t="shared" si="15"/>
        <v/>
      </c>
      <c r="J177" t="str">
        <f t="shared" si="16"/>
        <v/>
      </c>
      <c r="K177">
        <f t="shared" si="17"/>
        <v>287</v>
      </c>
    </row>
    <row r="178" spans="1:19">
      <c r="B178" s="16">
        <f t="shared" si="13"/>
        <v>44116</v>
      </c>
      <c r="C178">
        <f t="shared" si="34"/>
        <v>691</v>
      </c>
      <c r="D178">
        <f t="shared" si="35"/>
        <v>0</v>
      </c>
      <c r="E178">
        <f t="shared" si="36"/>
        <v>-1</v>
      </c>
      <c r="G178" s="3">
        <f t="shared" si="14"/>
        <v>44131</v>
      </c>
      <c r="H178">
        <f t="shared" si="12"/>
        <v>260</v>
      </c>
      <c r="I178" t="str">
        <f t="shared" si="15"/>
        <v/>
      </c>
      <c r="J178">
        <f t="shared" si="16"/>
        <v>260</v>
      </c>
      <c r="K178">
        <f t="shared" si="17"/>
        <v>214</v>
      </c>
      <c r="R178">
        <v>44168</v>
      </c>
      <c r="S178">
        <v>540</v>
      </c>
    </row>
    <row r="179" spans="1:19">
      <c r="B179" s="16">
        <f t="shared" si="13"/>
        <v>44115</v>
      </c>
      <c r="C179">
        <f t="shared" si="34"/>
        <v>666</v>
      </c>
      <c r="D179">
        <f t="shared" si="35"/>
        <v>0</v>
      </c>
      <c r="E179">
        <f t="shared" si="36"/>
        <v>-1</v>
      </c>
      <c r="G179" s="3">
        <f t="shared" si="14"/>
        <v>44132</v>
      </c>
      <c r="H179">
        <f t="shared" si="12"/>
        <v>367</v>
      </c>
      <c r="I179">
        <f t="shared" si="15"/>
        <v>367</v>
      </c>
      <c r="J179" t="str">
        <f t="shared" si="16"/>
        <v/>
      </c>
      <c r="K179">
        <f t="shared" si="17"/>
        <v>149</v>
      </c>
    </row>
    <row r="180" spans="1:19">
      <c r="B180" s="16">
        <f t="shared" si="13"/>
        <v>44114</v>
      </c>
      <c r="C180">
        <f t="shared" si="34"/>
        <v>720</v>
      </c>
      <c r="D180">
        <f t="shared" si="35"/>
        <v>0</v>
      </c>
      <c r="E180">
        <f t="shared" si="36"/>
        <v>-1</v>
      </c>
      <c r="G180" s="3">
        <f t="shared" si="14"/>
        <v>44133</v>
      </c>
      <c r="H180">
        <f t="shared" si="12"/>
        <v>353</v>
      </c>
      <c r="I180" t="str">
        <f t="shared" si="15"/>
        <v/>
      </c>
      <c r="J180">
        <f t="shared" si="16"/>
        <v>353</v>
      </c>
      <c r="K180">
        <f t="shared" si="17"/>
        <v>269</v>
      </c>
    </row>
    <row r="181" spans="1:19">
      <c r="B181" s="16">
        <f t="shared" si="13"/>
        <v>44113</v>
      </c>
      <c r="C181">
        <f t="shared" si="34"/>
        <v>640</v>
      </c>
      <c r="D181">
        <f t="shared" si="35"/>
        <v>11</v>
      </c>
      <c r="E181">
        <f t="shared" si="36"/>
        <v>-1</v>
      </c>
      <c r="G181" s="3">
        <f t="shared" si="14"/>
        <v>44134</v>
      </c>
      <c r="H181">
        <f t="shared" si="12"/>
        <v>367</v>
      </c>
      <c r="I181" t="str">
        <f t="shared" si="15"/>
        <v/>
      </c>
      <c r="J181" t="str">
        <f t="shared" si="16"/>
        <v/>
      </c>
      <c r="K181">
        <f t="shared" si="17"/>
        <v>235</v>
      </c>
      <c r="R181">
        <v>44169</v>
      </c>
      <c r="S181">
        <v>336</v>
      </c>
    </row>
    <row r="182" spans="1:19">
      <c r="B182" s="16">
        <f t="shared" si="13"/>
        <v>44112</v>
      </c>
      <c r="C182">
        <f t="shared" si="34"/>
        <v>445</v>
      </c>
      <c r="D182">
        <f t="shared" si="35"/>
        <v>0</v>
      </c>
      <c r="E182">
        <f t="shared" si="36"/>
        <v>-1</v>
      </c>
      <c r="G182" s="3">
        <f t="shared" si="14"/>
        <v>44135</v>
      </c>
      <c r="H182">
        <f t="shared" si="12"/>
        <v>372</v>
      </c>
      <c r="I182">
        <f t="shared" si="15"/>
        <v>372</v>
      </c>
      <c r="J182" t="str">
        <f t="shared" si="16"/>
        <v/>
      </c>
      <c r="K182" t="str">
        <f t="shared" si="17"/>
        <v/>
      </c>
    </row>
    <row r="183" spans="1:19">
      <c r="A183">
        <f>SUM(C183:C189)</f>
        <v>2815</v>
      </c>
      <c r="B183" s="16">
        <f t="shared" si="13"/>
        <v>44111</v>
      </c>
      <c r="C183">
        <f t="shared" ref="C183:C199" si="37">IF(B183&lt;&gt;B182,VLOOKUP(B183,data,2,FALSE),"")</f>
        <v>578</v>
      </c>
      <c r="D183">
        <f t="shared" ref="D183:D199" si="38">VLOOKUP(B183,data,3,FALSE)</f>
        <v>0</v>
      </c>
      <c r="E183">
        <f t="shared" ref="E183:E199" si="39">IF(C183&gt;E182,E182,0)</f>
        <v>-1</v>
      </c>
      <c r="G183" s="3">
        <f t="shared" si="14"/>
        <v>44136</v>
      </c>
      <c r="H183">
        <f t="shared" si="12"/>
        <v>240</v>
      </c>
      <c r="I183" t="str">
        <f t="shared" si="15"/>
        <v/>
      </c>
      <c r="J183">
        <f t="shared" si="16"/>
        <v>240</v>
      </c>
      <c r="K183" t="str">
        <f t="shared" si="17"/>
        <v/>
      </c>
    </row>
    <row r="184" spans="1:19">
      <c r="A184" s="9" t="str">
        <f>TEXT(A183/A190-1,"0 %")</f>
        <v>80 %</v>
      </c>
      <c r="B184" s="16">
        <f t="shared" si="13"/>
        <v>44110</v>
      </c>
      <c r="C184">
        <f t="shared" si="37"/>
        <v>655</v>
      </c>
      <c r="D184">
        <f t="shared" si="38"/>
        <v>0</v>
      </c>
      <c r="E184">
        <f t="shared" si="39"/>
        <v>-1</v>
      </c>
      <c r="G184" s="3">
        <f t="shared" si="14"/>
        <v>44137</v>
      </c>
      <c r="H184">
        <f t="shared" ref="H184:H219" si="40">VLOOKUP(G184,data,2,FALSE)</f>
        <v>241</v>
      </c>
      <c r="I184" t="str">
        <f t="shared" si="15"/>
        <v/>
      </c>
      <c r="J184" t="str">
        <f t="shared" si="16"/>
        <v/>
      </c>
      <c r="K184" t="str">
        <f t="shared" si="17"/>
        <v/>
      </c>
      <c r="R184">
        <v>44170</v>
      </c>
    </row>
    <row r="185" spans="1:19">
      <c r="B185" s="16">
        <f t="shared" ref="B185:B221" si="41">IF(AND(B184&gt;44077,B184&lt;&gt;""),B184-1,B184)</f>
        <v>44109</v>
      </c>
      <c r="C185">
        <f t="shared" si="37"/>
        <v>453</v>
      </c>
      <c r="D185">
        <f t="shared" si="38"/>
        <v>0</v>
      </c>
      <c r="E185">
        <f t="shared" si="39"/>
        <v>-1</v>
      </c>
      <c r="G185" s="3">
        <f t="shared" ref="G185:G219" si="42">IF(G186&gt;44077,G186-1,44077)</f>
        <v>44138</v>
      </c>
      <c r="H185">
        <f t="shared" si="40"/>
        <v>252</v>
      </c>
      <c r="I185" t="str">
        <f t="shared" ref="I185:I219" si="43">IF(AND(H185&gt;H184,H185&gt;H186),H185,IF(AND(H186="",H185/H184&gt;1.1),H185,""))</f>
        <v/>
      </c>
      <c r="J185" t="str">
        <f t="shared" ref="J185:J219" si="44">IF(AND(H185&lt;H184,H185&lt;H186),H185,IF(AND(H186="",H185/H184&lt;0.9),H185,""))</f>
        <v/>
      </c>
      <c r="K185" t="str">
        <f t="shared" ref="K185:K219" si="45">IF(ISNA(VLOOKUP(B185,R:S,2,)),"",VLOOKUP(B185,R:S,2,))</f>
        <v/>
      </c>
    </row>
    <row r="186" spans="1:19">
      <c r="B186" s="16">
        <f t="shared" si="41"/>
        <v>44108</v>
      </c>
      <c r="C186">
        <f t="shared" si="37"/>
        <v>294</v>
      </c>
      <c r="D186">
        <f t="shared" si="38"/>
        <v>0</v>
      </c>
      <c r="E186">
        <f t="shared" si="39"/>
        <v>-1</v>
      </c>
      <c r="G186" s="3">
        <f t="shared" si="42"/>
        <v>44139</v>
      </c>
      <c r="H186">
        <f t="shared" si="40"/>
        <v>345</v>
      </c>
      <c r="I186">
        <f t="shared" si="43"/>
        <v>345</v>
      </c>
      <c r="J186" t="str">
        <f t="shared" si="44"/>
        <v/>
      </c>
      <c r="K186" t="str">
        <f t="shared" si="45"/>
        <v/>
      </c>
    </row>
    <row r="187" spans="1:19">
      <c r="B187" s="16">
        <f t="shared" si="41"/>
        <v>44107</v>
      </c>
      <c r="C187">
        <f t="shared" si="37"/>
        <v>463</v>
      </c>
      <c r="D187">
        <f t="shared" si="38"/>
        <v>1</v>
      </c>
      <c r="E187">
        <f t="shared" si="39"/>
        <v>-1</v>
      </c>
      <c r="G187" s="3">
        <f t="shared" si="42"/>
        <v>44140</v>
      </c>
      <c r="H187">
        <f t="shared" si="40"/>
        <v>309</v>
      </c>
      <c r="I187" t="str">
        <f t="shared" si="43"/>
        <v/>
      </c>
      <c r="J187">
        <f t="shared" si="44"/>
        <v>309</v>
      </c>
      <c r="K187" t="str">
        <f t="shared" si="45"/>
        <v/>
      </c>
      <c r="R187">
        <v>0</v>
      </c>
    </row>
    <row r="188" spans="1:19">
      <c r="B188" s="16">
        <f t="shared" si="41"/>
        <v>44106</v>
      </c>
      <c r="C188">
        <f t="shared" si="37"/>
        <v>169</v>
      </c>
      <c r="D188">
        <f t="shared" si="38"/>
        <v>0</v>
      </c>
      <c r="E188">
        <f t="shared" si="39"/>
        <v>-1</v>
      </c>
      <c r="G188" s="3">
        <f t="shared" si="42"/>
        <v>44141</v>
      </c>
      <c r="H188">
        <f t="shared" si="40"/>
        <v>378</v>
      </c>
      <c r="I188">
        <f t="shared" si="43"/>
        <v>378</v>
      </c>
      <c r="J188" t="str">
        <f t="shared" si="44"/>
        <v/>
      </c>
      <c r="K188" t="str">
        <f t="shared" si="45"/>
        <v/>
      </c>
    </row>
    <row r="189" spans="1:19">
      <c r="B189" s="16">
        <f t="shared" si="41"/>
        <v>44105</v>
      </c>
      <c r="C189">
        <f t="shared" si="37"/>
        <v>203</v>
      </c>
      <c r="D189">
        <f t="shared" si="38"/>
        <v>0</v>
      </c>
      <c r="E189">
        <f t="shared" si="39"/>
        <v>-1</v>
      </c>
      <c r="G189" s="3">
        <f t="shared" si="42"/>
        <v>44142</v>
      </c>
      <c r="H189">
        <f t="shared" si="40"/>
        <v>365</v>
      </c>
      <c r="I189" t="str">
        <f t="shared" si="43"/>
        <v/>
      </c>
      <c r="J189" t="str">
        <f t="shared" si="44"/>
        <v/>
      </c>
      <c r="K189" t="str">
        <f t="shared" si="45"/>
        <v/>
      </c>
    </row>
    <row r="190" spans="1:19">
      <c r="A190">
        <f>SUM(C190:C196)</f>
        <v>1566</v>
      </c>
      <c r="B190" s="16">
        <f t="shared" si="41"/>
        <v>44104</v>
      </c>
      <c r="C190">
        <f t="shared" si="37"/>
        <v>318</v>
      </c>
      <c r="D190">
        <f t="shared" si="38"/>
        <v>0</v>
      </c>
      <c r="E190">
        <f t="shared" si="39"/>
        <v>-1</v>
      </c>
      <c r="G190" s="3">
        <f t="shared" si="42"/>
        <v>44143</v>
      </c>
      <c r="H190">
        <f t="shared" si="40"/>
        <v>252</v>
      </c>
      <c r="I190" t="str">
        <f t="shared" si="43"/>
        <v/>
      </c>
      <c r="J190" t="str">
        <f t="shared" si="44"/>
        <v/>
      </c>
      <c r="K190" t="str">
        <f t="shared" si="45"/>
        <v/>
      </c>
    </row>
    <row r="191" spans="1:19">
      <c r="A191" s="9"/>
      <c r="B191" s="16">
        <f t="shared" si="41"/>
        <v>44103</v>
      </c>
      <c r="C191">
        <f t="shared" si="37"/>
        <v>238</v>
      </c>
      <c r="D191">
        <f t="shared" si="38"/>
        <v>0</v>
      </c>
      <c r="E191">
        <f t="shared" si="39"/>
        <v>-1</v>
      </c>
      <c r="G191" s="3">
        <f t="shared" si="42"/>
        <v>44144</v>
      </c>
      <c r="H191">
        <f t="shared" si="40"/>
        <v>171</v>
      </c>
      <c r="I191" t="str">
        <f t="shared" si="43"/>
        <v/>
      </c>
      <c r="J191">
        <f t="shared" si="44"/>
        <v>171</v>
      </c>
      <c r="K191" t="str">
        <f t="shared" si="45"/>
        <v/>
      </c>
    </row>
    <row r="192" spans="1:19">
      <c r="B192" s="16">
        <f t="shared" si="41"/>
        <v>44102</v>
      </c>
      <c r="C192">
        <f t="shared" si="37"/>
        <v>199</v>
      </c>
      <c r="D192">
        <f t="shared" si="38"/>
        <v>0</v>
      </c>
      <c r="E192">
        <f t="shared" si="39"/>
        <v>-1</v>
      </c>
      <c r="G192" s="3">
        <f t="shared" si="42"/>
        <v>44145</v>
      </c>
      <c r="H192">
        <f t="shared" si="40"/>
        <v>202</v>
      </c>
      <c r="I192" t="str">
        <f t="shared" si="43"/>
        <v/>
      </c>
      <c r="J192" t="str">
        <f t="shared" si="44"/>
        <v/>
      </c>
      <c r="K192" t="str">
        <f t="shared" si="45"/>
        <v/>
      </c>
    </row>
    <row r="193" spans="2:11">
      <c r="B193" s="16">
        <f t="shared" si="41"/>
        <v>44101</v>
      </c>
      <c r="C193">
        <f t="shared" si="37"/>
        <v>141</v>
      </c>
      <c r="D193">
        <f t="shared" si="38"/>
        <v>0</v>
      </c>
      <c r="E193">
        <f t="shared" si="39"/>
        <v>-1</v>
      </c>
      <c r="G193" s="3">
        <f t="shared" si="42"/>
        <v>44146</v>
      </c>
      <c r="H193">
        <f t="shared" si="40"/>
        <v>248</v>
      </c>
      <c r="I193" t="str">
        <f t="shared" si="43"/>
        <v/>
      </c>
      <c r="J193" t="str">
        <f t="shared" si="44"/>
        <v/>
      </c>
      <c r="K193" t="str">
        <f t="shared" si="45"/>
        <v/>
      </c>
    </row>
    <row r="194" spans="2:11">
      <c r="B194" s="16">
        <f t="shared" si="41"/>
        <v>44100</v>
      </c>
      <c r="C194">
        <f t="shared" si="37"/>
        <v>242</v>
      </c>
      <c r="D194">
        <f t="shared" si="38"/>
        <v>0</v>
      </c>
      <c r="E194">
        <f t="shared" si="39"/>
        <v>-1</v>
      </c>
      <c r="G194" s="3">
        <f t="shared" si="42"/>
        <v>44147</v>
      </c>
      <c r="H194">
        <f t="shared" si="40"/>
        <v>255</v>
      </c>
      <c r="I194" t="str">
        <f t="shared" si="43"/>
        <v/>
      </c>
      <c r="J194" t="str">
        <f t="shared" si="44"/>
        <v/>
      </c>
      <c r="K194" t="str">
        <f t="shared" si="45"/>
        <v/>
      </c>
    </row>
    <row r="195" spans="2:11">
      <c r="B195" s="16">
        <f t="shared" si="41"/>
        <v>44099</v>
      </c>
      <c r="C195">
        <f t="shared" si="37"/>
        <v>217</v>
      </c>
      <c r="D195">
        <f t="shared" si="38"/>
        <v>1</v>
      </c>
      <c r="E195">
        <f t="shared" si="39"/>
        <v>-1</v>
      </c>
      <c r="G195" s="3">
        <f t="shared" si="42"/>
        <v>44148</v>
      </c>
      <c r="H195">
        <f t="shared" si="40"/>
        <v>280</v>
      </c>
      <c r="I195">
        <f t="shared" si="43"/>
        <v>280</v>
      </c>
      <c r="J195" t="str">
        <f t="shared" si="44"/>
        <v/>
      </c>
      <c r="K195" t="str">
        <f t="shared" si="45"/>
        <v/>
      </c>
    </row>
    <row r="196" spans="2:11">
      <c r="B196" s="16">
        <f t="shared" si="41"/>
        <v>44098</v>
      </c>
      <c r="C196">
        <f t="shared" si="37"/>
        <v>211</v>
      </c>
      <c r="D196">
        <f t="shared" si="38"/>
        <v>0</v>
      </c>
      <c r="E196">
        <f t="shared" si="39"/>
        <v>-1</v>
      </c>
      <c r="G196" s="3">
        <f t="shared" si="42"/>
        <v>44149</v>
      </c>
      <c r="H196">
        <f t="shared" si="40"/>
        <v>279</v>
      </c>
      <c r="I196" t="str">
        <f t="shared" si="43"/>
        <v/>
      </c>
      <c r="J196">
        <f t="shared" si="44"/>
        <v>279</v>
      </c>
      <c r="K196" t="str">
        <f t="shared" si="45"/>
        <v/>
      </c>
    </row>
    <row r="197" spans="2:11">
      <c r="B197" s="16">
        <f t="shared" si="41"/>
        <v>44097</v>
      </c>
      <c r="C197">
        <f t="shared" si="37"/>
        <v>189</v>
      </c>
      <c r="D197">
        <f t="shared" si="38"/>
        <v>0</v>
      </c>
      <c r="E197">
        <f t="shared" si="39"/>
        <v>-1</v>
      </c>
      <c r="G197" s="3">
        <f t="shared" si="42"/>
        <v>44150</v>
      </c>
      <c r="H197">
        <f t="shared" si="40"/>
        <v>321</v>
      </c>
      <c r="I197">
        <f t="shared" si="43"/>
        <v>321</v>
      </c>
      <c r="J197" t="str">
        <f t="shared" si="44"/>
        <v/>
      </c>
      <c r="K197" t="str">
        <f t="shared" si="45"/>
        <v/>
      </c>
    </row>
    <row r="198" spans="2:11">
      <c r="B198" s="16">
        <f t="shared" si="41"/>
        <v>44096</v>
      </c>
      <c r="C198">
        <f t="shared" si="37"/>
        <v>311</v>
      </c>
      <c r="D198">
        <f t="shared" si="38"/>
        <v>0</v>
      </c>
      <c r="E198">
        <f t="shared" si="39"/>
        <v>-1</v>
      </c>
      <c r="G198" s="3">
        <f t="shared" si="42"/>
        <v>44151</v>
      </c>
      <c r="H198">
        <f t="shared" si="40"/>
        <v>301</v>
      </c>
      <c r="I198" t="str">
        <f t="shared" si="43"/>
        <v/>
      </c>
      <c r="J198">
        <f t="shared" si="44"/>
        <v>301</v>
      </c>
      <c r="K198" t="str">
        <f t="shared" si="45"/>
        <v/>
      </c>
    </row>
    <row r="199" spans="2:11">
      <c r="B199" s="16">
        <f t="shared" si="41"/>
        <v>44095</v>
      </c>
      <c r="C199">
        <f t="shared" si="37"/>
        <v>157</v>
      </c>
      <c r="D199">
        <f t="shared" si="38"/>
        <v>0</v>
      </c>
      <c r="E199">
        <f t="shared" si="39"/>
        <v>-1</v>
      </c>
      <c r="G199" s="3">
        <f t="shared" si="42"/>
        <v>44152</v>
      </c>
      <c r="H199">
        <f t="shared" si="40"/>
        <v>389</v>
      </c>
      <c r="I199" t="str">
        <f t="shared" si="43"/>
        <v/>
      </c>
      <c r="J199" t="str">
        <f t="shared" si="44"/>
        <v/>
      </c>
      <c r="K199" t="str">
        <f t="shared" si="45"/>
        <v/>
      </c>
    </row>
    <row r="200" spans="2:11">
      <c r="B200" s="16">
        <f t="shared" si="41"/>
        <v>44094</v>
      </c>
      <c r="C200">
        <f t="shared" ref="C200" si="46">IF(B200&lt;&gt;B199,VLOOKUP(B200,data,2,FALSE),"")</f>
        <v>202</v>
      </c>
      <c r="D200">
        <f t="shared" ref="D200" si="47">VLOOKUP(B200,data,3,FALSE)</f>
        <v>0</v>
      </c>
      <c r="E200">
        <f t="shared" ref="E200" si="48">IF(C200&gt;E199,E199,0)</f>
        <v>-1</v>
      </c>
      <c r="G200" s="3">
        <f t="shared" si="42"/>
        <v>44153</v>
      </c>
      <c r="H200">
        <f t="shared" si="40"/>
        <v>458</v>
      </c>
      <c r="I200" t="str">
        <f t="shared" si="43"/>
        <v/>
      </c>
      <c r="J200" t="str">
        <f t="shared" si="44"/>
        <v/>
      </c>
      <c r="K200" t="str">
        <f t="shared" si="45"/>
        <v/>
      </c>
    </row>
    <row r="201" spans="2:11">
      <c r="B201" s="16">
        <f t="shared" si="41"/>
        <v>44093</v>
      </c>
      <c r="C201">
        <f t="shared" ref="C201:C207" si="49">IF(B201&lt;&gt;B200,VLOOKUP(B201,data,2,FALSE),"")</f>
        <v>190</v>
      </c>
      <c r="D201">
        <f t="shared" ref="D201:D207" si="50">VLOOKUP(B201,data,3,FALSE)</f>
        <v>0</v>
      </c>
      <c r="E201">
        <f t="shared" ref="E201:E207" si="51">IF(C201&gt;E200,E200,0)</f>
        <v>-1</v>
      </c>
      <c r="G201" s="3">
        <f t="shared" si="42"/>
        <v>44154</v>
      </c>
      <c r="H201">
        <f t="shared" si="40"/>
        <v>537</v>
      </c>
      <c r="I201">
        <f t="shared" si="43"/>
        <v>537</v>
      </c>
      <c r="J201" t="str">
        <f t="shared" si="44"/>
        <v/>
      </c>
      <c r="K201" t="str">
        <f t="shared" si="45"/>
        <v/>
      </c>
    </row>
    <row r="202" spans="2:11">
      <c r="B202" s="16">
        <f t="shared" si="41"/>
        <v>44092</v>
      </c>
      <c r="C202">
        <f t="shared" si="49"/>
        <v>82</v>
      </c>
      <c r="D202">
        <f t="shared" si="50"/>
        <v>0</v>
      </c>
      <c r="E202">
        <f t="shared" si="51"/>
        <v>-1</v>
      </c>
      <c r="G202" s="3">
        <f t="shared" si="42"/>
        <v>44155</v>
      </c>
      <c r="H202">
        <f t="shared" si="40"/>
        <v>518</v>
      </c>
      <c r="I202" t="str">
        <f t="shared" si="43"/>
        <v/>
      </c>
      <c r="J202">
        <f t="shared" si="44"/>
        <v>518</v>
      </c>
      <c r="K202" t="str">
        <f t="shared" si="45"/>
        <v/>
      </c>
    </row>
    <row r="203" spans="2:11">
      <c r="B203" s="16">
        <f t="shared" si="41"/>
        <v>44091</v>
      </c>
      <c r="C203">
        <f t="shared" si="49"/>
        <v>137</v>
      </c>
      <c r="D203">
        <f t="shared" si="50"/>
        <v>0</v>
      </c>
      <c r="E203">
        <f t="shared" si="51"/>
        <v>-1</v>
      </c>
      <c r="G203" s="3">
        <f t="shared" si="42"/>
        <v>44156</v>
      </c>
      <c r="H203">
        <f t="shared" si="40"/>
        <v>626</v>
      </c>
      <c r="I203">
        <f t="shared" si="43"/>
        <v>626</v>
      </c>
      <c r="J203" t="str">
        <f t="shared" si="44"/>
        <v/>
      </c>
      <c r="K203" t="str">
        <f t="shared" si="45"/>
        <v/>
      </c>
    </row>
    <row r="204" spans="2:11">
      <c r="B204" s="16">
        <f t="shared" si="41"/>
        <v>44090</v>
      </c>
      <c r="C204">
        <f t="shared" si="49"/>
        <v>125</v>
      </c>
      <c r="D204">
        <f t="shared" si="50"/>
        <v>0</v>
      </c>
      <c r="E204">
        <f t="shared" si="51"/>
        <v>-1</v>
      </c>
      <c r="G204" s="3">
        <f t="shared" si="42"/>
        <v>44157</v>
      </c>
      <c r="H204">
        <f t="shared" si="40"/>
        <v>485</v>
      </c>
      <c r="I204" t="str">
        <f t="shared" si="43"/>
        <v/>
      </c>
      <c r="J204" t="str">
        <f t="shared" si="44"/>
        <v/>
      </c>
      <c r="K204" t="str">
        <f t="shared" si="45"/>
        <v/>
      </c>
    </row>
    <row r="205" spans="2:11">
      <c r="B205" s="16">
        <f t="shared" si="41"/>
        <v>44089</v>
      </c>
      <c r="C205">
        <f t="shared" si="49"/>
        <v>136</v>
      </c>
      <c r="D205">
        <f t="shared" si="50"/>
        <v>0</v>
      </c>
      <c r="E205">
        <f t="shared" si="51"/>
        <v>-1</v>
      </c>
      <c r="G205" s="3">
        <f t="shared" si="42"/>
        <v>44158</v>
      </c>
      <c r="H205">
        <f t="shared" si="40"/>
        <v>383</v>
      </c>
      <c r="I205" t="str">
        <f t="shared" si="43"/>
        <v/>
      </c>
      <c r="J205">
        <f t="shared" si="44"/>
        <v>383</v>
      </c>
      <c r="K205" t="str">
        <f t="shared" si="45"/>
        <v/>
      </c>
    </row>
    <row r="206" spans="2:11">
      <c r="B206" s="16">
        <f t="shared" si="41"/>
        <v>44088</v>
      </c>
      <c r="C206">
        <f t="shared" si="49"/>
        <v>67</v>
      </c>
      <c r="D206">
        <f t="shared" si="50"/>
        <v>0</v>
      </c>
      <c r="E206">
        <f t="shared" si="51"/>
        <v>-1</v>
      </c>
      <c r="G206" s="3">
        <f t="shared" si="42"/>
        <v>44159</v>
      </c>
      <c r="H206">
        <f t="shared" si="40"/>
        <v>874</v>
      </c>
      <c r="I206" t="str">
        <f t="shared" si="43"/>
        <v/>
      </c>
      <c r="J206" t="str">
        <f t="shared" si="44"/>
        <v/>
      </c>
      <c r="K206" t="str">
        <f t="shared" si="45"/>
        <v/>
      </c>
    </row>
    <row r="207" spans="2:11">
      <c r="B207" s="16">
        <f t="shared" si="41"/>
        <v>44087</v>
      </c>
      <c r="C207">
        <f t="shared" si="49"/>
        <v>87</v>
      </c>
      <c r="D207">
        <f t="shared" si="50"/>
        <v>0</v>
      </c>
      <c r="E207">
        <f t="shared" si="51"/>
        <v>-1</v>
      </c>
      <c r="G207" s="3">
        <f t="shared" si="42"/>
        <v>44160</v>
      </c>
      <c r="H207">
        <f t="shared" si="40"/>
        <v>1098</v>
      </c>
      <c r="I207">
        <f t="shared" si="43"/>
        <v>1098</v>
      </c>
      <c r="J207" t="str">
        <f t="shared" si="44"/>
        <v/>
      </c>
      <c r="K207" t="str">
        <f t="shared" si="45"/>
        <v/>
      </c>
    </row>
    <row r="208" spans="2:11">
      <c r="B208" s="16">
        <f t="shared" si="41"/>
        <v>44086</v>
      </c>
      <c r="C208">
        <f t="shared" ref="C208:C213" si="52">IF(B208&lt;&gt;B207,VLOOKUP(B208,data,2,FALSE),"")</f>
        <v>46</v>
      </c>
      <c r="D208">
        <f t="shared" ref="D208:D213" si="53">VLOOKUP(B208,data,3,FALSE)</f>
        <v>0</v>
      </c>
      <c r="E208">
        <f t="shared" ref="E208:E213" si="54">IF(C208&gt;E207,E207,0)</f>
        <v>-1</v>
      </c>
      <c r="G208" s="3">
        <f t="shared" si="42"/>
        <v>44161</v>
      </c>
      <c r="H208">
        <f t="shared" si="40"/>
        <v>923</v>
      </c>
      <c r="I208" t="str">
        <f t="shared" si="43"/>
        <v/>
      </c>
      <c r="J208" t="str">
        <f t="shared" si="44"/>
        <v/>
      </c>
      <c r="K208" t="str">
        <f t="shared" si="45"/>
        <v/>
      </c>
    </row>
    <row r="209" spans="1:19">
      <c r="A209" s="13"/>
      <c r="B209" s="16">
        <f t="shared" si="41"/>
        <v>44085</v>
      </c>
      <c r="C209">
        <f t="shared" si="52"/>
        <v>70</v>
      </c>
      <c r="D209">
        <f t="shared" si="53"/>
        <v>0</v>
      </c>
      <c r="E209">
        <f t="shared" si="54"/>
        <v>-1</v>
      </c>
      <c r="G209" s="3">
        <f t="shared" si="42"/>
        <v>44162</v>
      </c>
      <c r="H209">
        <f t="shared" si="40"/>
        <v>838</v>
      </c>
      <c r="I209" t="str">
        <f t="shared" si="43"/>
        <v/>
      </c>
      <c r="J209">
        <f t="shared" si="44"/>
        <v>838</v>
      </c>
      <c r="K209" t="str">
        <f t="shared" si="45"/>
        <v/>
      </c>
      <c r="R209" s="14"/>
      <c r="S209" s="14"/>
    </row>
    <row r="210" spans="1:19">
      <c r="B210" s="16">
        <f t="shared" si="41"/>
        <v>44084</v>
      </c>
      <c r="C210">
        <f t="shared" si="52"/>
        <v>75</v>
      </c>
      <c r="D210">
        <f t="shared" si="53"/>
        <v>0</v>
      </c>
      <c r="E210">
        <f t="shared" si="54"/>
        <v>-1</v>
      </c>
      <c r="G210" s="3">
        <f t="shared" si="42"/>
        <v>44163</v>
      </c>
      <c r="H210">
        <f t="shared" si="40"/>
        <v>1025</v>
      </c>
      <c r="I210">
        <f t="shared" si="43"/>
        <v>1025</v>
      </c>
      <c r="J210" t="str">
        <f t="shared" si="44"/>
        <v/>
      </c>
      <c r="K210" t="str">
        <f t="shared" si="45"/>
        <v/>
      </c>
    </row>
    <row r="211" spans="1:19">
      <c r="B211" s="16">
        <f t="shared" si="41"/>
        <v>44083</v>
      </c>
      <c r="C211">
        <f t="shared" si="52"/>
        <v>101</v>
      </c>
      <c r="D211">
        <f t="shared" si="53"/>
        <v>0</v>
      </c>
      <c r="E211">
        <f t="shared" si="54"/>
        <v>-1</v>
      </c>
      <c r="G211" s="3">
        <f t="shared" si="42"/>
        <v>44164</v>
      </c>
      <c r="H211">
        <f t="shared" si="40"/>
        <v>753</v>
      </c>
      <c r="I211" t="str">
        <f t="shared" si="43"/>
        <v/>
      </c>
      <c r="J211" t="str">
        <f t="shared" si="44"/>
        <v/>
      </c>
      <c r="K211" t="str">
        <f t="shared" si="45"/>
        <v/>
      </c>
    </row>
    <row r="212" spans="1:19">
      <c r="B212" s="16">
        <f t="shared" si="41"/>
        <v>44082</v>
      </c>
      <c r="C212">
        <f t="shared" si="52"/>
        <v>56</v>
      </c>
      <c r="D212">
        <f t="shared" si="53"/>
        <v>0</v>
      </c>
      <c r="E212">
        <f t="shared" si="54"/>
        <v>-1</v>
      </c>
      <c r="G212" s="3">
        <f t="shared" si="42"/>
        <v>44165</v>
      </c>
      <c r="H212">
        <f t="shared" si="40"/>
        <v>725</v>
      </c>
      <c r="I212" t="str">
        <f t="shared" si="43"/>
        <v/>
      </c>
      <c r="J212" t="str">
        <f t="shared" si="44"/>
        <v/>
      </c>
      <c r="K212" t="str">
        <f t="shared" si="45"/>
        <v/>
      </c>
    </row>
    <row r="213" spans="1:19">
      <c r="B213" s="16">
        <f t="shared" si="41"/>
        <v>44081</v>
      </c>
      <c r="C213">
        <f t="shared" si="52"/>
        <v>46</v>
      </c>
      <c r="D213">
        <f t="shared" si="53"/>
        <v>0</v>
      </c>
      <c r="E213">
        <f t="shared" si="54"/>
        <v>-1</v>
      </c>
      <c r="G213" s="3">
        <f t="shared" si="42"/>
        <v>44166</v>
      </c>
      <c r="H213">
        <f t="shared" si="40"/>
        <v>722</v>
      </c>
      <c r="I213" t="str">
        <f t="shared" si="43"/>
        <v/>
      </c>
      <c r="J213">
        <f t="shared" si="44"/>
        <v>722</v>
      </c>
      <c r="K213" t="str">
        <f t="shared" si="45"/>
        <v/>
      </c>
    </row>
    <row r="214" spans="1:19">
      <c r="B214" s="16">
        <f t="shared" si="41"/>
        <v>44080</v>
      </c>
      <c r="C214">
        <f t="shared" ref="C214:C221" si="55">IF(B214&lt;&gt;B213,VLOOKUP(B214,data,2,FALSE),"")</f>
        <v>10</v>
      </c>
      <c r="D214">
        <f t="shared" ref="D214:D221" si="56">VLOOKUP(B214,data,3,FALSE)</f>
        <v>0</v>
      </c>
      <c r="E214">
        <f t="shared" ref="E214:E221" si="57">IF(C214&gt;E213,E213,0)</f>
        <v>-1</v>
      </c>
      <c r="G214" s="3">
        <f t="shared" si="42"/>
        <v>44167</v>
      </c>
      <c r="H214">
        <f t="shared" si="40"/>
        <v>995</v>
      </c>
      <c r="I214">
        <f t="shared" si="43"/>
        <v>995</v>
      </c>
      <c r="J214" t="str">
        <f t="shared" si="44"/>
        <v/>
      </c>
      <c r="K214" t="str">
        <f t="shared" si="45"/>
        <v/>
      </c>
    </row>
    <row r="215" spans="1:19">
      <c r="B215" s="16">
        <f t="shared" si="41"/>
        <v>44079</v>
      </c>
      <c r="C215">
        <f t="shared" si="55"/>
        <v>15</v>
      </c>
      <c r="D215">
        <f t="shared" si="56"/>
        <v>0</v>
      </c>
      <c r="E215">
        <f t="shared" si="57"/>
        <v>-1</v>
      </c>
      <c r="G215" s="3">
        <f t="shared" si="42"/>
        <v>44168</v>
      </c>
      <c r="H215">
        <f t="shared" si="40"/>
        <v>714</v>
      </c>
      <c r="I215" t="str">
        <f t="shared" si="43"/>
        <v/>
      </c>
      <c r="J215">
        <f t="shared" si="44"/>
        <v>714</v>
      </c>
      <c r="K215" t="str">
        <f t="shared" si="45"/>
        <v/>
      </c>
    </row>
    <row r="216" spans="1:19">
      <c r="B216" s="16">
        <f t="shared" si="41"/>
        <v>44078</v>
      </c>
      <c r="C216">
        <f t="shared" si="55"/>
        <v>19</v>
      </c>
      <c r="D216">
        <f t="shared" si="56"/>
        <v>0</v>
      </c>
      <c r="E216">
        <f t="shared" si="57"/>
        <v>-1</v>
      </c>
      <c r="G216" s="3">
        <f t="shared" si="42"/>
        <v>44169</v>
      </c>
      <c r="H216">
        <f t="shared" si="40"/>
        <v>748</v>
      </c>
      <c r="I216" t="str">
        <f t="shared" si="43"/>
        <v/>
      </c>
      <c r="J216" t="str">
        <f t="shared" si="44"/>
        <v/>
      </c>
      <c r="K216" t="str">
        <f t="shared" si="45"/>
        <v/>
      </c>
    </row>
    <row r="217" spans="1:19">
      <c r="B217" s="16">
        <f t="shared" si="41"/>
        <v>44077</v>
      </c>
      <c r="C217">
        <f t="shared" si="55"/>
        <v>6</v>
      </c>
      <c r="D217">
        <f t="shared" si="56"/>
        <v>0</v>
      </c>
      <c r="E217">
        <f t="shared" si="57"/>
        <v>-1</v>
      </c>
      <c r="G217" s="3">
        <f t="shared" si="42"/>
        <v>44170</v>
      </c>
      <c r="H217">
        <f t="shared" si="40"/>
        <v>845</v>
      </c>
      <c r="I217" t="str">
        <f t="shared" si="43"/>
        <v/>
      </c>
      <c r="J217" t="str">
        <f t="shared" si="44"/>
        <v/>
      </c>
      <c r="K217" t="str">
        <f t="shared" si="45"/>
        <v/>
      </c>
    </row>
    <row r="218" spans="1:19">
      <c r="B218" s="16">
        <f t="shared" si="41"/>
        <v>44077</v>
      </c>
      <c r="C218" t="str">
        <f t="shared" si="55"/>
        <v/>
      </c>
      <c r="D218">
        <f t="shared" si="56"/>
        <v>0</v>
      </c>
      <c r="E218">
        <f t="shared" si="57"/>
        <v>-1</v>
      </c>
      <c r="G218" s="3">
        <f t="shared" si="42"/>
        <v>44171</v>
      </c>
      <c r="H218">
        <f t="shared" si="40"/>
        <v>865</v>
      </c>
      <c r="I218">
        <f t="shared" si="43"/>
        <v>865</v>
      </c>
      <c r="J218" t="str">
        <f t="shared" si="44"/>
        <v/>
      </c>
      <c r="K218" t="str">
        <f t="shared" si="45"/>
        <v/>
      </c>
    </row>
    <row r="219" spans="1:19">
      <c r="B219" s="16">
        <f t="shared" si="41"/>
        <v>44077</v>
      </c>
      <c r="C219" t="str">
        <f t="shared" si="55"/>
        <v/>
      </c>
      <c r="D219">
        <f t="shared" si="56"/>
        <v>0</v>
      </c>
      <c r="E219">
        <f t="shared" si="57"/>
        <v>-1</v>
      </c>
      <c r="G219" s="3">
        <f t="shared" si="42"/>
        <v>44172</v>
      </c>
      <c r="H219">
        <f t="shared" si="40"/>
        <v>531</v>
      </c>
      <c r="I219" t="str">
        <f t="shared" si="43"/>
        <v/>
      </c>
      <c r="J219">
        <f t="shared" si="44"/>
        <v>531</v>
      </c>
      <c r="K219" t="str">
        <f t="shared" si="45"/>
        <v/>
      </c>
    </row>
    <row r="220" spans="1:19">
      <c r="B220" s="16">
        <f t="shared" si="41"/>
        <v>44077</v>
      </c>
      <c r="C220" t="str">
        <f t="shared" si="55"/>
        <v/>
      </c>
      <c r="D220">
        <f t="shared" si="56"/>
        <v>0</v>
      </c>
      <c r="E220">
        <f t="shared" si="57"/>
        <v>-1</v>
      </c>
      <c r="G220" s="3">
        <f t="shared" ref="G220" si="58">IF(G221&gt;44077,G221-1,44077)</f>
        <v>44173</v>
      </c>
      <c r="H220">
        <f t="shared" ref="H220:H221" si="59">VLOOKUP(G220,data,2,FALSE)</f>
        <v>695</v>
      </c>
      <c r="I220" t="str">
        <f>IF(AND(H220&gt;H219,H220&gt;H221),H220,IF(AND(H221="",H220/H219&gt;1.1),H220,""))</f>
        <v/>
      </c>
      <c r="J220" t="str">
        <f>IF(AND(H220&lt;H219,H220&lt;H221),H220,IF(AND(H221="",H220/H219&lt;0.9),H220,""))</f>
        <v/>
      </c>
      <c r="K220" t="str">
        <f>IF(ISNA(VLOOKUP(B220,R:S,2,)),"",VLOOKUP(B220,R:S,2,))</f>
        <v/>
      </c>
    </row>
    <row r="221" spans="1:19" s="14" customFormat="1">
      <c r="B221" s="16">
        <f t="shared" si="41"/>
        <v>44077</v>
      </c>
      <c r="C221" t="str">
        <f t="shared" si="55"/>
        <v/>
      </c>
      <c r="D221">
        <f t="shared" si="56"/>
        <v>0</v>
      </c>
      <c r="E221">
        <f t="shared" si="57"/>
        <v>-1</v>
      </c>
      <c r="G221" s="15">
        <f>B120</f>
        <v>44174</v>
      </c>
      <c r="H221" s="14">
        <f t="shared" si="59"/>
        <v>817</v>
      </c>
      <c r="I221" s="14">
        <f>IF(AND(H221&gt;H220,H221&gt;H222),H221,IF(AND(H222="",H221/H220&gt;1.1),H221,""))</f>
        <v>817</v>
      </c>
      <c r="J221" s="14" t="str">
        <f>IF(AND(H221&lt;H220,H221&lt;H222),H221,IF(AND(H222="",H221/H220&lt;0.9),H221,""))</f>
        <v/>
      </c>
      <c r="K221" t="str">
        <f>IF(ISNA(VLOOKUP(B221,R:S,2,)),"",VLOOKUP(B221,R:S,2,))</f>
        <v/>
      </c>
      <c r="R221"/>
      <c r="S221"/>
    </row>
    <row r="222" spans="1:19">
      <c r="B222" s="3"/>
      <c r="C222"/>
    </row>
    <row r="223" spans="1:19">
      <c r="B223" s="3" t="s">
        <v>22</v>
      </c>
      <c r="C223"/>
      <c r="G223" t="s">
        <v>23</v>
      </c>
    </row>
  </sheetData>
  <sortState xmlns:xlrd2="http://schemas.microsoft.com/office/spreadsheetml/2017/richdata2" ref="C94:D106">
    <sortCondition descending="1" ref="C94:C106"/>
  </sortState>
  <hyperlinks>
    <hyperlink ref="A47" r:id="rId1" location="Koronavilkkua" display="https://thl.fi/fi/web/hyvinvoinnin-ja-terveyden-edistamisen-johtaminen/ajankohtaista/koronan-vaikutukset-yhteiskuntaan-ja-palveluihin - Koronavilkkua" xr:uid="{F06E6CD0-5429-431D-B74B-547C41718C4B}"/>
    <hyperlink ref="A110" r:id="rId2" xr:uid="{517C9E3A-E5DB-4E26-91C6-74B95F09EC29}"/>
    <hyperlink ref="A53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2020-12-09T08:36:38Z</dcterms:modified>
</cp:coreProperties>
</file>