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A01B4B3F-A0A0-43D6-9341-3F222338D6F2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</sheets>
  <definedNames>
    <definedName name="AllKeys">Android!$C$120:$C$221</definedName>
    <definedName name="data">Android!$C$9:$E$111</definedName>
    <definedName name="Json">Android!$A$4</definedName>
    <definedName name="time">Android!$C$9:$C$111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B119" i="1" s="1"/>
  <c r="B120" i="1" s="1"/>
  <c r="J21" i="1"/>
  <c r="K21" i="1" s="1"/>
  <c r="K120" i="1" l="1"/>
  <c r="B121" i="1"/>
  <c r="K121" i="1" s="1"/>
  <c r="G221" i="1"/>
  <c r="G220" i="1" s="1"/>
  <c r="D21" i="1"/>
  <c r="D9" i="1"/>
  <c r="I22" i="1"/>
  <c r="L21" i="1"/>
  <c r="E20" i="1" s="1"/>
  <c r="D20" i="1"/>
  <c r="G219" i="1" l="1"/>
  <c r="H220" i="1"/>
  <c r="H221" i="1"/>
  <c r="I221" i="1"/>
  <c r="B122" i="1"/>
  <c r="K122" i="1" s="1"/>
  <c r="C121" i="1"/>
  <c r="E21" i="1"/>
  <c r="E9" i="1"/>
  <c r="J22" i="1"/>
  <c r="K22" i="1" s="1"/>
  <c r="D11" i="1"/>
  <c r="G218" i="1" l="1"/>
  <c r="H219" i="1"/>
  <c r="J221" i="1"/>
  <c r="B123" i="1"/>
  <c r="K123" i="1" s="1"/>
  <c r="D121" i="1"/>
  <c r="C122" i="1"/>
  <c r="L22" i="1"/>
  <c r="E11" i="1" s="1"/>
  <c r="D122" i="1" s="1"/>
  <c r="D22" i="1"/>
  <c r="G217" i="1" l="1"/>
  <c r="H218" i="1"/>
  <c r="J220" i="1"/>
  <c r="I220" i="1"/>
  <c r="B124" i="1"/>
  <c r="K124" i="1" s="1"/>
  <c r="C120" i="1"/>
  <c r="C123" i="1"/>
  <c r="D123" i="1"/>
  <c r="E22" i="1"/>
  <c r="E2" i="1" s="1"/>
  <c r="G216" i="1" l="1"/>
  <c r="H217" i="1"/>
  <c r="I218" i="1" s="1"/>
  <c r="I219" i="1"/>
  <c r="E120" i="1"/>
  <c r="A115" i="1"/>
  <c r="J219" i="1"/>
  <c r="B125" i="1"/>
  <c r="K125" i="1" s="1"/>
  <c r="E121" i="1"/>
  <c r="E122" i="1" s="1"/>
  <c r="E123" i="1" s="1"/>
  <c r="D120" i="1"/>
  <c r="D124" i="1"/>
  <c r="C124" i="1"/>
  <c r="G215" i="1" l="1"/>
  <c r="H216" i="1"/>
  <c r="I217" i="1"/>
  <c r="J217" i="1"/>
  <c r="J218" i="1"/>
  <c r="B126" i="1"/>
  <c r="K126" i="1" s="1"/>
  <c r="E124" i="1"/>
  <c r="D125" i="1"/>
  <c r="C125" i="1"/>
  <c r="G214" i="1" l="1"/>
  <c r="H215" i="1"/>
  <c r="B127" i="1"/>
  <c r="K127" i="1" s="1"/>
  <c r="E125" i="1"/>
  <c r="D126" i="1"/>
  <c r="C126" i="1"/>
  <c r="I216" i="1" l="1"/>
  <c r="G213" i="1"/>
  <c r="H214" i="1"/>
  <c r="J216" i="1"/>
  <c r="B128" i="1"/>
  <c r="K128" i="1" s="1"/>
  <c r="A120" i="1"/>
  <c r="E126" i="1"/>
  <c r="C127" i="1"/>
  <c r="D127" i="1"/>
  <c r="G212" i="1" l="1"/>
  <c r="H213" i="1"/>
  <c r="J215" i="1"/>
  <c r="I214" i="1"/>
  <c r="I215" i="1"/>
  <c r="B129" i="1"/>
  <c r="K129" i="1" s="1"/>
  <c r="E127" i="1"/>
  <c r="D128" i="1"/>
  <c r="C128" i="1"/>
  <c r="J214" i="1" l="1"/>
  <c r="G211" i="1"/>
  <c r="H212" i="1"/>
  <c r="I213" i="1" s="1"/>
  <c r="B130" i="1"/>
  <c r="K130" i="1" s="1"/>
  <c r="E128" i="1"/>
  <c r="D129" i="1"/>
  <c r="C129" i="1"/>
  <c r="G210" i="1" l="1"/>
  <c r="H211" i="1"/>
  <c r="J212" i="1" s="1"/>
  <c r="I212" i="1"/>
  <c r="J213" i="1"/>
  <c r="B131" i="1"/>
  <c r="K131" i="1" s="1"/>
  <c r="E129" i="1"/>
  <c r="D130" i="1"/>
  <c r="C130" i="1"/>
  <c r="G209" i="1" l="1"/>
  <c r="H210" i="1"/>
  <c r="B132" i="1"/>
  <c r="K132" i="1" s="1"/>
  <c r="E130" i="1"/>
  <c r="C131" i="1"/>
  <c r="D131" i="1"/>
  <c r="J211" i="1" l="1"/>
  <c r="G208" i="1"/>
  <c r="H209" i="1"/>
  <c r="I210" i="1" s="1"/>
  <c r="I211" i="1"/>
  <c r="B133" i="1"/>
  <c r="K133" i="1" s="1"/>
  <c r="E131" i="1"/>
  <c r="C132" i="1"/>
  <c r="D132" i="1"/>
  <c r="J210" i="1" l="1"/>
  <c r="G207" i="1"/>
  <c r="H208" i="1"/>
  <c r="I209" i="1" s="1"/>
  <c r="B134" i="1"/>
  <c r="K134" i="1" s="1"/>
  <c r="C133" i="1"/>
  <c r="A127" i="1" s="1"/>
  <c r="A121" i="1" s="1"/>
  <c r="D133" i="1"/>
  <c r="E132" i="1"/>
  <c r="J209" i="1" l="1"/>
  <c r="I208" i="1"/>
  <c r="J208" i="1"/>
  <c r="G206" i="1"/>
  <c r="H207" i="1"/>
  <c r="E133" i="1"/>
  <c r="B135" i="1"/>
  <c r="K135" i="1" s="1"/>
  <c r="C134" i="1"/>
  <c r="D134" i="1"/>
  <c r="G205" i="1" l="1"/>
  <c r="H206" i="1"/>
  <c r="E134" i="1"/>
  <c r="B136" i="1"/>
  <c r="K136" i="1" s="1"/>
  <c r="D135" i="1"/>
  <c r="C135" i="1"/>
  <c r="G204" i="1" l="1"/>
  <c r="H205" i="1"/>
  <c r="I206" i="1"/>
  <c r="J206" i="1"/>
  <c r="J207" i="1"/>
  <c r="I207" i="1"/>
  <c r="B137" i="1"/>
  <c r="K137" i="1" s="1"/>
  <c r="C136" i="1"/>
  <c r="D136" i="1"/>
  <c r="E135" i="1"/>
  <c r="E136" i="1" l="1"/>
  <c r="G203" i="1"/>
  <c r="H204" i="1"/>
  <c r="I205" i="1" s="1"/>
  <c r="B138" i="1"/>
  <c r="K138" i="1" s="1"/>
  <c r="D137" i="1"/>
  <c r="C137" i="1"/>
  <c r="J205" i="1" l="1"/>
  <c r="G202" i="1"/>
  <c r="H203" i="1"/>
  <c r="E137" i="1"/>
  <c r="B139" i="1"/>
  <c r="K139" i="1" s="1"/>
  <c r="C138" i="1"/>
  <c r="D138" i="1"/>
  <c r="J204" i="1" l="1"/>
  <c r="G201" i="1"/>
  <c r="H202" i="1"/>
  <c r="J203" i="1" s="1"/>
  <c r="I204" i="1"/>
  <c r="B140" i="1"/>
  <c r="K140" i="1" s="1"/>
  <c r="C139" i="1"/>
  <c r="D139" i="1"/>
  <c r="E138" i="1"/>
  <c r="G200" i="1" l="1"/>
  <c r="H201" i="1"/>
  <c r="I202" i="1"/>
  <c r="I203" i="1"/>
  <c r="E139" i="1"/>
  <c r="B141" i="1"/>
  <c r="K141" i="1" s="1"/>
  <c r="D140" i="1"/>
  <c r="C140" i="1"/>
  <c r="A134" i="1" s="1"/>
  <c r="A128" i="1" s="1"/>
  <c r="J202" i="1" l="1"/>
  <c r="G199" i="1"/>
  <c r="H200" i="1"/>
  <c r="I201" i="1" s="1"/>
  <c r="E140" i="1"/>
  <c r="B142" i="1"/>
  <c r="K142" i="1" s="1"/>
  <c r="D141" i="1"/>
  <c r="C141" i="1"/>
  <c r="J201" i="1" l="1"/>
  <c r="G198" i="1"/>
  <c r="H199" i="1"/>
  <c r="I200" i="1" s="1"/>
  <c r="B143" i="1"/>
  <c r="K143" i="1" s="1"/>
  <c r="C142" i="1"/>
  <c r="D142" i="1"/>
  <c r="E141" i="1"/>
  <c r="H198" i="1" l="1"/>
  <c r="I199" i="1" s="1"/>
  <c r="G197" i="1"/>
  <c r="J200" i="1"/>
  <c r="E142" i="1"/>
  <c r="B144" i="1"/>
  <c r="K144" i="1" s="1"/>
  <c r="D143" i="1"/>
  <c r="C143" i="1"/>
  <c r="G196" i="1" l="1"/>
  <c r="H197" i="1"/>
  <c r="J199" i="1"/>
  <c r="I198" i="1"/>
  <c r="E143" i="1"/>
  <c r="B145" i="1"/>
  <c r="K145" i="1" s="1"/>
  <c r="D144" i="1"/>
  <c r="C144" i="1"/>
  <c r="I197" i="1" l="1"/>
  <c r="J198" i="1"/>
  <c r="G195" i="1"/>
  <c r="H196" i="1"/>
  <c r="E144" i="1"/>
  <c r="B146" i="1"/>
  <c r="K146" i="1" s="1"/>
  <c r="D145" i="1"/>
  <c r="C145" i="1"/>
  <c r="G194" i="1" l="1"/>
  <c r="H195" i="1"/>
  <c r="I196" i="1" s="1"/>
  <c r="J197" i="1"/>
  <c r="E145" i="1"/>
  <c r="B147" i="1"/>
  <c r="K147" i="1" s="1"/>
  <c r="D146" i="1"/>
  <c r="C146" i="1"/>
  <c r="J196" i="1" l="1"/>
  <c r="G193" i="1"/>
  <c r="H194" i="1"/>
  <c r="J195" i="1" s="1"/>
  <c r="E146" i="1"/>
  <c r="B148" i="1"/>
  <c r="K148" i="1" s="1"/>
  <c r="D147" i="1"/>
  <c r="C147" i="1"/>
  <c r="A141" i="1" s="1"/>
  <c r="A135" i="1" s="1"/>
  <c r="G192" i="1" l="1"/>
  <c r="H193" i="1"/>
  <c r="I195" i="1"/>
  <c r="B149" i="1"/>
  <c r="K149" i="1" s="1"/>
  <c r="D148" i="1"/>
  <c r="C148" i="1"/>
  <c r="E147" i="1"/>
  <c r="I194" i="1" l="1"/>
  <c r="J193" i="1"/>
  <c r="J194" i="1"/>
  <c r="G191" i="1"/>
  <c r="H192" i="1"/>
  <c r="E148" i="1"/>
  <c r="B150" i="1"/>
  <c r="K150" i="1" s="1"/>
  <c r="D149" i="1"/>
  <c r="C149" i="1"/>
  <c r="I193" i="1" l="1"/>
  <c r="G190" i="1"/>
  <c r="H191" i="1"/>
  <c r="I192" i="1" s="1"/>
  <c r="E149" i="1"/>
  <c r="B151" i="1"/>
  <c r="K151" i="1" s="1"/>
  <c r="C150" i="1"/>
  <c r="D150" i="1"/>
  <c r="G189" i="1" l="1"/>
  <c r="H190" i="1"/>
  <c r="J191" i="1" s="1"/>
  <c r="I191" i="1"/>
  <c r="J192" i="1"/>
  <c r="B152" i="1"/>
  <c r="K152" i="1" s="1"/>
  <c r="C151" i="1"/>
  <c r="E151" i="1" s="1"/>
  <c r="D151" i="1"/>
  <c r="E150" i="1"/>
  <c r="G188" i="1" l="1"/>
  <c r="H189" i="1"/>
  <c r="I190" i="1" s="1"/>
  <c r="B153" i="1"/>
  <c r="K153" i="1" s="1"/>
  <c r="C152" i="1"/>
  <c r="E152" i="1" s="1"/>
  <c r="D152" i="1"/>
  <c r="H188" i="1" l="1"/>
  <c r="G187" i="1"/>
  <c r="J189" i="1"/>
  <c r="J190" i="1"/>
  <c r="B154" i="1"/>
  <c r="K154" i="1" s="1"/>
  <c r="C153" i="1"/>
  <c r="E153" i="1" s="1"/>
  <c r="D153" i="1"/>
  <c r="G186" i="1" l="1"/>
  <c r="H187" i="1"/>
  <c r="I189" i="1"/>
  <c r="J188" i="1"/>
  <c r="B155" i="1"/>
  <c r="K155" i="1" s="1"/>
  <c r="D154" i="1"/>
  <c r="C154" i="1"/>
  <c r="I188" i="1" l="1"/>
  <c r="H186" i="1"/>
  <c r="G185" i="1"/>
  <c r="E154" i="1"/>
  <c r="A148" i="1"/>
  <c r="B156" i="1"/>
  <c r="K156" i="1" s="1"/>
  <c r="D155" i="1"/>
  <c r="C155" i="1"/>
  <c r="I187" i="1" l="1"/>
  <c r="G184" i="1"/>
  <c r="H185" i="1"/>
  <c r="I186" i="1" s="1"/>
  <c r="J187" i="1"/>
  <c r="B157" i="1"/>
  <c r="K157" i="1" s="1"/>
  <c r="D156" i="1"/>
  <c r="C156" i="1"/>
  <c r="A142" i="1"/>
  <c r="E155" i="1"/>
  <c r="H184" i="1" l="1"/>
  <c r="G183" i="1"/>
  <c r="J185" i="1"/>
  <c r="I185" i="1"/>
  <c r="J186" i="1"/>
  <c r="E156" i="1"/>
  <c r="B158" i="1"/>
  <c r="K158" i="1" s="1"/>
  <c r="C157" i="1"/>
  <c r="E157" i="1" s="1"/>
  <c r="D157" i="1"/>
  <c r="H183" i="1" l="1"/>
  <c r="I184" i="1" s="1"/>
  <c r="G182" i="1"/>
  <c r="J184" i="1"/>
  <c r="B159" i="1"/>
  <c r="K159" i="1" s="1"/>
  <c r="C158" i="1"/>
  <c r="E158" i="1" s="1"/>
  <c r="D158" i="1"/>
  <c r="H182" i="1" l="1"/>
  <c r="G181" i="1"/>
  <c r="J183" i="1"/>
  <c r="B160" i="1"/>
  <c r="K160" i="1" s="1"/>
  <c r="D159" i="1"/>
  <c r="C159" i="1"/>
  <c r="E159" i="1" s="1"/>
  <c r="H181" i="1" l="1"/>
  <c r="G180" i="1"/>
  <c r="I183" i="1"/>
  <c r="J182" i="1"/>
  <c r="B161" i="1"/>
  <c r="K161" i="1" s="1"/>
  <c r="C160" i="1"/>
  <c r="E160" i="1" s="1"/>
  <c r="D160" i="1"/>
  <c r="H180" i="1" l="1"/>
  <c r="G179" i="1"/>
  <c r="I182" i="1"/>
  <c r="J181" i="1"/>
  <c r="B162" i="1"/>
  <c r="K162" i="1" s="1"/>
  <c r="D161" i="1"/>
  <c r="C161" i="1"/>
  <c r="G178" i="1" l="1"/>
  <c r="H179" i="1"/>
  <c r="I181" i="1"/>
  <c r="J180" i="1"/>
  <c r="A155" i="1"/>
  <c r="E161" i="1"/>
  <c r="B163" i="1"/>
  <c r="K163" i="1" s="1"/>
  <c r="C162" i="1"/>
  <c r="D162" i="1"/>
  <c r="G177" i="1" l="1"/>
  <c r="H178" i="1"/>
  <c r="I180" i="1"/>
  <c r="I179" i="1"/>
  <c r="E162" i="1"/>
  <c r="B164" i="1"/>
  <c r="K164" i="1" s="1"/>
  <c r="C163" i="1"/>
  <c r="D163" i="1"/>
  <c r="A149" i="1"/>
  <c r="J179" i="1" l="1"/>
  <c r="G176" i="1"/>
  <c r="H177" i="1"/>
  <c r="B165" i="1"/>
  <c r="K165" i="1" s="1"/>
  <c r="C164" i="1"/>
  <c r="D164" i="1"/>
  <c r="E163" i="1"/>
  <c r="J178" i="1" l="1"/>
  <c r="G175" i="1"/>
  <c r="H176" i="1"/>
  <c r="I177" i="1" s="1"/>
  <c r="I178" i="1"/>
  <c r="E164" i="1"/>
  <c r="B166" i="1"/>
  <c r="K166" i="1" s="1"/>
  <c r="C165" i="1"/>
  <c r="E165" i="1" s="1"/>
  <c r="D165" i="1"/>
  <c r="G174" i="1" l="1"/>
  <c r="H175" i="1"/>
  <c r="J177" i="1"/>
  <c r="I176" i="1"/>
  <c r="B167" i="1"/>
  <c r="K167" i="1" s="1"/>
  <c r="C166" i="1"/>
  <c r="D166" i="1"/>
  <c r="J176" i="1" l="1"/>
  <c r="H174" i="1"/>
  <c r="G173" i="1"/>
  <c r="B168" i="1"/>
  <c r="K168" i="1" s="1"/>
  <c r="D167" i="1"/>
  <c r="C167" i="1"/>
  <c r="E166" i="1"/>
  <c r="H173" i="1" l="1"/>
  <c r="G172" i="1"/>
  <c r="J175" i="1"/>
  <c r="J174" i="1"/>
  <c r="I174" i="1"/>
  <c r="I175" i="1"/>
  <c r="E167" i="1"/>
  <c r="B169" i="1"/>
  <c r="K169" i="1" s="1"/>
  <c r="D168" i="1"/>
  <c r="C168" i="1"/>
  <c r="G171" i="1" l="1"/>
  <c r="H172" i="1"/>
  <c r="I173" i="1" s="1"/>
  <c r="B170" i="1"/>
  <c r="K170" i="1" s="1"/>
  <c r="D169" i="1"/>
  <c r="C169" i="1"/>
  <c r="E169" i="1" s="1"/>
  <c r="E168" i="1"/>
  <c r="A162" i="1"/>
  <c r="J173" i="1" l="1"/>
  <c r="G170" i="1"/>
  <c r="H171" i="1"/>
  <c r="J172" i="1" s="1"/>
  <c r="A156" i="1"/>
  <c r="B171" i="1"/>
  <c r="K171" i="1" s="1"/>
  <c r="D170" i="1"/>
  <c r="C170" i="1"/>
  <c r="E170" i="1" s="1"/>
  <c r="H170" i="1" l="1"/>
  <c r="G169" i="1"/>
  <c r="I172" i="1"/>
  <c r="J171" i="1"/>
  <c r="B172" i="1"/>
  <c r="K172" i="1" s="1"/>
  <c r="D171" i="1"/>
  <c r="C171" i="1"/>
  <c r="E171" i="1" s="1"/>
  <c r="G168" i="1" l="1"/>
  <c r="H169" i="1"/>
  <c r="I171" i="1"/>
  <c r="J170" i="1"/>
  <c r="B173" i="1"/>
  <c r="K173" i="1" s="1"/>
  <c r="D172" i="1"/>
  <c r="C172" i="1"/>
  <c r="E172" i="1" s="1"/>
  <c r="I170" i="1" l="1"/>
  <c r="G167" i="1"/>
  <c r="H168" i="1"/>
  <c r="B174" i="1"/>
  <c r="K174" i="1" s="1"/>
  <c r="C173" i="1"/>
  <c r="E173" i="1" s="1"/>
  <c r="D173" i="1"/>
  <c r="I169" i="1" l="1"/>
  <c r="G166" i="1"/>
  <c r="H167" i="1"/>
  <c r="J169" i="1"/>
  <c r="B175" i="1"/>
  <c r="K175" i="1" s="1"/>
  <c r="C174" i="1"/>
  <c r="E174" i="1" s="1"/>
  <c r="D174" i="1"/>
  <c r="J168" i="1" l="1"/>
  <c r="H166" i="1"/>
  <c r="J167" i="1" s="1"/>
  <c r="G165" i="1"/>
  <c r="I168" i="1"/>
  <c r="B176" i="1"/>
  <c r="K176" i="1" s="1"/>
  <c r="D175" i="1"/>
  <c r="C175" i="1"/>
  <c r="I167" i="1" l="1"/>
  <c r="G164" i="1"/>
  <c r="H165" i="1"/>
  <c r="I166" i="1" s="1"/>
  <c r="A169" i="1"/>
  <c r="E175" i="1"/>
  <c r="B177" i="1"/>
  <c r="K177" i="1" s="1"/>
  <c r="C176" i="1"/>
  <c r="D176" i="1"/>
  <c r="H164" i="1" l="1"/>
  <c r="I165" i="1" s="1"/>
  <c r="G163" i="1"/>
  <c r="J166" i="1"/>
  <c r="B178" i="1"/>
  <c r="K178" i="1" s="1"/>
  <c r="C177" i="1"/>
  <c r="D177" i="1"/>
  <c r="E176" i="1"/>
  <c r="A163" i="1"/>
  <c r="J165" i="1" l="1"/>
  <c r="G162" i="1"/>
  <c r="H163" i="1"/>
  <c r="J164" i="1" s="1"/>
  <c r="E177" i="1"/>
  <c r="B179" i="1"/>
  <c r="K179" i="1" s="1"/>
  <c r="D178" i="1"/>
  <c r="C178" i="1"/>
  <c r="E178" i="1" s="1"/>
  <c r="H162" i="1" l="1"/>
  <c r="J163" i="1" s="1"/>
  <c r="G161" i="1"/>
  <c r="I164" i="1"/>
  <c r="B180" i="1"/>
  <c r="K180" i="1" s="1"/>
  <c r="C179" i="1"/>
  <c r="E179" i="1" s="1"/>
  <c r="D179" i="1"/>
  <c r="H161" i="1" l="1"/>
  <c r="J162" i="1" s="1"/>
  <c r="G160" i="1"/>
  <c r="I163" i="1"/>
  <c r="B181" i="1"/>
  <c r="K181" i="1" s="1"/>
  <c r="D180" i="1"/>
  <c r="C180" i="1"/>
  <c r="E180" i="1" s="1"/>
  <c r="G159" i="1" l="1"/>
  <c r="H160" i="1"/>
  <c r="I162" i="1"/>
  <c r="I161" i="1"/>
  <c r="B182" i="1"/>
  <c r="K182" i="1" s="1"/>
  <c r="C181" i="1"/>
  <c r="E181" i="1" s="1"/>
  <c r="D181" i="1"/>
  <c r="J161" i="1" l="1"/>
  <c r="G158" i="1"/>
  <c r="H159" i="1"/>
  <c r="B183" i="1"/>
  <c r="K183" i="1" s="1"/>
  <c r="C182" i="1"/>
  <c r="D182" i="1"/>
  <c r="J160" i="1" l="1"/>
  <c r="G157" i="1"/>
  <c r="H158" i="1"/>
  <c r="J159" i="1" s="1"/>
  <c r="I160" i="1"/>
  <c r="B184" i="1"/>
  <c r="K184" i="1" s="1"/>
  <c r="C183" i="1"/>
  <c r="D183" i="1"/>
  <c r="A176" i="1"/>
  <c r="E182" i="1"/>
  <c r="H157" i="1" l="1"/>
  <c r="I158" i="1" s="1"/>
  <c r="G156" i="1"/>
  <c r="I159" i="1"/>
  <c r="J158" i="1"/>
  <c r="E183" i="1"/>
  <c r="A170" i="1"/>
  <c r="B185" i="1"/>
  <c r="K185" i="1" s="1"/>
  <c r="C184" i="1"/>
  <c r="E184" i="1" s="1"/>
  <c r="D184" i="1"/>
  <c r="G155" i="1" l="1"/>
  <c r="H156" i="1"/>
  <c r="I157" i="1" s="1"/>
  <c r="B186" i="1"/>
  <c r="K186" i="1" s="1"/>
  <c r="C185" i="1"/>
  <c r="E185" i="1" s="1"/>
  <c r="D185" i="1"/>
  <c r="J157" i="1" l="1"/>
  <c r="G154" i="1"/>
  <c r="H155" i="1"/>
  <c r="B187" i="1"/>
  <c r="K187" i="1" s="1"/>
  <c r="C186" i="1"/>
  <c r="E186" i="1" s="1"/>
  <c r="D186" i="1"/>
  <c r="I156" i="1" l="1"/>
  <c r="G153" i="1"/>
  <c r="H154" i="1"/>
  <c r="J155" i="1" s="1"/>
  <c r="J156" i="1"/>
  <c r="B188" i="1"/>
  <c r="K188" i="1" s="1"/>
  <c r="C187" i="1"/>
  <c r="E187" i="1" s="1"/>
  <c r="D187" i="1"/>
  <c r="G152" i="1" l="1"/>
  <c r="H153" i="1"/>
  <c r="I154" i="1" s="1"/>
  <c r="I155" i="1"/>
  <c r="B189" i="1"/>
  <c r="K189" i="1" s="1"/>
  <c r="C188" i="1"/>
  <c r="E188" i="1" s="1"/>
  <c r="D188" i="1"/>
  <c r="J154" i="1" l="1"/>
  <c r="H152" i="1"/>
  <c r="G151" i="1"/>
  <c r="B190" i="1"/>
  <c r="K190" i="1" s="1"/>
  <c r="C189" i="1"/>
  <c r="D189" i="1"/>
  <c r="I153" i="1" l="1"/>
  <c r="G150" i="1"/>
  <c r="H151" i="1"/>
  <c r="J152" i="1" s="1"/>
  <c r="J153" i="1"/>
  <c r="A183" i="1"/>
  <c r="E189" i="1"/>
  <c r="B191" i="1"/>
  <c r="K191" i="1" s="1"/>
  <c r="D190" i="1"/>
  <c r="C190" i="1"/>
  <c r="G149" i="1" l="1"/>
  <c r="H150" i="1"/>
  <c r="J151" i="1" s="1"/>
  <c r="I152" i="1"/>
  <c r="E190" i="1"/>
  <c r="B192" i="1"/>
  <c r="K192" i="1" s="1"/>
  <c r="C191" i="1"/>
  <c r="E191" i="1" s="1"/>
  <c r="D191" i="1"/>
  <c r="A177" i="1"/>
  <c r="I151" i="1" l="1"/>
  <c r="H149" i="1"/>
  <c r="G148" i="1"/>
  <c r="B193" i="1"/>
  <c r="K193" i="1" s="1"/>
  <c r="D192" i="1"/>
  <c r="C192" i="1"/>
  <c r="E192" i="1" s="1"/>
  <c r="J150" i="1" l="1"/>
  <c r="I150" i="1"/>
  <c r="G147" i="1"/>
  <c r="H148" i="1"/>
  <c r="B194" i="1"/>
  <c r="K194" i="1" s="1"/>
  <c r="D193" i="1"/>
  <c r="C193" i="1"/>
  <c r="I149" i="1" l="1"/>
  <c r="G146" i="1"/>
  <c r="H147" i="1"/>
  <c r="J148" i="1" s="1"/>
  <c r="J149" i="1"/>
  <c r="B195" i="1"/>
  <c r="K195" i="1" s="1"/>
  <c r="C194" i="1"/>
  <c r="D194" i="1"/>
  <c r="E193" i="1"/>
  <c r="G145" i="1" l="1"/>
  <c r="H146" i="1"/>
  <c r="I147" i="1" s="1"/>
  <c r="I148" i="1"/>
  <c r="B196" i="1"/>
  <c r="K196" i="1" s="1"/>
  <c r="D195" i="1"/>
  <c r="C195" i="1"/>
  <c r="E194" i="1"/>
  <c r="J147" i="1" l="1"/>
  <c r="G144" i="1"/>
  <c r="H145" i="1"/>
  <c r="J146" i="1" s="1"/>
  <c r="E195" i="1"/>
  <c r="B197" i="1"/>
  <c r="K197" i="1" s="1"/>
  <c r="C196" i="1"/>
  <c r="E196" i="1" s="1"/>
  <c r="D196" i="1"/>
  <c r="G143" i="1" l="1"/>
  <c r="H144" i="1"/>
  <c r="J145" i="1" s="1"/>
  <c r="I146" i="1"/>
  <c r="A190" i="1"/>
  <c r="A184" i="1" s="1"/>
  <c r="B198" i="1"/>
  <c r="K198" i="1" s="1"/>
  <c r="C197" i="1"/>
  <c r="D197" i="1"/>
  <c r="I145" i="1" l="1"/>
  <c r="G142" i="1"/>
  <c r="H143" i="1"/>
  <c r="I144" i="1" s="1"/>
  <c r="E197" i="1"/>
  <c r="B199" i="1"/>
  <c r="K199" i="1" s="1"/>
  <c r="D198" i="1"/>
  <c r="C198" i="1"/>
  <c r="E198" i="1" s="1"/>
  <c r="G141" i="1" l="1"/>
  <c r="H142" i="1"/>
  <c r="I143" i="1" s="1"/>
  <c r="J144" i="1"/>
  <c r="B200" i="1"/>
  <c r="K200" i="1" s="1"/>
  <c r="C199" i="1"/>
  <c r="E199" i="1" s="1"/>
  <c r="D199" i="1"/>
  <c r="J143" i="1" l="1"/>
  <c r="G140" i="1"/>
  <c r="H141" i="1"/>
  <c r="B201" i="1"/>
  <c r="K201" i="1" s="1"/>
  <c r="C200" i="1"/>
  <c r="E200" i="1" s="1"/>
  <c r="D200" i="1"/>
  <c r="J142" i="1" l="1"/>
  <c r="G139" i="1"/>
  <c r="H140" i="1"/>
  <c r="I141" i="1" s="1"/>
  <c r="I142" i="1"/>
  <c r="B202" i="1"/>
  <c r="K202" i="1" s="1"/>
  <c r="D201" i="1"/>
  <c r="C201" i="1"/>
  <c r="E201" i="1" s="1"/>
  <c r="G138" i="1" l="1"/>
  <c r="H139" i="1"/>
  <c r="I140" i="1" s="1"/>
  <c r="J141" i="1"/>
  <c r="D202" i="1"/>
  <c r="B203" i="1"/>
  <c r="K203" i="1" s="1"/>
  <c r="C202" i="1"/>
  <c r="E202" i="1" s="1"/>
  <c r="J140" i="1" l="1"/>
  <c r="G137" i="1"/>
  <c r="H138" i="1"/>
  <c r="J139" i="1" s="1"/>
  <c r="B204" i="1"/>
  <c r="K204" i="1" s="1"/>
  <c r="C203" i="1"/>
  <c r="E203" i="1" s="1"/>
  <c r="D203" i="1"/>
  <c r="G136" i="1" l="1"/>
  <c r="H137" i="1"/>
  <c r="J138" i="1" s="1"/>
  <c r="I139" i="1"/>
  <c r="B205" i="1"/>
  <c r="K205" i="1" s="1"/>
  <c r="C204" i="1"/>
  <c r="E204" i="1" s="1"/>
  <c r="D204" i="1"/>
  <c r="I138" i="1" l="1"/>
  <c r="H136" i="1"/>
  <c r="I137" i="1" s="1"/>
  <c r="G135" i="1"/>
  <c r="B206" i="1"/>
  <c r="K206" i="1" s="1"/>
  <c r="C205" i="1"/>
  <c r="E205" i="1" s="1"/>
  <c r="D205" i="1"/>
  <c r="J137" i="1" l="1"/>
  <c r="G134" i="1"/>
  <c r="H135" i="1"/>
  <c r="I136" i="1" s="1"/>
  <c r="B207" i="1"/>
  <c r="K207" i="1" s="1"/>
  <c r="C206" i="1"/>
  <c r="E206" i="1" s="1"/>
  <c r="D206" i="1"/>
  <c r="G133" i="1" l="1"/>
  <c r="H134" i="1"/>
  <c r="J135" i="1" s="1"/>
  <c r="J136" i="1"/>
  <c r="C207" i="1"/>
  <c r="E207" i="1" s="1"/>
  <c r="B208" i="1"/>
  <c r="K208" i="1" s="1"/>
  <c r="D207" i="1"/>
  <c r="I135" i="1" l="1"/>
  <c r="G132" i="1"/>
  <c r="H133" i="1"/>
  <c r="I134" i="1" s="1"/>
  <c r="C208" i="1"/>
  <c r="E208" i="1" s="1"/>
  <c r="B209" i="1"/>
  <c r="K209" i="1" s="1"/>
  <c r="D208" i="1"/>
  <c r="G131" i="1" l="1"/>
  <c r="H132" i="1"/>
  <c r="J133" i="1" s="1"/>
  <c r="J134" i="1"/>
  <c r="D209" i="1"/>
  <c r="C209" i="1"/>
  <c r="E209" i="1" s="1"/>
  <c r="B210" i="1"/>
  <c r="K210" i="1" s="1"/>
  <c r="I133" i="1" l="1"/>
  <c r="H131" i="1"/>
  <c r="I132" i="1" s="1"/>
  <c r="G130" i="1"/>
  <c r="C210" i="1"/>
  <c r="E210" i="1" s="1"/>
  <c r="B211" i="1"/>
  <c r="K211" i="1" s="1"/>
  <c r="D210" i="1"/>
  <c r="J132" i="1" l="1"/>
  <c r="G129" i="1"/>
  <c r="H130" i="1"/>
  <c r="J131" i="1" s="1"/>
  <c r="C211" i="1"/>
  <c r="E211" i="1" s="1"/>
  <c r="D211" i="1"/>
  <c r="B212" i="1"/>
  <c r="K212" i="1" s="1"/>
  <c r="G128" i="1" l="1"/>
  <c r="H129" i="1"/>
  <c r="I130" i="1" s="1"/>
  <c r="I131" i="1"/>
  <c r="D212" i="1"/>
  <c r="C212" i="1"/>
  <c r="E212" i="1" s="1"/>
  <c r="B213" i="1"/>
  <c r="B214" i="1" l="1"/>
  <c r="K213" i="1"/>
  <c r="J130" i="1"/>
  <c r="G127" i="1"/>
  <c r="H128" i="1"/>
  <c r="J129" i="1" s="1"/>
  <c r="D213" i="1"/>
  <c r="C213" i="1"/>
  <c r="E213" i="1" s="1"/>
  <c r="I129" i="1" l="1"/>
  <c r="G126" i="1"/>
  <c r="H127" i="1"/>
  <c r="C214" i="1"/>
  <c r="E214" i="1" s="1"/>
  <c r="K214" i="1"/>
  <c r="B215" i="1"/>
  <c r="D214" i="1"/>
  <c r="J128" i="1" l="1"/>
  <c r="K215" i="1"/>
  <c r="C215" i="1"/>
  <c r="E215" i="1" s="1"/>
  <c r="B216" i="1"/>
  <c r="D215" i="1"/>
  <c r="H126" i="1"/>
  <c r="G125" i="1"/>
  <c r="I128" i="1"/>
  <c r="I127" i="1" l="1"/>
  <c r="G124" i="1"/>
  <c r="H125" i="1"/>
  <c r="J127" i="1"/>
  <c r="K216" i="1"/>
  <c r="B217" i="1"/>
  <c r="C216" i="1"/>
  <c r="E216" i="1" s="1"/>
  <c r="D216" i="1"/>
  <c r="I126" i="1" l="1"/>
  <c r="K217" i="1"/>
  <c r="C217" i="1"/>
  <c r="B218" i="1"/>
  <c r="D217" i="1"/>
  <c r="G123" i="1"/>
  <c r="H124" i="1"/>
  <c r="J125" i="1" s="1"/>
  <c r="J126" i="1"/>
  <c r="K218" i="1" l="1"/>
  <c r="C218" i="1"/>
  <c r="D218" i="1"/>
  <c r="B219" i="1"/>
  <c r="G122" i="1"/>
  <c r="H123" i="1"/>
  <c r="I125" i="1"/>
  <c r="E217" i="1"/>
  <c r="J124" i="1" l="1"/>
  <c r="E218" i="1"/>
  <c r="G121" i="1"/>
  <c r="H122" i="1"/>
  <c r="I124" i="1"/>
  <c r="K219" i="1"/>
  <c r="D219" i="1"/>
  <c r="C219" i="1"/>
  <c r="B220" i="1"/>
  <c r="I123" i="1" l="1"/>
  <c r="C220" i="1"/>
  <c r="B221" i="1"/>
  <c r="D220" i="1"/>
  <c r="K220" i="1"/>
  <c r="E219" i="1"/>
  <c r="H121" i="1"/>
  <c r="J122" i="1" s="1"/>
  <c r="G120" i="1"/>
  <c r="H120" i="1" s="1"/>
  <c r="I121" i="1" s="1"/>
  <c r="J123" i="1"/>
  <c r="F120" i="1" l="1"/>
  <c r="E220" i="1"/>
  <c r="J121" i="1"/>
  <c r="E115" i="1"/>
  <c r="C221" i="1"/>
  <c r="E221" i="1" s="1"/>
  <c r="D221" i="1"/>
  <c r="K221" i="1"/>
  <c r="I122" i="1"/>
  <c r="G2" i="1" l="1"/>
  <c r="H2" i="1" l="1"/>
  <c r="A1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Jussi Virkkala</author>
  </authors>
  <commentList>
    <comment ref="A115" authorId="0" shapeId="0" xr:uid="{E152A7C8-C563-43DE-9263-520AEEF41093}">
      <text>
        <r>
          <rPr>
            <b/>
            <sz val="9"/>
            <color indexed="81"/>
            <rFont val="Tahoma"/>
            <family val="2"/>
          </rPr>
          <t>Jussi Virkkala: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<sst xmlns="http://schemas.openxmlformats.org/spreadsheetml/2006/main" count="32" uniqueCount="30">
  <si>
    <t>timestamp</t>
  </si>
  <si>
    <t>keycount</t>
  </si>
  <si>
    <t>matchesCount</t>
  </si>
  <si>
    <t>time</t>
  </si>
  <si>
    <t>Sorted entries if time correct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</si>
  <si>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</si>
  <si>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</si>
  <si>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</si>
  <si>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</si>
  <si>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</si>
  <si>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</si>
  <si>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</si>
  <si>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https://twitter.com/spheroid/status/1317109409869406209</t>
  </si>
  <si>
    <t>Avauskoodin arvioinnista, oireista -2 päivää eteenpäin jaetaan käyttäjille:</t>
  </si>
  <si>
    <t>Keys, /5</t>
  </si>
  <si>
    <t>Vanhimmat luvut</t>
  </si>
  <si>
    <t>Koronavilkku</t>
  </si>
  <si>
    <t>LocalMax</t>
  </si>
  <si>
    <t>LocalMin</t>
  </si>
  <si>
    <t>LowestIn</t>
  </si>
  <si>
    <t>2020-11-24 Replaced MAXIF function. Now works with older Excel versions.</t>
  </si>
  <si>
    <t>Labels</t>
  </si>
  <si>
    <t>Copy B.E down after adding new rows above last row</t>
  </si>
  <si>
    <t>Copy G:J commands up</t>
  </si>
  <si>
    <t>Koronavilkku history data, copy each week</t>
  </si>
  <si>
    <t>Uusin lisäys</t>
  </si>
  <si>
    <t>Vanhimmat</t>
  </si>
  <si>
    <t>Uusia ilmoitettuja COVID-19 tapauksia</t>
  </si>
  <si>
    <t>Koronavilkku päiväavaimia</t>
  </si>
  <si>
    <t>[{"timestamp":"6. joulukuuta 2020 klo 9.59","keyCount":865,"matchesCount":0,"appName":"Koronavilkku","hash":"YoJlgdswWMXa\/rSq4fMOYSPsbaBI6pFT42bZvN5dDYg="},{"timestamp":"5. joulukuuta 2020 klo 9.57","keyCount":845,"matchesCount":0,"appName":"Koronavilkku","hash":"C7dimM+AwiwT8J5zXC6sbLBTcmgRjrTdiKCoEgRoZHs="},{"timestamp":"4. joulukuuta 2020 klo 8.26","keyCount":748,"matchesCount":0,"appName":"Koronavilkku","hash":"K\/i3rEMWsYnNZXEatQDsqP78KyDvky4JjFhEOwckIcg="},{"timestamp":"3. joulukuuta 2020 klo 8.26","keyCount":714,"matchesCount":0,"appName":"Koronavilkku","hash":"d1z8TVoCNKgpeelhvxmfyDl4\/3evx6Jk9DaOq2hQSco="},{"timestamp":"2. joulukuuta 2020 klo 8.24","keyCount":995,"matchesCount":0,"appName":"Koronavilkku","hash":"9CPDneyXS\/GGiQ9bshh\/+b4XxQjGjWUYk8ILRSwPGDU="},{"timestamp":"1. joulukuuta 2020 klo 8.23","keyCount":722,"matchesCount":0,"appName":"Koronavilkku","hash":"xlCoVKNbGjdo8Hn88eS\/VLvLcFB84Q5knXqQiDIvMNQ="},{"timestamp":"30. marraskuuta 2020 klo 8.21","keyCount":725,"matchesCount":0,"appName":"Koronavilkku","hash":"zmEQGOF\/7pdnANnV80C5+9C5htKhH7O1gzQUBqDGeFw="},{"timestamp":"29. marraskuuta 2020 klo 8.19","keyCount":753,"matchesCount":0,"appName":"Koronavilkku","hash":"\/\/Aftoy35UC62AHtsL7+l8nHcQ3eUx2zq5HN7HmE2qc="},{"timestamp":"28. marraskuuta 2020 klo 8.04","keyCount":1025,"matchesCount":0,"appName":"Koronavilkku","hash":"C9+FnM93YfuTPrJMCli0apXXGDwji+NadjmGVd7ajik="},{"timestamp":"27. marraskuuta 2020 klo 7.36","keyCount":838,"matchesCount":0,"appName":"Koronavilkku","hash":"lgn1PEhTJPRLY1WnkzeFFtBXn0LfLM8SnT81JWHk4y8="},{"timestamp":"26. marraskuuta 2020 klo 7.30","keyCount":923,"matchesCount":1,"appName":"Koronavilkku","hash":"mftrgc\/HAS66WmRAPcO0PfcJhtnqID3qNXJmYr9ifrc="},{"timestamp":"25. marraskuuta 2020 klo 7.30","keyCount":1098,"matchesCount":0,"appName":"Koronavilkku","hash":"QYV2Ws3YIk1gpb03amvkHgzxFk0Cz0GXQvAsKY4PcRM="},{"timestamp":"24. marraskuuta 2020 klo 7.26","keyCount":874,"matchesCount":0,"appName":"Koronavilkku","hash":"najNByHhJKhCe7uqG2+pvvYI970lTWyNQlEsIk1qKVI="},{"timestamp":"23. marraskuuta 2020 klo 7.25","keyCount":383,"matchesCount":0,"appName":"Koronavilkku","hash":"79mjiCTu2Nw5reUSDrSx8j4K9sRUHl47OQpGEDNfoRU="},{"timestamp":"22. marraskuuta 2020 klo 7.23","keyCount":485,"matchesCount":0,"appName":"Koronavilkku","hash":"lSImzqh0gv8484wr9XtsCxWYIsnHZniMylsHWqHY7cA="},{"timestamp":"21. marraskuuta 2020 klo 7.21","keyCount":626,"matchesCount":0,"appName":"Koronavilkku","hash":"Eb4nBn0LliXpXXFDikGwszrPwLBkLsvfgMEBeZNDlRs="}]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</si>
</sst>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  <xf numFmtId="0" fontId="0" fillId="3" borderId="0" xfId="0" applyFill="1"/>
    <xf numFmtId="14" fontId="0" fillId="3" borderId="0" xfId="0" applyNumberFormat="1" applyFill="1"/>
    <xf numFmtId="2" fontId="0" fillId="0" borderId="0" xfId="0" applyNumberFormat="1"/>
    <xf numFmtId="0" fontId="0" fillId="4" borderId="0" xfId="0" applyFill="1"/>
    <xf numFmtId="14" fontId="0" fillId="4" borderId="0" xfId="0" applyNumberFormat="1" applyFill="1"/>
    <xf numFmtId="165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layout>
        <c:manualLayout>
          <c:xMode val="edge"/>
          <c:yMode val="edge"/>
          <c:x val="0.32647585353511738"/>
          <c:y val="2.0289855586997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1981368937759"/>
          <c:y val="0.12388474580964778"/>
          <c:w val="0.84256843114483493"/>
          <c:h val="0.876115254190352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6. joulukuuta</c:v>
                </c:pt>
                <c:pt idx="1">
                  <c:v>5. joulukuuta</c:v>
                </c:pt>
                <c:pt idx="2">
                  <c:v>4. joulukuuta</c:v>
                </c:pt>
                <c:pt idx="3">
                  <c:v>3. joulukuuta</c:v>
                </c:pt>
                <c:pt idx="4">
                  <c:v>2. joulukuuta</c:v>
                </c:pt>
                <c:pt idx="5">
                  <c:v>1. joulukuuta</c:v>
                </c:pt>
                <c:pt idx="6">
                  <c:v>30. marraskuuta</c:v>
                </c:pt>
                <c:pt idx="7">
                  <c:v>29. marraskuuta</c:v>
                </c:pt>
                <c:pt idx="8">
                  <c:v>28. marraskuuta</c:v>
                </c:pt>
                <c:pt idx="9">
                  <c:v>27. marraskuuta</c:v>
                </c:pt>
                <c:pt idx="10">
                  <c:v>26. marraskuuta</c:v>
                </c:pt>
                <c:pt idx="11">
                  <c:v>25. marraskuuta</c:v>
                </c:pt>
                <c:pt idx="12">
                  <c:v>24. marraskuuta</c:v>
                </c:pt>
                <c:pt idx="13">
                  <c:v>23. marraskuuta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865</c:v>
                </c:pt>
                <c:pt idx="1">
                  <c:v>845</c:v>
                </c:pt>
                <c:pt idx="2">
                  <c:v>748</c:v>
                </c:pt>
                <c:pt idx="3">
                  <c:v>714</c:v>
                </c:pt>
                <c:pt idx="4">
                  <c:v>995</c:v>
                </c:pt>
                <c:pt idx="5">
                  <c:v>722</c:v>
                </c:pt>
                <c:pt idx="6">
                  <c:v>725</c:v>
                </c:pt>
                <c:pt idx="7">
                  <c:v>753</c:v>
                </c:pt>
                <c:pt idx="8">
                  <c:v>1025</c:v>
                </c:pt>
                <c:pt idx="9">
                  <c:v>838</c:v>
                </c:pt>
                <c:pt idx="10">
                  <c:v>923</c:v>
                </c:pt>
                <c:pt idx="11">
                  <c:v>1098</c:v>
                </c:pt>
                <c:pt idx="12">
                  <c:v>874</c:v>
                </c:pt>
                <c:pt idx="13">
                  <c:v>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Android!$A$115</c:f>
          <c:strCache>
            <c:ptCount val="1"/>
            <c:pt idx="0">
              <c:v>6.12.2020 uusia Koronavilkku päiväavaimia n=865.</c:v>
            </c:pt>
          </c:strCache>
        </c:strRef>
      </c:tx>
      <c:layout>
        <c:manualLayout>
          <c:xMode val="edge"/>
          <c:yMode val="edge"/>
          <c:x val="5.3443771934114585E-2"/>
          <c:y val="3.7427849589688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87830940441796E-2"/>
          <c:y val="1.7370173452000266E-2"/>
          <c:w val="0.94696457028094916"/>
          <c:h val="0.836487667088532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ADF0730-8C57-4B55-88B4-9D73EB2ADE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9467CEB-85A5-4436-B441-4DB0687A81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6D10048-D5FB-44DC-B73B-FB46861FAE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6AA4EEB-332B-40F9-9D69-12C6148337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94864EE-8D34-4D0E-8CD8-BEB8D70689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F2D2245-E898-4C08-86EF-C953E1EFF7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5157633-D7C7-4CC4-AA59-54AF16D427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38E5145-733E-4C65-BE20-71ADD533F8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7E5819B-368F-4C6F-BC3C-E655EFC17F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7CA7DD3-6515-4447-98FD-1D6FDBE053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C68E10A-0E61-4D03-8885-07850AE6BB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A0CBA80-2705-4D48-A938-A2E87BC570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6CCA4E9-77BD-4D3B-A38E-AC1F5036AB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10D5094-85C1-4857-BC48-E4414E4C9B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C1ABC6A-4EE8-44ED-B033-6EE1ADBD1E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012DF81-CE14-44A4-A9F3-D0E3ADF36A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70E2B45-26F9-4787-8AD6-835A0BFB16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5EDF8C9-5ADE-4453-ABE7-473CB0FE8B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CE1AD74-5F12-4C23-B890-1128E920F6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CDD0024-6CF3-4691-9183-2C9FDBBC47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4D469CD-1B2E-423A-BE8F-09C2F429EF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8F202C3-77D1-4A6C-B478-8659252E80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F5581B9-54A9-4FAF-B346-4206F74CD9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9AA425AB-8C68-401C-A303-969ADFAFDF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722-4F14-9152-20D3A51EF4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E3704A3-EB0E-4104-BD3D-67C5C78B82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E8D7C812-6FC6-4F52-A0C8-0C302F6646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E616DA4-8126-4BD8-AC19-41D0321BCA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01A0360-C24D-484F-8926-B5354E9978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18F49471-0BF7-450B-B85F-211C750D12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62A077E3-9B8B-4456-B9E5-8FC794D84C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BB315237-1403-4900-83AA-9156314DBA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2DB6B8CD-E5BF-4C50-A00E-BA03DE7EED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C686A442-D4B3-4132-AE18-31AE6C7BD4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F66D7C1A-36D3-4624-892B-E3F659B0DC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D5D28EBD-D672-47A4-B27E-CD90137EBD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C9E2AD05-B939-4118-AA4B-81ED806A7F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9736C9CF-CFD5-427B-98C0-C457BD96BB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5088F852-1684-48F8-A0A1-AC84033EBE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66A3AD9A-1120-4B33-BF1D-3D7428D799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8006759A-831B-4723-952B-B0E4C1092A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C26125BC-DD1F-4470-A7EC-6F69C8AF65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34C8C047-95A9-4775-8894-AA7904A435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52644D58-5FE1-4B83-B7DF-9B3D564D19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D54C1C46-0144-4F0C-BE02-FFE0E90B4E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0AC63364-6E65-4A52-BEB9-32226CA9CA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78132F53-965F-414B-9C35-AA03993130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D3FB3541-BB8F-4B19-823B-EB69CA123A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855365B0-87EF-443E-AC90-7E9893A99A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71B21199-0A47-4CB5-8C0F-F0D089D362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B521ECB8-6CC2-4B99-B7C4-E181927E11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236B5F00-0DEE-4EE5-BE04-155007B4C8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BEADFB28-7631-465E-AB78-2F6216E02B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0AED3365-8625-4668-A38A-1B048E74AB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9BCC6CEF-77B3-4954-988C-12057BBED7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C6A8355D-4F08-4F5B-BE82-104A3DEB66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E567E82E-6B8C-4CFF-A852-CA4594D282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1526DD08-1F06-4615-ADAB-1BEA33F847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829B56D9-1EFB-4B7F-AA3A-A3CDE7F484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6E3B2AEE-45A7-40D3-A8C9-5650A462E4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B6F390EC-C71E-4F4B-9D63-E59089466A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CCBFA263-69EE-446C-AF49-69D4019B9D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0C59EF51-C249-483E-B5BB-397322BEA0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03F0DD5B-E2D5-4C20-937B-1F1C77835F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5E498F4B-359A-41B4-8A66-5D5C27EEE8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122-4399-BD62-9EBC7E39157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418ABD3E-50A1-4EE0-A38C-D80DE44278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D1FFE5F6-C8A2-4DB7-98B1-A9235D2ACA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722-4F14-9152-20D3A51EF431}"/>
                </c:ext>
              </c:extLst>
            </c:dLbl>
            <c:dLbl>
              <c:idx val="66"/>
              <c:layout>
                <c:manualLayout>
                  <c:x val="-1.1305842063452717E-2"/>
                  <c:y val="-5.8706455722876548E-2"/>
                </c:manualLayout>
              </c:layout>
              <c:tx>
                <c:rich>
                  <a:bodyPr/>
                  <a:lstStyle/>
                  <a:p>
                    <a:fld id="{80142BFA-CB79-4DCB-B773-6AAC0CDD84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4125FCB4-ACED-4382-BE44-E55E52A21E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9C081DA7-646B-4E82-B116-92B236EBCB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6D76E235-9BC4-418A-B36E-AA41CADE1F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1D2D4776-735E-4B69-BB58-1CA32305DE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DD5-4B95-9BAC-7980F04D1E1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543681FD-CBAC-4277-A3BC-ADAE8C2B95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61006D03-D964-40B4-BE55-F949E4ABF9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67B94C24-4371-4F53-ADE4-5E5C2ADB62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780356FE-E133-4727-BC99-6650E1A704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C71B1E28-1472-4EBC-8B96-5891A66E41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122-4399-BD62-9EBC7E39157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F277A22A-3013-42D7-A3B8-1FE4BB5BD1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22-4399-BD62-9EBC7E39157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3C8EFA49-2A59-4C35-953E-D16D86026B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122-4399-BD62-9EBC7E39157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C34CCE83-43C2-481B-99FA-A55B689CA1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AF705929-B6E5-464D-8483-3800B08B78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22-4399-BD62-9EBC7E39157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F0795C11-F288-48D6-BC2C-B67DB597D8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122-4399-BD62-9EBC7E39157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3D12F007-8C30-4BA4-9F5A-06CB543C0C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122-4399-BD62-9EBC7E39157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366118DC-6C48-42D3-A079-4B6DD9467A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F00E79ED-1ED1-4092-AEA2-A47C801D9C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4E51D6D8-9956-44F6-9501-697C9A0805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C0C7CD00-C4D2-4A10-A678-67BA56FA73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C9BDA990-3C7E-4AEF-9A44-536A3B0B2F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31A0B00C-F429-4CF0-9F7E-C28F4797FE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5D16EA34-4983-4F10-BD85-F27AA61256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722-4F14-9152-20D3A51EF43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363ACC5A-A2B2-4695-8BF6-9FA65FE568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24A-406D-AFD1-0EF1255AA3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567E11C7-406B-4499-8A65-6CEABA96C3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24A-406D-AFD1-0EF1255AA3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391C1871-9C3D-46FC-96E0-C53EE471F4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24A-406D-AFD1-0EF1255AA3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8B267F2F-AF21-45D2-985D-6CD925439D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24A-406D-AFD1-0EF1255AA3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47B4687A-26CA-4142-85C1-BEDD7F217D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24A-406D-AFD1-0EF1255AA3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AE90B128-E206-4C40-BEA4-74A8876B88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24A-406D-AFD1-0EF1255AA3A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DBDD908B-1827-4A77-A444-97EFF475A0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2D4-43BF-B10D-03476A552DB2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E1736D27-7BEC-4C7A-A1A4-93F5441D58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056-424A-B952-882C32191493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A66D1641-D44F-446E-9B59-7E951A6D47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056-424A-B952-882C32191493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8603B56B-5FB6-4BCE-85E6-1B22CE3147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056-424A-B952-882C32191493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EDE5F8AE-3337-4D34-A102-9EBC3432F4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056-424A-B952-882C32191493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FE8C8E48-04BA-4F1A-8694-3C20F1B63A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056-424A-B952-882C32191493}"/>
                </c:ext>
              </c:extLst>
            </c:dLbl>
            <c:dLbl>
              <c:idx val="101"/>
              <c:layout>
                <c:manualLayout>
                  <c:x val="-1.60361457054283E-16"/>
                  <c:y val="-4.957944179492814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5046CCE-9BA0-49AA-A9A3-FB01328555F5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6.027001145107720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E0-44E4-BE37-C374CF4B2E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Android!$B$120:$B$221</c:f>
              <c:numCache>
                <c:formatCode>d/m</c:formatCode>
                <c:ptCount val="102"/>
                <c:pt idx="0">
                  <c:v>44171</c:v>
                </c:pt>
                <c:pt idx="1">
                  <c:v>44170</c:v>
                </c:pt>
                <c:pt idx="2">
                  <c:v>44169</c:v>
                </c:pt>
                <c:pt idx="3">
                  <c:v>44168</c:v>
                </c:pt>
                <c:pt idx="4">
                  <c:v>44167</c:v>
                </c:pt>
                <c:pt idx="5">
                  <c:v>44166</c:v>
                </c:pt>
                <c:pt idx="6">
                  <c:v>44165</c:v>
                </c:pt>
                <c:pt idx="7">
                  <c:v>44164</c:v>
                </c:pt>
                <c:pt idx="8">
                  <c:v>44163</c:v>
                </c:pt>
                <c:pt idx="9">
                  <c:v>44162</c:v>
                </c:pt>
                <c:pt idx="10">
                  <c:v>44161</c:v>
                </c:pt>
                <c:pt idx="11">
                  <c:v>44160</c:v>
                </c:pt>
                <c:pt idx="12">
                  <c:v>44159</c:v>
                </c:pt>
                <c:pt idx="13">
                  <c:v>44158</c:v>
                </c:pt>
                <c:pt idx="14">
                  <c:v>44157</c:v>
                </c:pt>
                <c:pt idx="15">
                  <c:v>44156</c:v>
                </c:pt>
                <c:pt idx="16">
                  <c:v>44155</c:v>
                </c:pt>
                <c:pt idx="17">
                  <c:v>44154</c:v>
                </c:pt>
                <c:pt idx="18">
                  <c:v>44153</c:v>
                </c:pt>
                <c:pt idx="19">
                  <c:v>44152</c:v>
                </c:pt>
                <c:pt idx="20">
                  <c:v>44151</c:v>
                </c:pt>
                <c:pt idx="21">
                  <c:v>44150</c:v>
                </c:pt>
                <c:pt idx="22">
                  <c:v>44149</c:v>
                </c:pt>
                <c:pt idx="23">
                  <c:v>44148</c:v>
                </c:pt>
                <c:pt idx="24">
                  <c:v>44147</c:v>
                </c:pt>
                <c:pt idx="25">
                  <c:v>44146</c:v>
                </c:pt>
                <c:pt idx="26">
                  <c:v>44145</c:v>
                </c:pt>
                <c:pt idx="27">
                  <c:v>44144</c:v>
                </c:pt>
                <c:pt idx="28">
                  <c:v>44143</c:v>
                </c:pt>
                <c:pt idx="29">
                  <c:v>44142</c:v>
                </c:pt>
                <c:pt idx="30">
                  <c:v>44141</c:v>
                </c:pt>
                <c:pt idx="31">
                  <c:v>44140</c:v>
                </c:pt>
                <c:pt idx="32">
                  <c:v>44139</c:v>
                </c:pt>
                <c:pt idx="33">
                  <c:v>44138</c:v>
                </c:pt>
                <c:pt idx="34">
                  <c:v>44137</c:v>
                </c:pt>
                <c:pt idx="35">
                  <c:v>44136</c:v>
                </c:pt>
                <c:pt idx="36">
                  <c:v>44135</c:v>
                </c:pt>
                <c:pt idx="37">
                  <c:v>44134</c:v>
                </c:pt>
                <c:pt idx="38">
                  <c:v>44133</c:v>
                </c:pt>
                <c:pt idx="39">
                  <c:v>44132</c:v>
                </c:pt>
                <c:pt idx="40">
                  <c:v>44131</c:v>
                </c:pt>
                <c:pt idx="41">
                  <c:v>44130</c:v>
                </c:pt>
                <c:pt idx="42">
                  <c:v>44129</c:v>
                </c:pt>
                <c:pt idx="43">
                  <c:v>44128</c:v>
                </c:pt>
                <c:pt idx="44">
                  <c:v>44127</c:v>
                </c:pt>
                <c:pt idx="45">
                  <c:v>44126</c:v>
                </c:pt>
                <c:pt idx="46">
                  <c:v>44125</c:v>
                </c:pt>
                <c:pt idx="47">
                  <c:v>44124</c:v>
                </c:pt>
                <c:pt idx="48">
                  <c:v>44123</c:v>
                </c:pt>
                <c:pt idx="49">
                  <c:v>44122</c:v>
                </c:pt>
                <c:pt idx="50">
                  <c:v>44121</c:v>
                </c:pt>
                <c:pt idx="51">
                  <c:v>44120</c:v>
                </c:pt>
                <c:pt idx="52">
                  <c:v>44119</c:v>
                </c:pt>
                <c:pt idx="53">
                  <c:v>44118</c:v>
                </c:pt>
                <c:pt idx="54">
                  <c:v>44117</c:v>
                </c:pt>
                <c:pt idx="55">
                  <c:v>44116</c:v>
                </c:pt>
                <c:pt idx="56">
                  <c:v>44115</c:v>
                </c:pt>
                <c:pt idx="57">
                  <c:v>44114</c:v>
                </c:pt>
                <c:pt idx="58">
                  <c:v>44113</c:v>
                </c:pt>
                <c:pt idx="59">
                  <c:v>44112</c:v>
                </c:pt>
                <c:pt idx="60">
                  <c:v>44111</c:v>
                </c:pt>
                <c:pt idx="61">
                  <c:v>44110</c:v>
                </c:pt>
                <c:pt idx="62">
                  <c:v>44109</c:v>
                </c:pt>
                <c:pt idx="63">
                  <c:v>44108</c:v>
                </c:pt>
                <c:pt idx="64">
                  <c:v>44107</c:v>
                </c:pt>
                <c:pt idx="65">
                  <c:v>44106</c:v>
                </c:pt>
                <c:pt idx="66">
                  <c:v>44105</c:v>
                </c:pt>
                <c:pt idx="67">
                  <c:v>44104</c:v>
                </c:pt>
                <c:pt idx="68">
                  <c:v>44103</c:v>
                </c:pt>
                <c:pt idx="69">
                  <c:v>44102</c:v>
                </c:pt>
                <c:pt idx="70">
                  <c:v>44101</c:v>
                </c:pt>
                <c:pt idx="71">
                  <c:v>44100</c:v>
                </c:pt>
                <c:pt idx="72">
                  <c:v>44099</c:v>
                </c:pt>
                <c:pt idx="73">
                  <c:v>44098</c:v>
                </c:pt>
                <c:pt idx="74">
                  <c:v>44097</c:v>
                </c:pt>
                <c:pt idx="75">
                  <c:v>44096</c:v>
                </c:pt>
                <c:pt idx="76">
                  <c:v>44095</c:v>
                </c:pt>
                <c:pt idx="77">
                  <c:v>44094</c:v>
                </c:pt>
                <c:pt idx="78">
                  <c:v>44093</c:v>
                </c:pt>
                <c:pt idx="79">
                  <c:v>44092</c:v>
                </c:pt>
                <c:pt idx="80">
                  <c:v>44091</c:v>
                </c:pt>
                <c:pt idx="81">
                  <c:v>44090</c:v>
                </c:pt>
                <c:pt idx="82">
                  <c:v>44089</c:v>
                </c:pt>
                <c:pt idx="83">
                  <c:v>44088</c:v>
                </c:pt>
                <c:pt idx="84">
                  <c:v>44087</c:v>
                </c:pt>
                <c:pt idx="85">
                  <c:v>44086</c:v>
                </c:pt>
                <c:pt idx="86">
                  <c:v>44085</c:v>
                </c:pt>
                <c:pt idx="87">
                  <c:v>44084</c:v>
                </c:pt>
                <c:pt idx="88">
                  <c:v>44083</c:v>
                </c:pt>
                <c:pt idx="89">
                  <c:v>44082</c:v>
                </c:pt>
                <c:pt idx="90">
                  <c:v>44081</c:v>
                </c:pt>
                <c:pt idx="91">
                  <c:v>44080</c:v>
                </c:pt>
                <c:pt idx="92">
                  <c:v>44079</c:v>
                </c:pt>
                <c:pt idx="93">
                  <c:v>44078</c:v>
                </c:pt>
                <c:pt idx="94">
                  <c:v>44077</c:v>
                </c:pt>
                <c:pt idx="95">
                  <c:v>44077</c:v>
                </c:pt>
                <c:pt idx="96">
                  <c:v>44077</c:v>
                </c:pt>
                <c:pt idx="97">
                  <c:v>44077</c:v>
                </c:pt>
                <c:pt idx="98">
                  <c:v>44077</c:v>
                </c:pt>
                <c:pt idx="99">
                  <c:v>44077</c:v>
                </c:pt>
                <c:pt idx="100">
                  <c:v>44077</c:v>
                </c:pt>
                <c:pt idx="101">
                  <c:v>44077</c:v>
                </c:pt>
              </c:numCache>
            </c:numRef>
          </c:cat>
          <c:val>
            <c:numRef>
              <c:f>Android!$C$120:$C$221</c:f>
              <c:numCache>
                <c:formatCode>General</c:formatCode>
                <c:ptCount val="102"/>
                <c:pt idx="0">
                  <c:v>865</c:v>
                </c:pt>
                <c:pt idx="1">
                  <c:v>845</c:v>
                </c:pt>
                <c:pt idx="2">
                  <c:v>748</c:v>
                </c:pt>
                <c:pt idx="3">
                  <c:v>714</c:v>
                </c:pt>
                <c:pt idx="4">
                  <c:v>995</c:v>
                </c:pt>
                <c:pt idx="5">
                  <c:v>722</c:v>
                </c:pt>
                <c:pt idx="6">
                  <c:v>725</c:v>
                </c:pt>
                <c:pt idx="7">
                  <c:v>753</c:v>
                </c:pt>
                <c:pt idx="8">
                  <c:v>1025</c:v>
                </c:pt>
                <c:pt idx="9">
                  <c:v>838</c:v>
                </c:pt>
                <c:pt idx="10">
                  <c:v>923</c:v>
                </c:pt>
                <c:pt idx="11">
                  <c:v>1098</c:v>
                </c:pt>
                <c:pt idx="12">
                  <c:v>874</c:v>
                </c:pt>
                <c:pt idx="13">
                  <c:v>383</c:v>
                </c:pt>
                <c:pt idx="14">
                  <c:v>485</c:v>
                </c:pt>
                <c:pt idx="15">
                  <c:v>626</c:v>
                </c:pt>
                <c:pt idx="16">
                  <c:v>518</c:v>
                </c:pt>
                <c:pt idx="17">
                  <c:v>537</c:v>
                </c:pt>
                <c:pt idx="18">
                  <c:v>458</c:v>
                </c:pt>
                <c:pt idx="19">
                  <c:v>389</c:v>
                </c:pt>
                <c:pt idx="20">
                  <c:v>301</c:v>
                </c:pt>
                <c:pt idx="21">
                  <c:v>321</c:v>
                </c:pt>
                <c:pt idx="22">
                  <c:v>279</c:v>
                </c:pt>
                <c:pt idx="23">
                  <c:v>280</c:v>
                </c:pt>
                <c:pt idx="24">
                  <c:v>255</c:v>
                </c:pt>
                <c:pt idx="25">
                  <c:v>248</c:v>
                </c:pt>
                <c:pt idx="26">
                  <c:v>202</c:v>
                </c:pt>
                <c:pt idx="27">
                  <c:v>171</c:v>
                </c:pt>
                <c:pt idx="28">
                  <c:v>252</c:v>
                </c:pt>
                <c:pt idx="29">
                  <c:v>365</c:v>
                </c:pt>
                <c:pt idx="30">
                  <c:v>378</c:v>
                </c:pt>
                <c:pt idx="31">
                  <c:v>309</c:v>
                </c:pt>
                <c:pt idx="32">
                  <c:v>345</c:v>
                </c:pt>
                <c:pt idx="33">
                  <c:v>252</c:v>
                </c:pt>
                <c:pt idx="34">
                  <c:v>241</c:v>
                </c:pt>
                <c:pt idx="35">
                  <c:v>240</c:v>
                </c:pt>
                <c:pt idx="36">
                  <c:v>372</c:v>
                </c:pt>
                <c:pt idx="37">
                  <c:v>367</c:v>
                </c:pt>
                <c:pt idx="38">
                  <c:v>353</c:v>
                </c:pt>
                <c:pt idx="39">
                  <c:v>367</c:v>
                </c:pt>
                <c:pt idx="40">
                  <c:v>260</c:v>
                </c:pt>
                <c:pt idx="41">
                  <c:v>309</c:v>
                </c:pt>
                <c:pt idx="42">
                  <c:v>312</c:v>
                </c:pt>
                <c:pt idx="43">
                  <c:v>329</c:v>
                </c:pt>
                <c:pt idx="44">
                  <c:v>486</c:v>
                </c:pt>
                <c:pt idx="45">
                  <c:v>372</c:v>
                </c:pt>
                <c:pt idx="46">
                  <c:v>446</c:v>
                </c:pt>
                <c:pt idx="47">
                  <c:v>386</c:v>
                </c:pt>
                <c:pt idx="48">
                  <c:v>421</c:v>
                </c:pt>
                <c:pt idx="49">
                  <c:v>535</c:v>
                </c:pt>
                <c:pt idx="50">
                  <c:v>537</c:v>
                </c:pt>
                <c:pt idx="51">
                  <c:v>639</c:v>
                </c:pt>
                <c:pt idx="52">
                  <c:v>429</c:v>
                </c:pt>
                <c:pt idx="53">
                  <c:v>559</c:v>
                </c:pt>
                <c:pt idx="54">
                  <c:v>649</c:v>
                </c:pt>
                <c:pt idx="55">
                  <c:v>691</c:v>
                </c:pt>
                <c:pt idx="56">
                  <c:v>666</c:v>
                </c:pt>
                <c:pt idx="57">
                  <c:v>720</c:v>
                </c:pt>
                <c:pt idx="58">
                  <c:v>640</c:v>
                </c:pt>
                <c:pt idx="59">
                  <c:v>445</c:v>
                </c:pt>
                <c:pt idx="60">
                  <c:v>578</c:v>
                </c:pt>
                <c:pt idx="61">
                  <c:v>655</c:v>
                </c:pt>
                <c:pt idx="62">
                  <c:v>453</c:v>
                </c:pt>
                <c:pt idx="63">
                  <c:v>294</c:v>
                </c:pt>
                <c:pt idx="64">
                  <c:v>463</c:v>
                </c:pt>
                <c:pt idx="65">
                  <c:v>169</c:v>
                </c:pt>
                <c:pt idx="66">
                  <c:v>203</c:v>
                </c:pt>
                <c:pt idx="67">
                  <c:v>318</c:v>
                </c:pt>
                <c:pt idx="68">
                  <c:v>238</c:v>
                </c:pt>
                <c:pt idx="69">
                  <c:v>199</c:v>
                </c:pt>
                <c:pt idx="70">
                  <c:v>141</c:v>
                </c:pt>
                <c:pt idx="71">
                  <c:v>242</c:v>
                </c:pt>
                <c:pt idx="72">
                  <c:v>217</c:v>
                </c:pt>
                <c:pt idx="73">
                  <c:v>211</c:v>
                </c:pt>
                <c:pt idx="74">
                  <c:v>189</c:v>
                </c:pt>
                <c:pt idx="75">
                  <c:v>311</c:v>
                </c:pt>
                <c:pt idx="76">
                  <c:v>157</c:v>
                </c:pt>
                <c:pt idx="77">
                  <c:v>202</c:v>
                </c:pt>
                <c:pt idx="78">
                  <c:v>190</c:v>
                </c:pt>
                <c:pt idx="79">
                  <c:v>82</c:v>
                </c:pt>
                <c:pt idx="80">
                  <c:v>137</c:v>
                </c:pt>
                <c:pt idx="81">
                  <c:v>125</c:v>
                </c:pt>
                <c:pt idx="82">
                  <c:v>136</c:v>
                </c:pt>
                <c:pt idx="83">
                  <c:v>67</c:v>
                </c:pt>
                <c:pt idx="84">
                  <c:v>87</c:v>
                </c:pt>
                <c:pt idx="85">
                  <c:v>46</c:v>
                </c:pt>
                <c:pt idx="86">
                  <c:v>70</c:v>
                </c:pt>
                <c:pt idx="87">
                  <c:v>75</c:v>
                </c:pt>
                <c:pt idx="88">
                  <c:v>101</c:v>
                </c:pt>
                <c:pt idx="89">
                  <c:v>56</c:v>
                </c:pt>
                <c:pt idx="90">
                  <c:v>46</c:v>
                </c:pt>
                <c:pt idx="91">
                  <c:v>10</c:v>
                </c:pt>
                <c:pt idx="92">
                  <c:v>15</c:v>
                </c:pt>
                <c:pt idx="93">
                  <c:v>19</c:v>
                </c:pt>
                <c:pt idx="94">
                  <c:v>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Android!$I$120:$I$221</c15:f>
                <c15:dlblRangeCache>
                  <c:ptCount val="102"/>
                  <c:pt idx="8">
                    <c:v>19</c:v>
                  </c:pt>
                  <c:pt idx="13">
                    <c:v>101</c:v>
                  </c:pt>
                  <c:pt idx="17">
                    <c:v>87</c:v>
                  </c:pt>
                  <c:pt idx="19">
                    <c:v>136</c:v>
                  </c:pt>
                  <c:pt idx="21">
                    <c:v>137</c:v>
                  </c:pt>
                  <c:pt idx="24">
                    <c:v>202</c:v>
                  </c:pt>
                  <c:pt idx="26">
                    <c:v>311</c:v>
                  </c:pt>
                  <c:pt idx="30">
                    <c:v>242</c:v>
                  </c:pt>
                  <c:pt idx="34">
                    <c:v>318</c:v>
                  </c:pt>
                  <c:pt idx="37">
                    <c:v>463</c:v>
                  </c:pt>
                  <c:pt idx="40">
                    <c:v>655</c:v>
                  </c:pt>
                  <c:pt idx="44">
                    <c:v>720</c:v>
                  </c:pt>
                  <c:pt idx="46">
                    <c:v>691</c:v>
                  </c:pt>
                  <c:pt idx="50">
                    <c:v>639</c:v>
                  </c:pt>
                  <c:pt idx="55">
                    <c:v>446</c:v>
                  </c:pt>
                  <c:pt idx="57">
                    <c:v>486</c:v>
                  </c:pt>
                  <c:pt idx="62">
                    <c:v>367</c:v>
                  </c:pt>
                  <c:pt idx="65">
                    <c:v>372</c:v>
                  </c:pt>
                  <c:pt idx="69">
                    <c:v>345</c:v>
                  </c:pt>
                  <c:pt idx="71">
                    <c:v>378</c:v>
                  </c:pt>
                  <c:pt idx="78">
                    <c:v>280</c:v>
                  </c:pt>
                  <c:pt idx="80">
                    <c:v>321</c:v>
                  </c:pt>
                  <c:pt idx="84">
                    <c:v>537</c:v>
                  </c:pt>
                  <c:pt idx="86">
                    <c:v>626</c:v>
                  </c:pt>
                  <c:pt idx="90">
                    <c:v>1098</c:v>
                  </c:pt>
                  <c:pt idx="93">
                    <c:v>1025</c:v>
                  </c:pt>
                  <c:pt idx="97">
                    <c:v>995</c:v>
                  </c:pt>
                  <c:pt idx="101">
                    <c:v>865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5B3D6EB-7B83-4F8B-AC85-3AA070E5DC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49A1C63-7C13-49EA-8D84-035E0FF82C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B583D54-6CDB-4117-AD5B-E574ECF0EE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FC19A44-8FF3-4FF5-AA99-488A549B8F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55630CB-7987-4D0D-B2DB-D51EB95D2B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F709170-D605-4D8B-BFF8-D8E13F291F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8CCBFF9-3E0C-4981-A6BB-2FBD0D13E7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63FE8A8-9AE7-4B7B-95DE-7A9DD718DE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A035F5C-9AF0-40D0-BEF7-7FE20C137F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3D8B532-AB67-475A-B4A3-C874F79081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CC754C3-BA94-4924-9201-8728E39D18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AEE79D5-DB89-4DF8-BB9B-240843DC34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A05F7D8-FC4F-458A-993F-8EDC4BC5E3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A9FFB3C-34DB-4FA7-A869-097E603A8C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38E2064-905E-4E62-9977-AAC1BF78F2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A4E2D3D-FCED-4D94-AEF7-43AC9438CA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A6499C7-B7CF-4332-A77A-CF2C064175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7A9DD51-5985-409A-861D-A31A6B51D0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9361E21-ADB5-4299-9FA8-D90F039036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7A3BA56-3D5A-4028-A1E5-82E75B6773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BC41B93-F38D-44F2-BCD4-35C843746F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4269B0E-25B0-442B-9AA4-4BD9675D5F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19A7873-4683-4ED7-B125-CEF73DFDF9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C70682B-F597-44E5-9B20-9CC2BB6D93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7722-4F14-9152-20D3A51EF431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346336B-D7D9-41A7-8668-4289F2361B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B9A8880-EAA2-44DC-9B3E-1546BD5A3D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0634955-6C89-4B7A-86FC-46BAA000D5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A4D72AC-1912-4806-9D10-512CB84B92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56D4EC70-6C1D-4EAB-8950-9894A6EE78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7722-4F14-9152-20D3A51EF431}"/>
                </c:ext>
              </c:extLst>
            </c:dLbl>
            <c:dLbl>
              <c:idx val="30"/>
              <c:layout>
                <c:manualLayout>
                  <c:x val="-2.5788245187612378E-2"/>
                  <c:y val="2.3785794615018969E-2"/>
                </c:manualLayout>
              </c:layout>
              <c:tx>
                <c:rich>
                  <a:bodyPr/>
                  <a:lstStyle/>
                  <a:p>
                    <a:fld id="{4502A63B-6E99-4837-82EB-396B31BDFC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E0DC82A6-0F75-49F9-8CEE-1A97A521AF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3B56433-93FC-455E-9B2E-673DCB0219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94C136F0-0424-4578-A521-A9D20B470A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101B5AF0-FCC1-44FE-B3CB-B8916FAAE9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A6436C32-1E7D-4C64-BCA0-44054D47A5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A1394865-A38F-4544-8813-2417B6B1D9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D78F1152-3889-4AB8-AC5C-142C80DCC2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CF6876A6-EF4C-4714-8B55-CC812E650E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BA7AE1A1-F2C4-4367-B8E1-D94F8EB6FB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66A825B0-CE6A-45B8-BC24-2E49CD035B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79A9B41D-73C7-4F48-9F8F-034FA699DD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CA8FE73D-F74F-472E-8488-CCFE595703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05BDAED4-767B-46E5-B224-7C119D4BDF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EEFA3BE2-B3AE-4088-9310-B70ADC0730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F0B52186-5347-4937-B5FD-D26F037427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D1766C10-CEB4-4D5F-9F9B-9078877D82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4283635F-73BA-498E-835B-BF75A7BCC1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5DE78C15-F932-4F99-8554-6BCAEF3FEC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B0EBEC3E-7A2B-48A3-ADE1-7212B230A6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71C177ED-8B7C-4199-B0E3-A6EEA08C7A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85DA4716-A634-4A02-9F54-723202FEDC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6277D850-E5C7-4017-B149-5173417822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5335EC57-0D36-4C94-8678-F3F4000DAD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6E7D430F-5455-4966-9DEE-A704684FC7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EE302700-802D-4E68-A79B-EC2BB6765E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13D83D3C-9066-4619-8C9C-F4CD6A78F1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04851E71-6A8F-4B03-8B10-4095B3F41E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B3170D3B-7C01-4F58-9329-D0F0B34128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21C188F3-0EDD-4B6D-932F-A183CF5384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23B8BFD7-2928-40FB-860C-9A9DA3C751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AEA1AA50-5E83-4AE9-998B-CF4B587128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BC7D674C-9D40-4A3D-9A9F-E834067074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B0A2C722-7545-4628-A23E-3F8BBB5AA4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7722-4F14-9152-20D3A51EF43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F5AF279D-E8DF-4531-958F-CB05F26460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A5338D06-EA17-4009-9A89-03FF6B817E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4FAC7EFA-8646-41D1-A929-8CA8F852C4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B1CE9802-F283-4977-9EBC-7C1A08E6BF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6CD4E86C-D56C-43DC-B677-7CC358E10A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96DC5A09-C17E-4D6E-A0CF-0CE3897B0E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0C747A64-FA7D-47B3-AC26-C351751694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7722-4F14-9152-20D3A51EF43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E6892563-6C0C-401C-B33F-0E648DD767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6961B6F0-0063-4894-AFB1-E68067CD36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4733D82A-8DD6-479B-A22F-692C947FD7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282EB904-8BC3-4B31-B5C6-905422CDE7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B462D303-7B97-49EF-8720-A1E497D5FA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7722-4F14-9152-20D3A51EF43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25C368A4-231D-4944-B3D0-B357A95662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7722-4F14-9152-20D3A51EF43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8EEC73C7-C4F1-45F3-B346-D7314A78B7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7722-4F14-9152-20D3A51EF43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861B1316-F733-480A-A280-60816BE255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AD3BD249-2469-435E-8508-C19E111EEA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7722-4F14-9152-20D3A51EF43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930E82EA-52E9-42B2-B837-373A0C7CE9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7722-4F14-9152-20D3A51EF43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D8D95CD7-4C90-414C-B5CB-21F0F9EC1F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7722-4F14-9152-20D3A51EF43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ED829B32-57B0-44A2-8BAA-42495F2E18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6E9F875A-CCEE-44CB-816C-A70ADED3B7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00224FB7-9E6D-4DF6-B0D3-3D9CCA6679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AF6D62D9-2A43-4CA8-9EC5-4410571974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2D154916-49C2-4D0C-94F6-8ED49F9D71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568E65CE-F4D5-4045-A729-AB031CEED0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5CAA234A-2F42-446D-BFC8-C0CC9369B1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7722-4F14-9152-20D3A51EF43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70E6EE3D-7050-4F0C-B2B6-E161707525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24A-406D-AFD1-0EF1255AA3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C1951BC3-92C8-4618-B365-F2C38E0246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24A-406D-AFD1-0EF1255AA3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A2E9F690-1AA5-4434-9160-9EB0FAECBE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24A-406D-AFD1-0EF1255AA3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B5397C31-32B5-4226-862D-3570A4A3C7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24A-406D-AFD1-0EF1255AA3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1ABDEDDB-45E5-40AA-B1E5-29A4198F10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24A-406D-AFD1-0EF1255AA3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5925DD03-4C45-4491-86EB-E45A46EFB7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24A-406D-AFD1-0EF1255AA3A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CC0C1063-9366-4BDE-A7AA-A26B19FB74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24A-406D-AFD1-0EF1255AA3AC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D2F8E425-2FE8-4C98-B4F1-D3318C0F1F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056-424A-B952-882C32191493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E82C8095-C7B8-4C74-9D4F-90D5AC880B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056-424A-B952-882C32191493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760F6A29-7CB3-4297-8B29-FC3C2CEF88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056-424A-B952-882C32191493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5CE9249D-BAE0-4C15-94FA-B0841836F5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056-424A-B952-882C32191493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07D83622-BD62-4DCC-8983-F5A8B7AB80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056-424A-B952-882C32191493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1AB233CE-0F60-4DB3-801A-337BFD5C38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056-424A-B952-882C321914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Android!$C$120:$C$221</c:f>
              <c:numCache>
                <c:formatCode>General</c:formatCode>
                <c:ptCount val="102"/>
                <c:pt idx="0">
                  <c:v>865</c:v>
                </c:pt>
                <c:pt idx="1">
                  <c:v>845</c:v>
                </c:pt>
                <c:pt idx="2">
                  <c:v>748</c:v>
                </c:pt>
                <c:pt idx="3">
                  <c:v>714</c:v>
                </c:pt>
                <c:pt idx="4">
                  <c:v>995</c:v>
                </c:pt>
                <c:pt idx="5">
                  <c:v>722</c:v>
                </c:pt>
                <c:pt idx="6">
                  <c:v>725</c:v>
                </c:pt>
                <c:pt idx="7">
                  <c:v>753</c:v>
                </c:pt>
                <c:pt idx="8">
                  <c:v>1025</c:v>
                </c:pt>
                <c:pt idx="9">
                  <c:v>838</c:v>
                </c:pt>
                <c:pt idx="10">
                  <c:v>923</c:v>
                </c:pt>
                <c:pt idx="11">
                  <c:v>1098</c:v>
                </c:pt>
                <c:pt idx="12">
                  <c:v>874</c:v>
                </c:pt>
                <c:pt idx="13">
                  <c:v>383</c:v>
                </c:pt>
                <c:pt idx="14">
                  <c:v>485</c:v>
                </c:pt>
                <c:pt idx="15">
                  <c:v>626</c:v>
                </c:pt>
                <c:pt idx="16">
                  <c:v>518</c:v>
                </c:pt>
                <c:pt idx="17">
                  <c:v>537</c:v>
                </c:pt>
                <c:pt idx="18">
                  <c:v>458</c:v>
                </c:pt>
                <c:pt idx="19">
                  <c:v>389</c:v>
                </c:pt>
                <c:pt idx="20">
                  <c:v>301</c:v>
                </c:pt>
                <c:pt idx="21">
                  <c:v>321</c:v>
                </c:pt>
                <c:pt idx="22">
                  <c:v>279</c:v>
                </c:pt>
                <c:pt idx="23">
                  <c:v>280</c:v>
                </c:pt>
                <c:pt idx="24">
                  <c:v>255</c:v>
                </c:pt>
                <c:pt idx="25">
                  <c:v>248</c:v>
                </c:pt>
                <c:pt idx="26">
                  <c:v>202</c:v>
                </c:pt>
                <c:pt idx="27">
                  <c:v>171</c:v>
                </c:pt>
                <c:pt idx="28">
                  <c:v>252</c:v>
                </c:pt>
                <c:pt idx="29">
                  <c:v>365</c:v>
                </c:pt>
                <c:pt idx="30">
                  <c:v>378</c:v>
                </c:pt>
                <c:pt idx="31">
                  <c:v>309</c:v>
                </c:pt>
                <c:pt idx="32">
                  <c:v>345</c:v>
                </c:pt>
                <c:pt idx="33">
                  <c:v>252</c:v>
                </c:pt>
                <c:pt idx="34">
                  <c:v>241</c:v>
                </c:pt>
                <c:pt idx="35">
                  <c:v>240</c:v>
                </c:pt>
                <c:pt idx="36">
                  <c:v>372</c:v>
                </c:pt>
                <c:pt idx="37">
                  <c:v>367</c:v>
                </c:pt>
                <c:pt idx="38">
                  <c:v>353</c:v>
                </c:pt>
                <c:pt idx="39">
                  <c:v>367</c:v>
                </c:pt>
                <c:pt idx="40">
                  <c:v>260</c:v>
                </c:pt>
                <c:pt idx="41">
                  <c:v>309</c:v>
                </c:pt>
                <c:pt idx="42">
                  <c:v>312</c:v>
                </c:pt>
                <c:pt idx="43">
                  <c:v>329</c:v>
                </c:pt>
                <c:pt idx="44">
                  <c:v>486</c:v>
                </c:pt>
                <c:pt idx="45">
                  <c:v>372</c:v>
                </c:pt>
                <c:pt idx="46">
                  <c:v>446</c:v>
                </c:pt>
                <c:pt idx="47">
                  <c:v>386</c:v>
                </c:pt>
                <c:pt idx="48">
                  <c:v>421</c:v>
                </c:pt>
                <c:pt idx="49">
                  <c:v>535</c:v>
                </c:pt>
                <c:pt idx="50">
                  <c:v>537</c:v>
                </c:pt>
                <c:pt idx="51">
                  <c:v>639</c:v>
                </c:pt>
                <c:pt idx="52">
                  <c:v>429</c:v>
                </c:pt>
                <c:pt idx="53">
                  <c:v>559</c:v>
                </c:pt>
                <c:pt idx="54">
                  <c:v>649</c:v>
                </c:pt>
                <c:pt idx="55">
                  <c:v>691</c:v>
                </c:pt>
                <c:pt idx="56">
                  <c:v>666</c:v>
                </c:pt>
                <c:pt idx="57">
                  <c:v>720</c:v>
                </c:pt>
                <c:pt idx="58">
                  <c:v>640</c:v>
                </c:pt>
                <c:pt idx="59">
                  <c:v>445</c:v>
                </c:pt>
                <c:pt idx="60">
                  <c:v>578</c:v>
                </c:pt>
                <c:pt idx="61">
                  <c:v>655</c:v>
                </c:pt>
                <c:pt idx="62">
                  <c:v>453</c:v>
                </c:pt>
                <c:pt idx="63">
                  <c:v>294</c:v>
                </c:pt>
                <c:pt idx="64">
                  <c:v>463</c:v>
                </c:pt>
                <c:pt idx="65">
                  <c:v>169</c:v>
                </c:pt>
                <c:pt idx="66">
                  <c:v>203</c:v>
                </c:pt>
                <c:pt idx="67">
                  <c:v>318</c:v>
                </c:pt>
                <c:pt idx="68">
                  <c:v>238</c:v>
                </c:pt>
                <c:pt idx="69">
                  <c:v>199</c:v>
                </c:pt>
                <c:pt idx="70">
                  <c:v>141</c:v>
                </c:pt>
                <c:pt idx="71">
                  <c:v>242</c:v>
                </c:pt>
                <c:pt idx="72">
                  <c:v>217</c:v>
                </c:pt>
                <c:pt idx="73">
                  <c:v>211</c:v>
                </c:pt>
                <c:pt idx="74">
                  <c:v>189</c:v>
                </c:pt>
                <c:pt idx="75">
                  <c:v>311</c:v>
                </c:pt>
                <c:pt idx="76">
                  <c:v>157</c:v>
                </c:pt>
                <c:pt idx="77">
                  <c:v>202</c:v>
                </c:pt>
                <c:pt idx="78">
                  <c:v>190</c:v>
                </c:pt>
                <c:pt idx="79">
                  <c:v>82</c:v>
                </c:pt>
                <c:pt idx="80">
                  <c:v>137</c:v>
                </c:pt>
                <c:pt idx="81">
                  <c:v>125</c:v>
                </c:pt>
                <c:pt idx="82">
                  <c:v>136</c:v>
                </c:pt>
                <c:pt idx="83">
                  <c:v>67</c:v>
                </c:pt>
                <c:pt idx="84">
                  <c:v>87</c:v>
                </c:pt>
                <c:pt idx="85">
                  <c:v>46</c:v>
                </c:pt>
                <c:pt idx="86">
                  <c:v>70</c:v>
                </c:pt>
                <c:pt idx="87">
                  <c:v>75</c:v>
                </c:pt>
                <c:pt idx="88">
                  <c:v>101</c:v>
                </c:pt>
                <c:pt idx="89">
                  <c:v>56</c:v>
                </c:pt>
                <c:pt idx="90">
                  <c:v>46</c:v>
                </c:pt>
                <c:pt idx="91">
                  <c:v>10</c:v>
                </c:pt>
                <c:pt idx="92">
                  <c:v>15</c:v>
                </c:pt>
                <c:pt idx="93">
                  <c:v>19</c:v>
                </c:pt>
                <c:pt idx="94">
                  <c:v>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Android!$J$120:$J$221</c15:f>
                <c15:dlblRangeCache>
                  <c:ptCount val="102"/>
                  <c:pt idx="10">
                    <c:v>10</c:v>
                  </c:pt>
                  <c:pt idx="16">
                    <c:v>46</c:v>
                  </c:pt>
                  <c:pt idx="18">
                    <c:v>67</c:v>
                  </c:pt>
                  <c:pt idx="20">
                    <c:v>125</c:v>
                  </c:pt>
                  <c:pt idx="22">
                    <c:v>82</c:v>
                  </c:pt>
                  <c:pt idx="25">
                    <c:v>157</c:v>
                  </c:pt>
                  <c:pt idx="27">
                    <c:v>189</c:v>
                  </c:pt>
                  <c:pt idx="31">
                    <c:v>141</c:v>
                  </c:pt>
                  <c:pt idx="36">
                    <c:v>169</c:v>
                  </c:pt>
                  <c:pt idx="38">
                    <c:v>294</c:v>
                  </c:pt>
                  <c:pt idx="42">
                    <c:v>445</c:v>
                  </c:pt>
                  <c:pt idx="45">
                    <c:v>666</c:v>
                  </c:pt>
                  <c:pt idx="49">
                    <c:v>429</c:v>
                  </c:pt>
                  <c:pt idx="54">
                    <c:v>386</c:v>
                  </c:pt>
                  <c:pt idx="56">
                    <c:v>372</c:v>
                  </c:pt>
                  <c:pt idx="61">
                    <c:v>260</c:v>
                  </c:pt>
                  <c:pt idx="63">
                    <c:v>353</c:v>
                  </c:pt>
                  <c:pt idx="66">
                    <c:v>240</c:v>
                  </c:pt>
                  <c:pt idx="70">
                    <c:v>309</c:v>
                  </c:pt>
                  <c:pt idx="74">
                    <c:v>171</c:v>
                  </c:pt>
                  <c:pt idx="79">
                    <c:v>279</c:v>
                  </c:pt>
                  <c:pt idx="81">
                    <c:v>301</c:v>
                  </c:pt>
                  <c:pt idx="85">
                    <c:v>518</c:v>
                  </c:pt>
                  <c:pt idx="88">
                    <c:v>383</c:v>
                  </c:pt>
                  <c:pt idx="92">
                    <c:v>838</c:v>
                  </c:pt>
                  <c:pt idx="96">
                    <c:v>722</c:v>
                  </c:pt>
                  <c:pt idx="98">
                    <c:v>714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3-7722-4F14-9152-20D3A51E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\ 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Android!$C$119</c:f>
              <c:strCache>
                <c:ptCount val="1"/>
                <c:pt idx="0">
                  <c:v>Koronavilkku päiväavaimia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Android!$B$120:$B$171</c:f>
              <c:numCache>
                <c:formatCode>d/m</c:formatCode>
                <c:ptCount val="52"/>
                <c:pt idx="0">
                  <c:v>44171</c:v>
                </c:pt>
                <c:pt idx="1">
                  <c:v>44170</c:v>
                </c:pt>
                <c:pt idx="2">
                  <c:v>44169</c:v>
                </c:pt>
                <c:pt idx="3">
                  <c:v>44168</c:v>
                </c:pt>
                <c:pt idx="4">
                  <c:v>44167</c:v>
                </c:pt>
                <c:pt idx="5">
                  <c:v>44166</c:v>
                </c:pt>
                <c:pt idx="6">
                  <c:v>44165</c:v>
                </c:pt>
                <c:pt idx="7">
                  <c:v>44164</c:v>
                </c:pt>
                <c:pt idx="8">
                  <c:v>44163</c:v>
                </c:pt>
                <c:pt idx="9">
                  <c:v>44162</c:v>
                </c:pt>
                <c:pt idx="10">
                  <c:v>44161</c:v>
                </c:pt>
                <c:pt idx="11">
                  <c:v>44160</c:v>
                </c:pt>
                <c:pt idx="12">
                  <c:v>44159</c:v>
                </c:pt>
                <c:pt idx="13">
                  <c:v>44158</c:v>
                </c:pt>
                <c:pt idx="14">
                  <c:v>44157</c:v>
                </c:pt>
                <c:pt idx="15">
                  <c:v>44156</c:v>
                </c:pt>
                <c:pt idx="16">
                  <c:v>44155</c:v>
                </c:pt>
                <c:pt idx="17">
                  <c:v>44154</c:v>
                </c:pt>
                <c:pt idx="18">
                  <c:v>44153</c:v>
                </c:pt>
                <c:pt idx="19">
                  <c:v>44152</c:v>
                </c:pt>
                <c:pt idx="20">
                  <c:v>44151</c:v>
                </c:pt>
                <c:pt idx="21">
                  <c:v>44150</c:v>
                </c:pt>
                <c:pt idx="22">
                  <c:v>44149</c:v>
                </c:pt>
                <c:pt idx="23">
                  <c:v>44148</c:v>
                </c:pt>
                <c:pt idx="24">
                  <c:v>44147</c:v>
                </c:pt>
                <c:pt idx="25">
                  <c:v>44146</c:v>
                </c:pt>
                <c:pt idx="26">
                  <c:v>44145</c:v>
                </c:pt>
                <c:pt idx="27">
                  <c:v>44144</c:v>
                </c:pt>
                <c:pt idx="28">
                  <c:v>44143</c:v>
                </c:pt>
                <c:pt idx="29">
                  <c:v>44142</c:v>
                </c:pt>
                <c:pt idx="30">
                  <c:v>44141</c:v>
                </c:pt>
                <c:pt idx="31">
                  <c:v>44140</c:v>
                </c:pt>
                <c:pt idx="32">
                  <c:v>44139</c:v>
                </c:pt>
                <c:pt idx="33">
                  <c:v>44138</c:v>
                </c:pt>
                <c:pt idx="34">
                  <c:v>44137</c:v>
                </c:pt>
                <c:pt idx="35">
                  <c:v>44136</c:v>
                </c:pt>
                <c:pt idx="36">
                  <c:v>44135</c:v>
                </c:pt>
                <c:pt idx="37">
                  <c:v>44134</c:v>
                </c:pt>
                <c:pt idx="38">
                  <c:v>44133</c:v>
                </c:pt>
                <c:pt idx="39">
                  <c:v>44132</c:v>
                </c:pt>
                <c:pt idx="40">
                  <c:v>44131</c:v>
                </c:pt>
                <c:pt idx="41">
                  <c:v>44130</c:v>
                </c:pt>
                <c:pt idx="42">
                  <c:v>44129</c:v>
                </c:pt>
                <c:pt idx="43">
                  <c:v>44128</c:v>
                </c:pt>
                <c:pt idx="44">
                  <c:v>44127</c:v>
                </c:pt>
                <c:pt idx="45">
                  <c:v>44126</c:v>
                </c:pt>
                <c:pt idx="46">
                  <c:v>44125</c:v>
                </c:pt>
                <c:pt idx="47">
                  <c:v>44124</c:v>
                </c:pt>
                <c:pt idx="48">
                  <c:v>44123</c:v>
                </c:pt>
                <c:pt idx="49">
                  <c:v>44122</c:v>
                </c:pt>
                <c:pt idx="50">
                  <c:v>44121</c:v>
                </c:pt>
                <c:pt idx="51">
                  <c:v>44120</c:v>
                </c:pt>
              </c:numCache>
            </c:numRef>
          </c:cat>
          <c:val>
            <c:numRef>
              <c:f>Android!$C$120:$C$221</c:f>
              <c:numCache>
                <c:formatCode>General</c:formatCode>
                <c:ptCount val="102"/>
                <c:pt idx="0">
                  <c:v>865</c:v>
                </c:pt>
                <c:pt idx="1">
                  <c:v>845</c:v>
                </c:pt>
                <c:pt idx="2">
                  <c:v>748</c:v>
                </c:pt>
                <c:pt idx="3">
                  <c:v>714</c:v>
                </c:pt>
                <c:pt idx="4">
                  <c:v>995</c:v>
                </c:pt>
                <c:pt idx="5">
                  <c:v>722</c:v>
                </c:pt>
                <c:pt idx="6">
                  <c:v>725</c:v>
                </c:pt>
                <c:pt idx="7">
                  <c:v>753</c:v>
                </c:pt>
                <c:pt idx="8">
                  <c:v>1025</c:v>
                </c:pt>
                <c:pt idx="9">
                  <c:v>838</c:v>
                </c:pt>
                <c:pt idx="10">
                  <c:v>923</c:v>
                </c:pt>
                <c:pt idx="11">
                  <c:v>1098</c:v>
                </c:pt>
                <c:pt idx="12">
                  <c:v>874</c:v>
                </c:pt>
                <c:pt idx="13">
                  <c:v>383</c:v>
                </c:pt>
                <c:pt idx="14">
                  <c:v>485</c:v>
                </c:pt>
                <c:pt idx="15">
                  <c:v>626</c:v>
                </c:pt>
                <c:pt idx="16">
                  <c:v>518</c:v>
                </c:pt>
                <c:pt idx="17">
                  <c:v>537</c:v>
                </c:pt>
                <c:pt idx="18">
                  <c:v>458</c:v>
                </c:pt>
                <c:pt idx="19">
                  <c:v>389</c:v>
                </c:pt>
                <c:pt idx="20">
                  <c:v>301</c:v>
                </c:pt>
                <c:pt idx="21">
                  <c:v>321</c:v>
                </c:pt>
                <c:pt idx="22">
                  <c:v>279</c:v>
                </c:pt>
                <c:pt idx="23">
                  <c:v>280</c:v>
                </c:pt>
                <c:pt idx="24">
                  <c:v>255</c:v>
                </c:pt>
                <c:pt idx="25">
                  <c:v>248</c:v>
                </c:pt>
                <c:pt idx="26">
                  <c:v>202</c:v>
                </c:pt>
                <c:pt idx="27">
                  <c:v>171</c:v>
                </c:pt>
                <c:pt idx="28">
                  <c:v>252</c:v>
                </c:pt>
                <c:pt idx="29">
                  <c:v>365</c:v>
                </c:pt>
                <c:pt idx="30">
                  <c:v>378</c:v>
                </c:pt>
                <c:pt idx="31">
                  <c:v>309</c:v>
                </c:pt>
                <c:pt idx="32">
                  <c:v>345</c:v>
                </c:pt>
                <c:pt idx="33">
                  <c:v>252</c:v>
                </c:pt>
                <c:pt idx="34">
                  <c:v>241</c:v>
                </c:pt>
                <c:pt idx="35">
                  <c:v>240</c:v>
                </c:pt>
                <c:pt idx="36">
                  <c:v>372</c:v>
                </c:pt>
                <c:pt idx="37">
                  <c:v>367</c:v>
                </c:pt>
                <c:pt idx="38">
                  <c:v>353</c:v>
                </c:pt>
                <c:pt idx="39">
                  <c:v>367</c:v>
                </c:pt>
                <c:pt idx="40">
                  <c:v>260</c:v>
                </c:pt>
                <c:pt idx="41">
                  <c:v>309</c:v>
                </c:pt>
                <c:pt idx="42">
                  <c:v>312</c:v>
                </c:pt>
                <c:pt idx="43">
                  <c:v>329</c:v>
                </c:pt>
                <c:pt idx="44">
                  <c:v>486</c:v>
                </c:pt>
                <c:pt idx="45">
                  <c:v>372</c:v>
                </c:pt>
                <c:pt idx="46">
                  <c:v>446</c:v>
                </c:pt>
                <c:pt idx="47">
                  <c:v>386</c:v>
                </c:pt>
                <c:pt idx="48">
                  <c:v>421</c:v>
                </c:pt>
                <c:pt idx="49">
                  <c:v>535</c:v>
                </c:pt>
                <c:pt idx="50">
                  <c:v>537</c:v>
                </c:pt>
                <c:pt idx="51">
                  <c:v>639</c:v>
                </c:pt>
                <c:pt idx="52">
                  <c:v>429</c:v>
                </c:pt>
                <c:pt idx="53">
                  <c:v>559</c:v>
                </c:pt>
                <c:pt idx="54">
                  <c:v>649</c:v>
                </c:pt>
                <c:pt idx="55">
                  <c:v>691</c:v>
                </c:pt>
                <c:pt idx="56">
                  <c:v>666</c:v>
                </c:pt>
                <c:pt idx="57">
                  <c:v>720</c:v>
                </c:pt>
                <c:pt idx="58">
                  <c:v>640</c:v>
                </c:pt>
                <c:pt idx="59">
                  <c:v>445</c:v>
                </c:pt>
                <c:pt idx="60">
                  <c:v>578</c:v>
                </c:pt>
                <c:pt idx="61">
                  <c:v>655</c:v>
                </c:pt>
                <c:pt idx="62">
                  <c:v>453</c:v>
                </c:pt>
                <c:pt idx="63">
                  <c:v>294</c:v>
                </c:pt>
                <c:pt idx="64">
                  <c:v>463</c:v>
                </c:pt>
                <c:pt idx="65">
                  <c:v>169</c:v>
                </c:pt>
                <c:pt idx="66">
                  <c:v>203</c:v>
                </c:pt>
                <c:pt idx="67">
                  <c:v>318</c:v>
                </c:pt>
                <c:pt idx="68">
                  <c:v>238</c:v>
                </c:pt>
                <c:pt idx="69">
                  <c:v>199</c:v>
                </c:pt>
                <c:pt idx="70">
                  <c:v>141</c:v>
                </c:pt>
                <c:pt idx="71">
                  <c:v>242</c:v>
                </c:pt>
                <c:pt idx="72">
                  <c:v>217</c:v>
                </c:pt>
                <c:pt idx="73">
                  <c:v>211</c:v>
                </c:pt>
                <c:pt idx="74">
                  <c:v>189</c:v>
                </c:pt>
                <c:pt idx="75">
                  <c:v>311</c:v>
                </c:pt>
                <c:pt idx="76">
                  <c:v>157</c:v>
                </c:pt>
                <c:pt idx="77">
                  <c:v>202</c:v>
                </c:pt>
                <c:pt idx="78">
                  <c:v>190</c:v>
                </c:pt>
                <c:pt idx="79">
                  <c:v>82</c:v>
                </c:pt>
                <c:pt idx="80">
                  <c:v>137</c:v>
                </c:pt>
                <c:pt idx="81">
                  <c:v>125</c:v>
                </c:pt>
                <c:pt idx="82">
                  <c:v>136</c:v>
                </c:pt>
                <c:pt idx="83">
                  <c:v>67</c:v>
                </c:pt>
                <c:pt idx="84">
                  <c:v>87</c:v>
                </c:pt>
                <c:pt idx="85">
                  <c:v>46</c:v>
                </c:pt>
                <c:pt idx="86">
                  <c:v>70</c:v>
                </c:pt>
                <c:pt idx="87">
                  <c:v>75</c:v>
                </c:pt>
                <c:pt idx="88">
                  <c:v>101</c:v>
                </c:pt>
                <c:pt idx="89">
                  <c:v>56</c:v>
                </c:pt>
                <c:pt idx="90">
                  <c:v>46</c:v>
                </c:pt>
                <c:pt idx="91">
                  <c:v>10</c:v>
                </c:pt>
                <c:pt idx="92">
                  <c:v>15</c:v>
                </c:pt>
                <c:pt idx="93">
                  <c:v>19</c:v>
                </c:pt>
                <c:pt idx="94">
                  <c:v>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F-41DF-BFAB-BF68DF226616}"/>
            </c:ext>
          </c:extLst>
        </c:ser>
        <c:ser>
          <c:idx val="1"/>
          <c:order val="1"/>
          <c:tx>
            <c:strRef>
              <c:f>Android!$K$119</c:f>
              <c:strCache>
                <c:ptCount val="1"/>
                <c:pt idx="0">
                  <c:v>Uusia ilmoitettuja COVID-19 tapauksia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Android!$B$120:$B$171</c:f>
              <c:numCache>
                <c:formatCode>d/m</c:formatCode>
                <c:ptCount val="52"/>
                <c:pt idx="0">
                  <c:v>44171</c:v>
                </c:pt>
                <c:pt idx="1">
                  <c:v>44170</c:v>
                </c:pt>
                <c:pt idx="2">
                  <c:v>44169</c:v>
                </c:pt>
                <c:pt idx="3">
                  <c:v>44168</c:v>
                </c:pt>
                <c:pt idx="4">
                  <c:v>44167</c:v>
                </c:pt>
                <c:pt idx="5">
                  <c:v>44166</c:v>
                </c:pt>
                <c:pt idx="6">
                  <c:v>44165</c:v>
                </c:pt>
                <c:pt idx="7">
                  <c:v>44164</c:v>
                </c:pt>
                <c:pt idx="8">
                  <c:v>44163</c:v>
                </c:pt>
                <c:pt idx="9">
                  <c:v>44162</c:v>
                </c:pt>
                <c:pt idx="10">
                  <c:v>44161</c:v>
                </c:pt>
                <c:pt idx="11">
                  <c:v>44160</c:v>
                </c:pt>
                <c:pt idx="12">
                  <c:v>44159</c:v>
                </c:pt>
                <c:pt idx="13">
                  <c:v>44158</c:v>
                </c:pt>
                <c:pt idx="14">
                  <c:v>44157</c:v>
                </c:pt>
                <c:pt idx="15">
                  <c:v>44156</c:v>
                </c:pt>
                <c:pt idx="16">
                  <c:v>44155</c:v>
                </c:pt>
                <c:pt idx="17">
                  <c:v>44154</c:v>
                </c:pt>
                <c:pt idx="18">
                  <c:v>44153</c:v>
                </c:pt>
                <c:pt idx="19">
                  <c:v>44152</c:v>
                </c:pt>
                <c:pt idx="20">
                  <c:v>44151</c:v>
                </c:pt>
                <c:pt idx="21">
                  <c:v>44150</c:v>
                </c:pt>
                <c:pt idx="22">
                  <c:v>44149</c:v>
                </c:pt>
                <c:pt idx="23">
                  <c:v>44148</c:v>
                </c:pt>
                <c:pt idx="24">
                  <c:v>44147</c:v>
                </c:pt>
                <c:pt idx="25">
                  <c:v>44146</c:v>
                </c:pt>
                <c:pt idx="26">
                  <c:v>44145</c:v>
                </c:pt>
                <c:pt idx="27">
                  <c:v>44144</c:v>
                </c:pt>
                <c:pt idx="28">
                  <c:v>44143</c:v>
                </c:pt>
                <c:pt idx="29">
                  <c:v>44142</c:v>
                </c:pt>
                <c:pt idx="30">
                  <c:v>44141</c:v>
                </c:pt>
                <c:pt idx="31">
                  <c:v>44140</c:v>
                </c:pt>
                <c:pt idx="32">
                  <c:v>44139</c:v>
                </c:pt>
                <c:pt idx="33">
                  <c:v>44138</c:v>
                </c:pt>
                <c:pt idx="34">
                  <c:v>44137</c:v>
                </c:pt>
                <c:pt idx="35">
                  <c:v>44136</c:v>
                </c:pt>
                <c:pt idx="36">
                  <c:v>44135</c:v>
                </c:pt>
                <c:pt idx="37">
                  <c:v>44134</c:v>
                </c:pt>
                <c:pt idx="38">
                  <c:v>44133</c:v>
                </c:pt>
                <c:pt idx="39">
                  <c:v>44132</c:v>
                </c:pt>
                <c:pt idx="40">
                  <c:v>44131</c:v>
                </c:pt>
                <c:pt idx="41">
                  <c:v>44130</c:v>
                </c:pt>
                <c:pt idx="42">
                  <c:v>44129</c:v>
                </c:pt>
                <c:pt idx="43">
                  <c:v>44128</c:v>
                </c:pt>
                <c:pt idx="44">
                  <c:v>44127</c:v>
                </c:pt>
                <c:pt idx="45">
                  <c:v>44126</c:v>
                </c:pt>
                <c:pt idx="46">
                  <c:v>44125</c:v>
                </c:pt>
                <c:pt idx="47">
                  <c:v>44124</c:v>
                </c:pt>
                <c:pt idx="48">
                  <c:v>44123</c:v>
                </c:pt>
                <c:pt idx="49">
                  <c:v>44122</c:v>
                </c:pt>
                <c:pt idx="50">
                  <c:v>44121</c:v>
                </c:pt>
                <c:pt idx="51">
                  <c:v>44120</c:v>
                </c:pt>
              </c:numCache>
            </c:numRef>
          </c:cat>
          <c:val>
            <c:numRef>
              <c:f>Android!$K$120:$K$171</c:f>
              <c:numCache>
                <c:formatCode>General</c:formatCode>
                <c:ptCount val="52"/>
                <c:pt idx="0">
                  <c:v>0</c:v>
                </c:pt>
                <c:pt idx="1">
                  <c:v>460</c:v>
                </c:pt>
                <c:pt idx="2">
                  <c:v>336</c:v>
                </c:pt>
                <c:pt idx="3">
                  <c:v>540</c:v>
                </c:pt>
                <c:pt idx="4">
                  <c:v>420</c:v>
                </c:pt>
                <c:pt idx="5">
                  <c:v>550</c:v>
                </c:pt>
                <c:pt idx="6">
                  <c:v>283</c:v>
                </c:pt>
                <c:pt idx="7">
                  <c:v>322</c:v>
                </c:pt>
                <c:pt idx="8">
                  <c:v>541</c:v>
                </c:pt>
                <c:pt idx="9">
                  <c:v>618</c:v>
                </c:pt>
                <c:pt idx="10">
                  <c:v>496</c:v>
                </c:pt>
                <c:pt idx="11">
                  <c:v>363</c:v>
                </c:pt>
                <c:pt idx="12">
                  <c:v>353</c:v>
                </c:pt>
                <c:pt idx="13">
                  <c:v>297</c:v>
                </c:pt>
                <c:pt idx="14">
                  <c:v>423</c:v>
                </c:pt>
                <c:pt idx="15">
                  <c:v>469</c:v>
                </c:pt>
                <c:pt idx="16">
                  <c:v>461</c:v>
                </c:pt>
                <c:pt idx="17">
                  <c:v>351</c:v>
                </c:pt>
                <c:pt idx="18">
                  <c:v>288</c:v>
                </c:pt>
                <c:pt idx="19">
                  <c:v>228</c:v>
                </c:pt>
                <c:pt idx="20">
                  <c:v>104</c:v>
                </c:pt>
                <c:pt idx="21">
                  <c:v>213</c:v>
                </c:pt>
                <c:pt idx="22">
                  <c:v>244</c:v>
                </c:pt>
                <c:pt idx="23">
                  <c:v>316</c:v>
                </c:pt>
                <c:pt idx="24">
                  <c:v>197</c:v>
                </c:pt>
                <c:pt idx="25">
                  <c:v>238</c:v>
                </c:pt>
                <c:pt idx="26">
                  <c:v>220</c:v>
                </c:pt>
                <c:pt idx="27">
                  <c:v>90</c:v>
                </c:pt>
                <c:pt idx="28">
                  <c:v>412</c:v>
                </c:pt>
                <c:pt idx="29">
                  <c:v>0</c:v>
                </c:pt>
                <c:pt idx="30">
                  <c:v>266</c:v>
                </c:pt>
                <c:pt idx="31">
                  <c:v>189</c:v>
                </c:pt>
                <c:pt idx="32">
                  <c:v>293</c:v>
                </c:pt>
                <c:pt idx="33">
                  <c:v>237</c:v>
                </c:pt>
                <c:pt idx="34">
                  <c:v>109</c:v>
                </c:pt>
                <c:pt idx="35">
                  <c:v>178</c:v>
                </c:pt>
                <c:pt idx="36">
                  <c:v>203</c:v>
                </c:pt>
                <c:pt idx="37">
                  <c:v>344</c:v>
                </c:pt>
                <c:pt idx="38">
                  <c:v>188</c:v>
                </c:pt>
                <c:pt idx="39">
                  <c:v>408</c:v>
                </c:pt>
                <c:pt idx="40">
                  <c:v>0</c:v>
                </c:pt>
                <c:pt idx="41">
                  <c:v>122</c:v>
                </c:pt>
                <c:pt idx="42">
                  <c:v>196</c:v>
                </c:pt>
                <c:pt idx="43">
                  <c:v>178</c:v>
                </c:pt>
                <c:pt idx="44">
                  <c:v>219</c:v>
                </c:pt>
                <c:pt idx="45">
                  <c:v>184</c:v>
                </c:pt>
                <c:pt idx="46">
                  <c:v>222</c:v>
                </c:pt>
                <c:pt idx="47">
                  <c:v>294</c:v>
                </c:pt>
                <c:pt idx="48">
                  <c:v>131</c:v>
                </c:pt>
                <c:pt idx="49">
                  <c:v>131</c:v>
                </c:pt>
                <c:pt idx="50">
                  <c:v>160</c:v>
                </c:pt>
                <c:pt idx="51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F-41DF-BFAB-BF68DF22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403560"/>
        <c:axId val="731396344"/>
      </c:lineChart>
      <c:dateAx>
        <c:axId val="731403560"/>
        <c:scaling>
          <c:orientation val="minMax"/>
        </c:scaling>
        <c:delete val="0"/>
        <c:axPos val="b"/>
        <c:numFmt formatCode="d/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96344"/>
        <c:crosses val="autoZero"/>
        <c:auto val="1"/>
        <c:lblOffset val="100"/>
        <c:baseTimeUnit val="days"/>
      </c:dateAx>
      <c:valAx>
        <c:axId val="73139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0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643129472961851E-2"/>
          <c:y val="7.2633581862363669E-2"/>
          <c:w val="0.67844185362166287"/>
          <c:h val="5.6057473597425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517071</xdr:colOff>
      <xdr:row>22</xdr:row>
      <xdr:rowOff>136071</xdr:rowOff>
    </xdr:from>
    <xdr:to>
      <xdr:col>15</xdr:col>
      <xdr:colOff>615043</xdr:colOff>
      <xdr:row>67</xdr:row>
      <xdr:rowOff>32656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250222</xdr:colOff>
      <xdr:row>80</xdr:row>
      <xdr:rowOff>102359</xdr:rowOff>
    </xdr:from>
    <xdr:to>
      <xdr:col>15</xdr:col>
      <xdr:colOff>241379</xdr:colOff>
      <xdr:row>103</xdr:row>
      <xdr:rowOff>102359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627809</xdr:colOff>
      <xdr:row>129</xdr:row>
      <xdr:rowOff>83214</xdr:rowOff>
    </xdr:from>
    <xdr:to>
      <xdr:col>7</xdr:col>
      <xdr:colOff>668733</xdr:colOff>
      <xdr:row>150</xdr:row>
      <xdr:rowOff>30066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CDE256-02F8-46DF-99AF-73049CB80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1:S223"/>
  <sheetViews>
    <sheetView tabSelected="1" topLeftCell="A79" zoomScale="85" zoomScaleNormal="85" workbookViewId="0">
      <selection activeCell="A105" sqref="A105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  <col min="7" max="7" width="11.23046875" customWidth="1"/>
    <col min="8" max="8" width="9.921875" bestFit="1" customWidth="1"/>
  </cols>
  <sheetData>
    <row r="1" spans="1:19">
      <c r="S1">
        <v>1</v>
      </c>
    </row>
    <row r="2" spans="1:19">
      <c r="A2" t="s">
        <v>11</v>
      </c>
      <c r="D2" t="s">
        <v>10</v>
      </c>
      <c r="E2" s="2">
        <f>SUM(E9:E22)</f>
        <v>1</v>
      </c>
      <c r="F2" t="s">
        <v>14</v>
      </c>
      <c r="G2">
        <f>SUM(AllKeys)</f>
        <v>36758</v>
      </c>
      <c r="H2" s="10">
        <f>G2/5</f>
        <v>7351.6</v>
      </c>
      <c r="S2">
        <v>2</v>
      </c>
    </row>
    <row r="3" spans="1:19">
      <c r="S3">
        <v>3</v>
      </c>
    </row>
    <row r="4" spans="1:19" s="1" customFormat="1">
      <c r="A4" s="1" t="s">
        <v>29</v>
      </c>
      <c r="C4" s="4"/>
      <c r="R4"/>
      <c r="S4">
        <v>4</v>
      </c>
    </row>
    <row r="5" spans="1:19">
      <c r="S5">
        <v>5</v>
      </c>
    </row>
    <row r="6" spans="1:19">
      <c r="A6" t="s">
        <v>6</v>
      </c>
      <c r="S6">
        <v>6</v>
      </c>
    </row>
    <row r="7" spans="1:19">
      <c r="G7" t="s">
        <v>8</v>
      </c>
      <c r="S7">
        <v>7</v>
      </c>
    </row>
    <row r="8" spans="1:19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  <c r="S8">
        <v>8</v>
      </c>
    </row>
    <row r="9" spans="1:19">
      <c r="B9" s="2" t="str">
        <f t="shared" ref="B9:B22" si="0">MID(Json,G9+12,H9-G9-13)</f>
        <v>6. joulukuuta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44171</v>
      </c>
      <c r="D9" s="2">
        <f t="shared" ref="D9:D22" si="1">VALUE(MID(Json,I9+10,J9-I9-10))</f>
        <v>865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30</v>
      </c>
      <c r="I9">
        <f t="shared" ref="I9:I22" si="4">FIND("keyCount",Json,H9)</f>
        <v>46</v>
      </c>
      <c r="J9">
        <f t="shared" ref="J9:J22" si="5">FIND(",""",Json,I9)</f>
        <v>59</v>
      </c>
      <c r="K9">
        <f t="shared" ref="K9:K22" si="6">FIND("matchesCount",Json,J9)</f>
        <v>61</v>
      </c>
      <c r="L9">
        <f t="shared" ref="L9:L22" si="7">FIND(",""",Json,K9)</f>
        <v>76</v>
      </c>
      <c r="S9">
        <v>9</v>
      </c>
    </row>
    <row r="10" spans="1:19">
      <c r="B10" s="2" t="str">
        <f t="shared" si="0"/>
        <v>5. joulukuuta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44170</v>
      </c>
      <c r="D10" s="2">
        <f t="shared" si="1"/>
        <v>845</v>
      </c>
      <c r="E10" s="2">
        <f t="shared" si="2"/>
        <v>0</v>
      </c>
      <c r="G10">
        <f>FIND("timestamp",Json,L9)</f>
        <v>160</v>
      </c>
      <c r="H10">
        <f t="shared" si="3"/>
        <v>186</v>
      </c>
      <c r="I10">
        <f t="shared" si="4"/>
        <v>202</v>
      </c>
      <c r="J10">
        <f t="shared" si="5"/>
        <v>215</v>
      </c>
      <c r="K10">
        <f t="shared" si="6"/>
        <v>217</v>
      </c>
      <c r="L10">
        <f t="shared" si="7"/>
        <v>232</v>
      </c>
      <c r="S10">
        <v>10</v>
      </c>
    </row>
    <row r="11" spans="1:19">
      <c r="B11" s="2" t="str">
        <f t="shared" si="0"/>
        <v>4. joulukuuta</v>
      </c>
      <c r="C11" s="5">
        <f t="shared" si="8"/>
        <v>44169</v>
      </c>
      <c r="D11" s="2">
        <f t="shared" si="1"/>
        <v>748</v>
      </c>
      <c r="E11" s="2">
        <f t="shared" si="2"/>
        <v>0</v>
      </c>
      <c r="G11">
        <f t="shared" ref="G11:G22" si="9">FIND("timestamp",Json,H10)</f>
        <v>315</v>
      </c>
      <c r="H11">
        <f t="shared" si="3"/>
        <v>341</v>
      </c>
      <c r="I11">
        <f t="shared" si="4"/>
        <v>357</v>
      </c>
      <c r="J11">
        <f t="shared" si="5"/>
        <v>370</v>
      </c>
      <c r="K11">
        <f t="shared" si="6"/>
        <v>372</v>
      </c>
      <c r="L11">
        <f t="shared" si="7"/>
        <v>387</v>
      </c>
      <c r="S11">
        <v>11</v>
      </c>
    </row>
    <row r="12" spans="1:19">
      <c r="B12" s="2" t="str">
        <f t="shared" si="0"/>
        <v>3. joulukuuta</v>
      </c>
      <c r="C12" s="5">
        <f t="shared" si="8"/>
        <v>44168</v>
      </c>
      <c r="D12" s="2">
        <f t="shared" si="1"/>
        <v>714</v>
      </c>
      <c r="E12" s="2">
        <f t="shared" si="2"/>
        <v>0</v>
      </c>
      <c r="G12">
        <f t="shared" si="9"/>
        <v>471</v>
      </c>
      <c r="H12">
        <f t="shared" si="3"/>
        <v>497</v>
      </c>
      <c r="I12">
        <f t="shared" si="4"/>
        <v>513</v>
      </c>
      <c r="J12">
        <f t="shared" si="5"/>
        <v>526</v>
      </c>
      <c r="K12">
        <f t="shared" si="6"/>
        <v>528</v>
      </c>
      <c r="L12">
        <f t="shared" si="7"/>
        <v>543</v>
      </c>
      <c r="S12">
        <v>12</v>
      </c>
    </row>
    <row r="13" spans="1:19">
      <c r="B13" s="2" t="str">
        <f t="shared" si="0"/>
        <v>2. joulukuuta</v>
      </c>
      <c r="C13" s="5">
        <f t="shared" si="8"/>
        <v>44167</v>
      </c>
      <c r="D13" s="2">
        <f t="shared" si="1"/>
        <v>995</v>
      </c>
      <c r="E13" s="2">
        <f t="shared" si="2"/>
        <v>0</v>
      </c>
      <c r="G13">
        <f t="shared" si="9"/>
        <v>627</v>
      </c>
      <c r="H13">
        <f t="shared" si="3"/>
        <v>653</v>
      </c>
      <c r="I13">
        <f t="shared" si="4"/>
        <v>669</v>
      </c>
      <c r="J13">
        <f t="shared" si="5"/>
        <v>682</v>
      </c>
      <c r="K13">
        <f t="shared" si="6"/>
        <v>684</v>
      </c>
      <c r="L13">
        <f t="shared" si="7"/>
        <v>699</v>
      </c>
    </row>
    <row r="14" spans="1:19">
      <c r="B14" s="2" t="str">
        <f t="shared" si="0"/>
        <v>1. joulukuuta</v>
      </c>
      <c r="C14" s="5">
        <f t="shared" si="8"/>
        <v>44166</v>
      </c>
      <c r="D14" s="2">
        <f t="shared" si="1"/>
        <v>722</v>
      </c>
      <c r="E14" s="2">
        <f t="shared" si="2"/>
        <v>0</v>
      </c>
      <c r="G14">
        <f t="shared" si="9"/>
        <v>784</v>
      </c>
      <c r="H14">
        <f t="shared" si="3"/>
        <v>810</v>
      </c>
      <c r="I14">
        <f t="shared" si="4"/>
        <v>826</v>
      </c>
      <c r="J14">
        <f t="shared" si="5"/>
        <v>839</v>
      </c>
      <c r="K14">
        <f t="shared" si="6"/>
        <v>841</v>
      </c>
      <c r="L14">
        <f t="shared" si="7"/>
        <v>856</v>
      </c>
      <c r="S14" t="s">
        <v>25</v>
      </c>
    </row>
    <row r="15" spans="1:19">
      <c r="B15" s="2" t="str">
        <f t="shared" si="0"/>
        <v>30. marraskuuta</v>
      </c>
      <c r="C15" s="5">
        <f t="shared" si="8"/>
        <v>44165</v>
      </c>
      <c r="D15" s="2">
        <f t="shared" si="1"/>
        <v>725</v>
      </c>
      <c r="E15" s="2">
        <f t="shared" si="2"/>
        <v>0</v>
      </c>
      <c r="G15">
        <f t="shared" si="9"/>
        <v>940</v>
      </c>
      <c r="H15">
        <f t="shared" si="3"/>
        <v>968</v>
      </c>
      <c r="I15">
        <f t="shared" si="4"/>
        <v>984</v>
      </c>
      <c r="J15">
        <f t="shared" si="5"/>
        <v>997</v>
      </c>
      <c r="K15">
        <f t="shared" si="6"/>
        <v>999</v>
      </c>
      <c r="L15">
        <f t="shared" si="7"/>
        <v>1014</v>
      </c>
    </row>
    <row r="16" spans="1:19">
      <c r="B16" s="2" t="str">
        <f t="shared" si="0"/>
        <v>29. marraskuuta</v>
      </c>
      <c r="C16" s="5">
        <f t="shared" si="8"/>
        <v>44164</v>
      </c>
      <c r="D16" s="2">
        <f t="shared" si="1"/>
        <v>753</v>
      </c>
      <c r="E16" s="2">
        <f t="shared" si="2"/>
        <v>0</v>
      </c>
      <c r="G16">
        <f t="shared" si="9"/>
        <v>1098</v>
      </c>
      <c r="H16">
        <f t="shared" si="3"/>
        <v>1126</v>
      </c>
      <c r="I16">
        <f t="shared" si="4"/>
        <v>1142</v>
      </c>
      <c r="J16">
        <f t="shared" si="5"/>
        <v>1155</v>
      </c>
      <c r="K16">
        <f t="shared" si="6"/>
        <v>1157</v>
      </c>
      <c r="L16">
        <f t="shared" si="7"/>
        <v>1172</v>
      </c>
      <c r="R16">
        <v>44170</v>
      </c>
      <c r="S16">
        <v>460</v>
      </c>
    </row>
    <row r="17" spans="1:19">
      <c r="B17" s="2" t="str">
        <f t="shared" si="0"/>
        <v>28. marraskuuta</v>
      </c>
      <c r="C17" s="5">
        <f t="shared" si="8"/>
        <v>44163</v>
      </c>
      <c r="D17" s="2">
        <f t="shared" si="1"/>
        <v>1025</v>
      </c>
      <c r="E17" s="2">
        <f t="shared" si="2"/>
        <v>0</v>
      </c>
      <c r="G17">
        <f t="shared" si="9"/>
        <v>1257</v>
      </c>
      <c r="H17">
        <f t="shared" si="3"/>
        <v>1285</v>
      </c>
      <c r="I17">
        <f t="shared" si="4"/>
        <v>1301</v>
      </c>
      <c r="J17">
        <f t="shared" si="5"/>
        <v>1315</v>
      </c>
      <c r="K17">
        <f t="shared" si="6"/>
        <v>1317</v>
      </c>
      <c r="L17">
        <f t="shared" si="7"/>
        <v>1332</v>
      </c>
    </row>
    <row r="18" spans="1:19">
      <c r="B18" s="2" t="str">
        <f t="shared" si="0"/>
        <v>27. marraskuuta</v>
      </c>
      <c r="C18" s="5">
        <f t="shared" si="8"/>
        <v>44162</v>
      </c>
      <c r="D18" s="2">
        <f t="shared" si="1"/>
        <v>838</v>
      </c>
      <c r="E18" s="2">
        <f t="shared" si="2"/>
        <v>0</v>
      </c>
      <c r="G18">
        <f t="shared" si="9"/>
        <v>1415</v>
      </c>
      <c r="H18">
        <f t="shared" si="3"/>
        <v>1443</v>
      </c>
      <c r="I18">
        <f t="shared" si="4"/>
        <v>1459</v>
      </c>
      <c r="J18">
        <f t="shared" si="5"/>
        <v>1472</v>
      </c>
      <c r="K18">
        <f t="shared" si="6"/>
        <v>1474</v>
      </c>
      <c r="L18">
        <f t="shared" si="7"/>
        <v>1489</v>
      </c>
      <c r="S18" t="s">
        <v>26</v>
      </c>
    </row>
    <row r="19" spans="1:19">
      <c r="B19" s="2" t="str">
        <f t="shared" si="0"/>
        <v>26. marraskuuta</v>
      </c>
      <c r="C19" s="5">
        <f t="shared" si="8"/>
        <v>44161</v>
      </c>
      <c r="D19" s="2">
        <f t="shared" si="1"/>
        <v>923</v>
      </c>
      <c r="E19" s="2">
        <f t="shared" si="2"/>
        <v>1</v>
      </c>
      <c r="G19">
        <f t="shared" si="9"/>
        <v>1572</v>
      </c>
      <c r="H19">
        <f t="shared" si="3"/>
        <v>1600</v>
      </c>
      <c r="I19">
        <f t="shared" si="4"/>
        <v>1616</v>
      </c>
      <c r="J19">
        <f t="shared" si="5"/>
        <v>1629</v>
      </c>
      <c r="K19">
        <f t="shared" si="6"/>
        <v>1631</v>
      </c>
      <c r="L19">
        <f t="shared" si="7"/>
        <v>1646</v>
      </c>
      <c r="R19">
        <v>44113</v>
      </c>
      <c r="S19">
        <v>235</v>
      </c>
    </row>
    <row r="20" spans="1:19">
      <c r="B20" s="2" t="str">
        <f t="shared" si="0"/>
        <v>25. marraskuuta</v>
      </c>
      <c r="C20" s="5">
        <f t="shared" si="8"/>
        <v>44160</v>
      </c>
      <c r="D20" s="2">
        <f t="shared" si="1"/>
        <v>1098</v>
      </c>
      <c r="E20" s="2">
        <f t="shared" si="2"/>
        <v>0</v>
      </c>
      <c r="G20">
        <f t="shared" si="9"/>
        <v>1730</v>
      </c>
      <c r="H20">
        <f t="shared" si="3"/>
        <v>1758</v>
      </c>
      <c r="I20">
        <f t="shared" si="4"/>
        <v>1774</v>
      </c>
      <c r="J20">
        <f t="shared" si="5"/>
        <v>1788</v>
      </c>
      <c r="K20">
        <f t="shared" si="6"/>
        <v>1790</v>
      </c>
      <c r="L20">
        <f t="shared" si="7"/>
        <v>1805</v>
      </c>
    </row>
    <row r="21" spans="1:19">
      <c r="B21" s="2" t="str">
        <f t="shared" si="0"/>
        <v>24. marraskuuta</v>
      </c>
      <c r="C21" s="5">
        <f t="shared" si="8"/>
        <v>44159</v>
      </c>
      <c r="D21" s="2">
        <f t="shared" si="1"/>
        <v>874</v>
      </c>
      <c r="E21" s="2">
        <f t="shared" si="2"/>
        <v>0</v>
      </c>
      <c r="G21">
        <f t="shared" si="9"/>
        <v>1888</v>
      </c>
      <c r="H21">
        <f t="shared" si="3"/>
        <v>1916</v>
      </c>
      <c r="I21">
        <f t="shared" si="4"/>
        <v>1932</v>
      </c>
      <c r="J21">
        <f t="shared" si="5"/>
        <v>1945</v>
      </c>
      <c r="K21">
        <f t="shared" si="6"/>
        <v>1947</v>
      </c>
      <c r="L21">
        <f t="shared" si="7"/>
        <v>1962</v>
      </c>
    </row>
    <row r="22" spans="1:19">
      <c r="B22" s="2" t="str">
        <f t="shared" si="0"/>
        <v>23. marraskuuta</v>
      </c>
      <c r="C22" s="5">
        <f t="shared" si="8"/>
        <v>44158</v>
      </c>
      <c r="D22" s="2">
        <f t="shared" si="1"/>
        <v>383</v>
      </c>
      <c r="E22" s="2">
        <f t="shared" si="2"/>
        <v>0</v>
      </c>
      <c r="G22">
        <f t="shared" si="9"/>
        <v>2045</v>
      </c>
      <c r="H22">
        <f t="shared" si="3"/>
        <v>2073</v>
      </c>
      <c r="I22">
        <f t="shared" si="4"/>
        <v>2089</v>
      </c>
      <c r="J22">
        <f t="shared" si="5"/>
        <v>2102</v>
      </c>
      <c r="K22">
        <f t="shared" si="6"/>
        <v>2104</v>
      </c>
      <c r="L22">
        <f t="shared" si="7"/>
        <v>2119</v>
      </c>
      <c r="R22">
        <v>44114</v>
      </c>
      <c r="S22">
        <v>269</v>
      </c>
    </row>
    <row r="23" spans="1:19">
      <c r="A23" t="s">
        <v>24</v>
      </c>
      <c r="C23" s="4">
        <v>44170</v>
      </c>
      <c r="D23" s="1">
        <v>845</v>
      </c>
      <c r="E23" s="1">
        <v>0</v>
      </c>
    </row>
    <row r="24" spans="1:19">
      <c r="C24" s="12">
        <v>44162</v>
      </c>
      <c r="D24" s="11">
        <v>838</v>
      </c>
      <c r="E24" s="11">
        <v>0</v>
      </c>
    </row>
    <row r="25" spans="1:19">
      <c r="C25" s="12">
        <v>44161</v>
      </c>
      <c r="D25" s="11">
        <v>923</v>
      </c>
      <c r="E25" s="11">
        <v>1</v>
      </c>
      <c r="R25">
        <v>44115</v>
      </c>
      <c r="S25">
        <v>149</v>
      </c>
    </row>
    <row r="26" spans="1:19">
      <c r="C26" s="12">
        <v>44160</v>
      </c>
      <c r="D26" s="11">
        <v>1098</v>
      </c>
      <c r="E26" s="11">
        <v>0</v>
      </c>
    </row>
    <row r="27" spans="1:19">
      <c r="C27" s="12">
        <v>44159</v>
      </c>
      <c r="D27" s="11">
        <v>874</v>
      </c>
      <c r="E27" s="11">
        <v>0</v>
      </c>
    </row>
    <row r="28" spans="1:19">
      <c r="C28" s="12">
        <v>44158</v>
      </c>
      <c r="D28" s="11">
        <v>383</v>
      </c>
      <c r="E28" s="11">
        <v>0</v>
      </c>
      <c r="R28">
        <v>44116</v>
      </c>
      <c r="S28">
        <v>214</v>
      </c>
    </row>
    <row r="29" spans="1:19">
      <c r="C29" s="12">
        <v>44157</v>
      </c>
      <c r="D29" s="11">
        <v>485</v>
      </c>
      <c r="E29" s="11">
        <v>0</v>
      </c>
    </row>
    <row r="30" spans="1:19">
      <c r="C30" s="12">
        <v>44156</v>
      </c>
      <c r="D30" s="11">
        <v>626</v>
      </c>
      <c r="E30" s="11">
        <v>0</v>
      </c>
    </row>
    <row r="31" spans="1:19">
      <c r="C31" s="12">
        <v>44155</v>
      </c>
      <c r="D31" s="11">
        <v>518</v>
      </c>
      <c r="E31" s="11">
        <v>0</v>
      </c>
      <c r="R31">
        <v>44117</v>
      </c>
      <c r="S31">
        <v>287</v>
      </c>
    </row>
    <row r="32" spans="1:19">
      <c r="C32" s="12">
        <v>44154</v>
      </c>
      <c r="D32" s="11">
        <v>537</v>
      </c>
      <c r="E32" s="11">
        <v>0</v>
      </c>
    </row>
    <row r="33" spans="1:19">
      <c r="C33" s="12">
        <v>44153</v>
      </c>
      <c r="D33" s="11">
        <v>458</v>
      </c>
      <c r="E33" s="11">
        <v>0</v>
      </c>
    </row>
    <row r="34" spans="1:19">
      <c r="C34" s="12">
        <v>44152</v>
      </c>
      <c r="D34" s="11">
        <v>389</v>
      </c>
      <c r="E34" s="11">
        <v>0</v>
      </c>
      <c r="R34">
        <v>44118</v>
      </c>
      <c r="S34">
        <v>204</v>
      </c>
    </row>
    <row r="35" spans="1:19">
      <c r="C35" s="12">
        <v>44151</v>
      </c>
      <c r="D35" s="11">
        <v>301</v>
      </c>
      <c r="E35" s="11">
        <v>0</v>
      </c>
    </row>
    <row r="36" spans="1:19">
      <c r="C36" s="12">
        <v>44150</v>
      </c>
      <c r="D36" s="11">
        <v>321</v>
      </c>
      <c r="E36" s="11">
        <v>0</v>
      </c>
    </row>
    <row r="37" spans="1:19">
      <c r="C37" s="12">
        <v>44149</v>
      </c>
      <c r="D37" s="11">
        <v>279</v>
      </c>
      <c r="E37" s="11">
        <v>0</v>
      </c>
      <c r="R37">
        <v>44119</v>
      </c>
      <c r="S37">
        <v>241</v>
      </c>
    </row>
    <row r="38" spans="1:19">
      <c r="C38" s="12">
        <v>44148</v>
      </c>
      <c r="D38" s="11">
        <v>280</v>
      </c>
      <c r="E38" s="11">
        <v>0</v>
      </c>
    </row>
    <row r="39" spans="1:19">
      <c r="C39" s="12">
        <v>44147</v>
      </c>
      <c r="D39" s="11">
        <v>255</v>
      </c>
      <c r="E39" s="11">
        <v>1</v>
      </c>
    </row>
    <row r="40" spans="1:19">
      <c r="C40" s="12">
        <v>44146</v>
      </c>
      <c r="D40" s="11">
        <v>248</v>
      </c>
      <c r="E40" s="11">
        <v>0</v>
      </c>
      <c r="R40">
        <v>44120</v>
      </c>
      <c r="S40">
        <v>189</v>
      </c>
    </row>
    <row r="41" spans="1:19">
      <c r="C41" s="12">
        <v>44145</v>
      </c>
      <c r="D41" s="11">
        <v>202</v>
      </c>
      <c r="E41" s="11">
        <v>0</v>
      </c>
    </row>
    <row r="42" spans="1:19">
      <c r="C42" s="12">
        <v>44144</v>
      </c>
      <c r="D42" s="11">
        <v>171</v>
      </c>
      <c r="E42" s="11">
        <v>0</v>
      </c>
    </row>
    <row r="43" spans="1:19">
      <c r="C43" s="12">
        <v>44143</v>
      </c>
      <c r="D43" s="11">
        <v>252</v>
      </c>
      <c r="E43" s="11">
        <v>0</v>
      </c>
      <c r="R43">
        <v>44121</v>
      </c>
      <c r="S43">
        <v>160</v>
      </c>
    </row>
    <row r="44" spans="1:19">
      <c r="C44" s="12">
        <v>44144</v>
      </c>
      <c r="D44" s="11">
        <v>171</v>
      </c>
      <c r="E44" s="11">
        <v>0</v>
      </c>
    </row>
    <row r="45" spans="1:19">
      <c r="C45" s="12">
        <v>44143</v>
      </c>
      <c r="D45" s="11">
        <v>252</v>
      </c>
      <c r="E45" s="11">
        <v>0</v>
      </c>
    </row>
    <row r="46" spans="1:19">
      <c r="A46" t="s">
        <v>16</v>
      </c>
      <c r="C46" s="12">
        <v>44142</v>
      </c>
      <c r="D46" s="11">
        <v>365</v>
      </c>
      <c r="E46" s="11">
        <v>0</v>
      </c>
      <c r="R46">
        <v>44122</v>
      </c>
      <c r="S46">
        <v>131</v>
      </c>
    </row>
    <row r="47" spans="1:19">
      <c r="A47" s="6" t="s">
        <v>5</v>
      </c>
      <c r="C47" s="12">
        <v>44141</v>
      </c>
      <c r="D47" s="11">
        <v>378</v>
      </c>
      <c r="E47" s="11">
        <v>0</v>
      </c>
    </row>
    <row r="48" spans="1:19">
      <c r="C48" s="12">
        <v>44140</v>
      </c>
      <c r="D48" s="11">
        <v>309</v>
      </c>
      <c r="E48" s="11">
        <v>0</v>
      </c>
    </row>
    <row r="49" spans="1:19">
      <c r="C49" s="12">
        <v>44139</v>
      </c>
      <c r="D49" s="11">
        <v>345</v>
      </c>
      <c r="E49" s="11">
        <v>0</v>
      </c>
      <c r="R49">
        <v>44123</v>
      </c>
      <c r="S49">
        <v>131</v>
      </c>
    </row>
    <row r="50" spans="1:19">
      <c r="C50" s="12">
        <v>44138</v>
      </c>
      <c r="D50" s="11">
        <v>252</v>
      </c>
      <c r="E50" s="11">
        <v>0</v>
      </c>
    </row>
    <row r="51" spans="1:19">
      <c r="C51" s="12">
        <v>44137</v>
      </c>
      <c r="D51" s="11">
        <v>241</v>
      </c>
      <c r="E51" s="11">
        <v>0</v>
      </c>
    </row>
    <row r="52" spans="1:19">
      <c r="A52" t="s">
        <v>13</v>
      </c>
      <c r="C52" s="12">
        <v>44136</v>
      </c>
      <c r="D52" s="11">
        <v>240</v>
      </c>
      <c r="E52" s="11">
        <v>0</v>
      </c>
      <c r="R52">
        <v>44124</v>
      </c>
      <c r="S52">
        <v>294</v>
      </c>
    </row>
    <row r="53" spans="1:19">
      <c r="A53" s="6" t="s">
        <v>12</v>
      </c>
      <c r="C53" s="5">
        <v>44135</v>
      </c>
      <c r="D53" s="2">
        <v>372</v>
      </c>
      <c r="E53" s="2">
        <v>0</v>
      </c>
    </row>
    <row r="54" spans="1:19">
      <c r="C54" s="5">
        <v>44134</v>
      </c>
      <c r="D54" s="2">
        <v>367</v>
      </c>
      <c r="E54" s="2">
        <v>0</v>
      </c>
    </row>
    <row r="55" spans="1:19">
      <c r="C55" s="5">
        <v>44133</v>
      </c>
      <c r="D55" s="2">
        <v>353</v>
      </c>
      <c r="E55" s="2">
        <v>0</v>
      </c>
      <c r="R55">
        <v>44125</v>
      </c>
      <c r="S55">
        <v>222</v>
      </c>
    </row>
    <row r="56" spans="1:19">
      <c r="A56" t="s">
        <v>20</v>
      </c>
      <c r="C56" s="5">
        <v>44132</v>
      </c>
      <c r="D56" s="2">
        <v>367</v>
      </c>
      <c r="E56" s="2">
        <v>0</v>
      </c>
    </row>
    <row r="57" spans="1:19">
      <c r="C57" s="5">
        <v>44131</v>
      </c>
      <c r="D57" s="2">
        <v>260</v>
      </c>
      <c r="E57" s="2">
        <v>0</v>
      </c>
    </row>
    <row r="58" spans="1:19">
      <c r="C58" s="5">
        <v>44130</v>
      </c>
      <c r="D58" s="2">
        <v>309</v>
      </c>
      <c r="E58" s="2">
        <v>0</v>
      </c>
      <c r="R58">
        <v>44126</v>
      </c>
      <c r="S58">
        <v>184</v>
      </c>
    </row>
    <row r="59" spans="1:19">
      <c r="C59" s="5">
        <v>44129</v>
      </c>
      <c r="D59" s="2">
        <v>312</v>
      </c>
      <c r="E59" s="2">
        <v>1</v>
      </c>
    </row>
    <row r="60" spans="1:19">
      <c r="C60" s="5">
        <v>44128</v>
      </c>
      <c r="D60" s="2">
        <v>329</v>
      </c>
      <c r="E60" s="2">
        <v>0</v>
      </c>
    </row>
    <row r="61" spans="1:19">
      <c r="C61" s="5">
        <v>44127</v>
      </c>
      <c r="D61" s="2">
        <v>486</v>
      </c>
      <c r="E61" s="2">
        <v>0</v>
      </c>
      <c r="R61">
        <v>44127</v>
      </c>
      <c r="S61">
        <v>219</v>
      </c>
    </row>
    <row r="62" spans="1:19">
      <c r="C62" s="5">
        <v>44126</v>
      </c>
      <c r="D62" s="2">
        <v>372</v>
      </c>
      <c r="E62" s="2">
        <v>0</v>
      </c>
    </row>
    <row r="63" spans="1:19">
      <c r="C63" s="5">
        <v>44125</v>
      </c>
      <c r="D63" s="2">
        <v>446</v>
      </c>
      <c r="E63" s="2">
        <v>0</v>
      </c>
    </row>
    <row r="64" spans="1:19">
      <c r="C64" s="5">
        <v>44124</v>
      </c>
      <c r="D64" s="2">
        <v>386</v>
      </c>
      <c r="E64" s="2">
        <v>0</v>
      </c>
      <c r="R64">
        <v>44128</v>
      </c>
      <c r="S64">
        <v>178</v>
      </c>
    </row>
    <row r="65" spans="3:19">
      <c r="C65" s="5">
        <v>44123</v>
      </c>
      <c r="D65" s="2">
        <v>421</v>
      </c>
      <c r="E65" s="2">
        <v>0</v>
      </c>
    </row>
    <row r="66" spans="3:19">
      <c r="C66" s="5">
        <v>44122</v>
      </c>
      <c r="D66" s="2">
        <v>535</v>
      </c>
      <c r="E66" s="2">
        <v>0</v>
      </c>
    </row>
    <row r="67" spans="3:19">
      <c r="C67" s="5">
        <v>44121</v>
      </c>
      <c r="D67" s="2">
        <v>537</v>
      </c>
      <c r="E67" s="2">
        <v>0</v>
      </c>
      <c r="R67">
        <v>44129</v>
      </c>
      <c r="S67">
        <v>196</v>
      </c>
    </row>
    <row r="68" spans="3:19">
      <c r="C68" s="5">
        <v>44120</v>
      </c>
      <c r="D68" s="2">
        <v>639</v>
      </c>
      <c r="E68" s="2">
        <v>0</v>
      </c>
    </row>
    <row r="69" spans="3:19">
      <c r="C69" s="5">
        <v>44119</v>
      </c>
      <c r="D69" s="2">
        <v>429</v>
      </c>
      <c r="E69" s="2">
        <v>0</v>
      </c>
    </row>
    <row r="70" spans="3:19">
      <c r="C70" s="5">
        <v>44118</v>
      </c>
      <c r="D70" s="2">
        <v>559</v>
      </c>
      <c r="E70" s="2">
        <v>0</v>
      </c>
      <c r="R70">
        <v>44130</v>
      </c>
      <c r="S70">
        <v>122</v>
      </c>
    </row>
    <row r="71" spans="3:19">
      <c r="C71" s="5">
        <v>44117</v>
      </c>
      <c r="D71" s="2">
        <v>649</v>
      </c>
      <c r="E71" s="2">
        <v>0</v>
      </c>
    </row>
    <row r="72" spans="3:19">
      <c r="C72" s="5">
        <v>44116</v>
      </c>
      <c r="D72" s="2">
        <v>691</v>
      </c>
      <c r="E72" s="2">
        <v>0</v>
      </c>
    </row>
    <row r="73" spans="3:19">
      <c r="C73" s="5">
        <v>44115</v>
      </c>
      <c r="D73" s="2">
        <v>666</v>
      </c>
      <c r="E73" s="2">
        <v>0</v>
      </c>
      <c r="R73">
        <v>44132</v>
      </c>
      <c r="S73">
        <v>408</v>
      </c>
    </row>
    <row r="74" spans="3:19">
      <c r="C74" s="5">
        <v>44114</v>
      </c>
      <c r="D74" s="2">
        <v>720</v>
      </c>
      <c r="E74" s="2">
        <v>0</v>
      </c>
    </row>
    <row r="75" spans="3:19">
      <c r="C75" s="5">
        <v>44113</v>
      </c>
      <c r="D75" s="2">
        <v>640</v>
      </c>
      <c r="E75" s="2">
        <v>11</v>
      </c>
    </row>
    <row r="76" spans="3:19">
      <c r="C76" s="5">
        <v>44112</v>
      </c>
      <c r="D76" s="2">
        <v>445</v>
      </c>
      <c r="E76" s="2">
        <v>0</v>
      </c>
      <c r="R76">
        <v>44133</v>
      </c>
      <c r="S76">
        <v>188</v>
      </c>
    </row>
    <row r="77" spans="3:19">
      <c r="C77" s="5">
        <v>44111</v>
      </c>
      <c r="D77" s="2">
        <v>578</v>
      </c>
      <c r="E77" s="2">
        <v>0</v>
      </c>
    </row>
    <row r="78" spans="3:19">
      <c r="C78" s="5">
        <v>44110</v>
      </c>
      <c r="D78" s="2">
        <v>655</v>
      </c>
      <c r="E78" s="2">
        <v>0</v>
      </c>
    </row>
    <row r="79" spans="3:19">
      <c r="C79" s="5">
        <v>44109</v>
      </c>
      <c r="D79" s="2">
        <v>453</v>
      </c>
      <c r="E79" s="2">
        <v>0</v>
      </c>
      <c r="R79">
        <v>44134</v>
      </c>
      <c r="S79">
        <v>344</v>
      </c>
    </row>
    <row r="80" spans="3:19">
      <c r="C80" s="5">
        <v>44108</v>
      </c>
      <c r="D80" s="2">
        <v>294</v>
      </c>
      <c r="E80" s="2">
        <v>0</v>
      </c>
    </row>
    <row r="81" spans="3:19">
      <c r="C81" s="5">
        <v>44107</v>
      </c>
      <c r="D81" s="2">
        <v>463</v>
      </c>
      <c r="E81" s="2">
        <v>1</v>
      </c>
    </row>
    <row r="82" spans="3:19">
      <c r="C82" s="5">
        <v>44106</v>
      </c>
      <c r="D82" s="2">
        <v>169</v>
      </c>
      <c r="E82" s="2">
        <v>0</v>
      </c>
      <c r="R82">
        <v>44135</v>
      </c>
      <c r="S82">
        <v>203</v>
      </c>
    </row>
    <row r="83" spans="3:19">
      <c r="C83" s="5">
        <v>44105</v>
      </c>
      <c r="D83" s="2">
        <v>203</v>
      </c>
      <c r="E83" s="2">
        <v>0</v>
      </c>
    </row>
    <row r="84" spans="3:19">
      <c r="C84" s="5">
        <v>44104</v>
      </c>
      <c r="D84" s="2">
        <v>318</v>
      </c>
      <c r="E84" s="2">
        <v>0</v>
      </c>
    </row>
    <row r="85" spans="3:19">
      <c r="C85" s="5">
        <v>44103</v>
      </c>
      <c r="D85" s="2">
        <v>238</v>
      </c>
      <c r="E85" s="2">
        <v>0</v>
      </c>
      <c r="R85">
        <v>44136</v>
      </c>
      <c r="S85">
        <v>178</v>
      </c>
    </row>
    <row r="86" spans="3:19">
      <c r="C86" s="5">
        <v>44102</v>
      </c>
      <c r="D86" s="2">
        <v>199</v>
      </c>
      <c r="E86" s="2">
        <v>0</v>
      </c>
    </row>
    <row r="87" spans="3:19">
      <c r="C87" s="5">
        <v>44101</v>
      </c>
      <c r="D87" s="2">
        <v>141</v>
      </c>
      <c r="E87" s="2">
        <v>0</v>
      </c>
    </row>
    <row r="88" spans="3:19">
      <c r="C88" s="5">
        <v>44100</v>
      </c>
      <c r="D88" s="2">
        <v>242</v>
      </c>
      <c r="E88" s="2">
        <v>0</v>
      </c>
      <c r="R88">
        <v>44137</v>
      </c>
      <c r="S88">
        <v>109</v>
      </c>
    </row>
    <row r="89" spans="3:19">
      <c r="C89" s="5">
        <v>44099</v>
      </c>
      <c r="D89" s="2">
        <v>217</v>
      </c>
      <c r="E89" s="2">
        <v>1</v>
      </c>
    </row>
    <row r="90" spans="3:19">
      <c r="C90" s="5">
        <v>44098</v>
      </c>
      <c r="D90" s="2">
        <v>211</v>
      </c>
      <c r="E90" s="2">
        <v>0</v>
      </c>
    </row>
    <row r="91" spans="3:19">
      <c r="C91" s="5">
        <v>44097</v>
      </c>
      <c r="D91" s="2">
        <v>189</v>
      </c>
      <c r="E91" s="2">
        <v>0</v>
      </c>
      <c r="R91">
        <v>44138</v>
      </c>
      <c r="S91">
        <v>237</v>
      </c>
    </row>
    <row r="92" spans="3:19">
      <c r="C92" s="5">
        <v>44096</v>
      </c>
      <c r="D92" s="2">
        <v>311</v>
      </c>
      <c r="E92" s="2">
        <v>0</v>
      </c>
    </row>
    <row r="93" spans="3:19">
      <c r="C93" s="5">
        <v>44095</v>
      </c>
      <c r="D93" s="2">
        <v>157</v>
      </c>
      <c r="E93" s="2">
        <v>0</v>
      </c>
    </row>
    <row r="94" spans="3:19">
      <c r="C94" s="5">
        <v>44094</v>
      </c>
      <c r="D94" s="2">
        <v>202</v>
      </c>
      <c r="E94" s="2">
        <v>0</v>
      </c>
      <c r="R94">
        <v>44139</v>
      </c>
      <c r="S94">
        <v>293</v>
      </c>
    </row>
    <row r="95" spans="3:19">
      <c r="C95" s="5">
        <v>44093</v>
      </c>
      <c r="D95" s="2">
        <v>190</v>
      </c>
      <c r="E95" s="2">
        <v>0</v>
      </c>
    </row>
    <row r="96" spans="3:19">
      <c r="C96" s="5">
        <v>44092</v>
      </c>
      <c r="D96" s="2">
        <v>82</v>
      </c>
      <c r="E96" s="2">
        <v>0</v>
      </c>
    </row>
    <row r="97" spans="1:19">
      <c r="C97" s="5">
        <v>44091</v>
      </c>
      <c r="D97" s="2">
        <v>137</v>
      </c>
      <c r="E97" s="2">
        <v>0</v>
      </c>
      <c r="R97">
        <v>44140</v>
      </c>
      <c r="S97">
        <v>189</v>
      </c>
    </row>
    <row r="98" spans="1:19">
      <c r="C98" s="5">
        <v>44090</v>
      </c>
      <c r="D98" s="2">
        <v>125</v>
      </c>
      <c r="E98" s="2">
        <v>0</v>
      </c>
    </row>
    <row r="99" spans="1:19">
      <c r="C99" s="5">
        <v>44089</v>
      </c>
      <c r="D99" s="2">
        <v>136</v>
      </c>
      <c r="E99" s="2">
        <v>0</v>
      </c>
    </row>
    <row r="100" spans="1:19">
      <c r="C100" s="5">
        <v>44088</v>
      </c>
      <c r="D100" s="2">
        <v>67</v>
      </c>
      <c r="E100" s="2">
        <v>0</v>
      </c>
      <c r="R100">
        <v>44141</v>
      </c>
      <c r="S100">
        <v>266</v>
      </c>
    </row>
    <row r="101" spans="1:19">
      <c r="C101" s="5">
        <v>44087</v>
      </c>
      <c r="D101" s="2">
        <v>87</v>
      </c>
      <c r="E101" s="2">
        <v>0</v>
      </c>
    </row>
    <row r="102" spans="1:19">
      <c r="C102" s="5">
        <v>44086</v>
      </c>
      <c r="D102" s="2">
        <v>46</v>
      </c>
      <c r="E102" s="2">
        <v>0</v>
      </c>
    </row>
    <row r="103" spans="1:19">
      <c r="C103" s="5">
        <v>44085</v>
      </c>
      <c r="D103" s="2">
        <v>70</v>
      </c>
      <c r="E103" s="2">
        <v>0</v>
      </c>
      <c r="R103">
        <v>44143</v>
      </c>
      <c r="S103">
        <v>412</v>
      </c>
    </row>
    <row r="104" spans="1:19">
      <c r="C104" s="5">
        <v>44084</v>
      </c>
      <c r="D104" s="2">
        <v>75</v>
      </c>
      <c r="E104" s="2">
        <v>0</v>
      </c>
    </row>
    <row r="105" spans="1:19">
      <c r="C105" s="5">
        <v>44083</v>
      </c>
      <c r="D105" s="2">
        <v>101</v>
      </c>
      <c r="E105" s="2">
        <v>0</v>
      </c>
    </row>
    <row r="106" spans="1:19">
      <c r="C106" s="5">
        <v>44082</v>
      </c>
      <c r="D106" s="2">
        <v>56</v>
      </c>
      <c r="E106" s="2">
        <v>0</v>
      </c>
      <c r="R106">
        <v>44144</v>
      </c>
      <c r="S106">
        <v>90</v>
      </c>
    </row>
    <row r="107" spans="1:19">
      <c r="C107" s="5">
        <v>44081</v>
      </c>
      <c r="D107" s="2">
        <v>46</v>
      </c>
      <c r="E107" s="2">
        <v>0</v>
      </c>
    </row>
    <row r="108" spans="1:19">
      <c r="C108" s="5">
        <v>44080</v>
      </c>
      <c r="D108" s="2">
        <v>10</v>
      </c>
      <c r="E108" s="2">
        <v>0</v>
      </c>
    </row>
    <row r="109" spans="1:19">
      <c r="A109" t="s">
        <v>15</v>
      </c>
      <c r="C109" s="5">
        <v>44079</v>
      </c>
      <c r="D109" s="2">
        <v>15</v>
      </c>
      <c r="E109" s="2">
        <v>0</v>
      </c>
      <c r="R109">
        <v>44145</v>
      </c>
      <c r="S109">
        <v>220</v>
      </c>
    </row>
    <row r="110" spans="1:19">
      <c r="A110" s="6" t="s">
        <v>7</v>
      </c>
      <c r="C110" s="5">
        <v>44078</v>
      </c>
      <c r="D110" s="2">
        <v>19</v>
      </c>
      <c r="E110" s="2">
        <v>0</v>
      </c>
    </row>
    <row r="111" spans="1:19">
      <c r="C111" s="5">
        <v>44077</v>
      </c>
      <c r="D111" s="2">
        <v>6</v>
      </c>
      <c r="E111" s="2">
        <v>0</v>
      </c>
    </row>
    <row r="112" spans="1:19">
      <c r="A112" t="s">
        <v>9</v>
      </c>
      <c r="C112"/>
      <c r="R112">
        <v>44146</v>
      </c>
      <c r="S112">
        <v>238</v>
      </c>
    </row>
    <row r="113" spans="1:19">
      <c r="A113" s="8" t="str">
        <f ca="1">"Uusien Koronavilkku päiväavaimien lukumäärä "&amp;TEXT(NOW(),"p.kk")&amp;" on n="&amp;C120&amp;" edelliset 7 päivää "&amp;A120&amp;" (muutos "&amp;A121&amp;"), "&amp;A127&amp;" ("&amp;A128&amp;"), "&amp;A134&amp;" ("&amp;A135&amp;"), "&amp;A141&amp;". Kumulatiivisesti N="&amp;G2&amp;" ja /5 arvioituna (*) avauskoodeja jaettu vähintään "&amp;TEXT(H2,"0")&amp;", https://github.com/jussivirkkala/excel/tree/master/all-exposure-checks"</f>
        <v>Uusien Koronavilkku päiväavaimien lukumäärä 6.12 on n=865 edelliset 7 päivää 5614 (muutos -5 %), 5894 (78 %), 3314 (89 %), 1756. Kumulatiivisesti N=36758 ja /5 arvioituna (*) avauskoodeja jaettu vähintään 7352, https://github.com/jussivirkkala/excel/tree/master/all-exposure-checks</v>
      </c>
      <c r="C113"/>
    </row>
    <row r="115" spans="1:19">
      <c r="A115" s="8" t="str">
        <f ca="1">TEXT(NOW(),"p.k.vvvv")&amp;" uusia Koronavilkku päiväavaimia n="&amp;C120&amp;"."</f>
        <v>6.12.2020 uusia Koronavilkku päiväavaimia n=865.</v>
      </c>
      <c r="E115" t="str">
        <f>IF(MAX(AllKeys)=C120," (ennätys) ","")</f>
        <v/>
      </c>
      <c r="R115">
        <v>44147</v>
      </c>
      <c r="S115">
        <v>197</v>
      </c>
    </row>
    <row r="117" spans="1:19">
      <c r="A117" t="s">
        <v>4</v>
      </c>
    </row>
    <row r="118" spans="1:19">
      <c r="I118" t="s">
        <v>21</v>
      </c>
      <c r="R118">
        <v>44148</v>
      </c>
      <c r="S118">
        <v>316</v>
      </c>
    </row>
    <row r="119" spans="1:19">
      <c r="B119" s="16">
        <f>MAX(time)+1</f>
        <v>44172</v>
      </c>
      <c r="C119" t="s">
        <v>28</v>
      </c>
      <c r="D119" t="s">
        <v>2</v>
      </c>
      <c r="F119" t="s">
        <v>19</v>
      </c>
      <c r="H119" t="s">
        <v>19</v>
      </c>
      <c r="I119" t="s">
        <v>17</v>
      </c>
      <c r="J119" t="s">
        <v>18</v>
      </c>
      <c r="K119" t="s">
        <v>27</v>
      </c>
    </row>
    <row r="120" spans="1:19">
      <c r="A120">
        <f>SUM(C120:C126)</f>
        <v>5614</v>
      </c>
      <c r="B120" s="16">
        <f>IF(AND(B119&gt;44077,B119&lt;&gt;""),B119-1,B119)</f>
        <v>44171</v>
      </c>
      <c r="C120">
        <f t="shared" ref="C120:C153" si="10">VLOOKUP(B120,data,2,FALSE)</f>
        <v>865</v>
      </c>
      <c r="D120">
        <f t="shared" ref="D120:D132" si="11">VLOOKUP(B120,data,3,FALSE)</f>
        <v>0</v>
      </c>
      <c r="E120">
        <f>IF(C120&lt;C121,C120,-1)</f>
        <v>-1</v>
      </c>
      <c r="F120">
        <f>COUNTIF(E120:E221,E120)</f>
        <v>102</v>
      </c>
      <c r="G120" s="3">
        <f>IF(G121&gt;44077,G121-1,44077)</f>
        <v>44077</v>
      </c>
      <c r="H120">
        <f t="shared" ref="H120:H183" si="12">VLOOKUP(G120,data,2,FALSE)</f>
        <v>6</v>
      </c>
      <c r="K120" t="str">
        <f>IF(ISNA(VLOOKUP(B120,R:S,2,)),"",VLOOKUP(B120,R:S,2,))</f>
        <v/>
      </c>
    </row>
    <row r="121" spans="1:19">
      <c r="A121" s="9" t="str">
        <f>TEXT(A120/A127-1,"0 %")</f>
        <v>-5 %</v>
      </c>
      <c r="B121" s="16">
        <f t="shared" ref="B121:B184" si="13">IF(AND(B120&gt;44077,B120&lt;&gt;""),B120-1,B120)</f>
        <v>44170</v>
      </c>
      <c r="C121">
        <f t="shared" si="10"/>
        <v>845</v>
      </c>
      <c r="D121">
        <f t="shared" si="11"/>
        <v>0</v>
      </c>
      <c r="E121">
        <f>IF(C121&gt;=E120,E120,0)</f>
        <v>-1</v>
      </c>
      <c r="G121" s="3">
        <f t="shared" ref="G121:G184" si="14">IF(G122&gt;44077,G122-1,44077)</f>
        <v>44077</v>
      </c>
      <c r="H121">
        <f t="shared" si="12"/>
        <v>6</v>
      </c>
      <c r="I121" t="str">
        <f t="shared" ref="I121:I184" si="15">IF(AND(H121&gt;H120,H121&gt;H122),H121,IF(AND(H122="",H121/H120&gt;1.1),H121,""))</f>
        <v/>
      </c>
      <c r="J121" t="str">
        <f t="shared" ref="J121:J184" si="16">IF(AND(H121&lt;H120,H121&lt;H122),H121,IF(AND(H122="",H121/H120&lt;0.9),H121,""))</f>
        <v/>
      </c>
      <c r="K121">
        <f t="shared" ref="K121:K184" si="17">IF(ISNA(VLOOKUP(B121,R:S,2,)),"",VLOOKUP(B121,R:S,2,))</f>
        <v>460</v>
      </c>
      <c r="R121">
        <v>44149</v>
      </c>
      <c r="S121">
        <v>244</v>
      </c>
    </row>
    <row r="122" spans="1:19">
      <c r="B122" s="16">
        <f t="shared" si="13"/>
        <v>44169</v>
      </c>
      <c r="C122">
        <f t="shared" si="10"/>
        <v>748</v>
      </c>
      <c r="D122">
        <f t="shared" si="11"/>
        <v>0</v>
      </c>
      <c r="E122">
        <f t="shared" ref="E122:E166" si="18">IF(C122&gt;E121,E121,0)</f>
        <v>-1</v>
      </c>
      <c r="G122" s="3">
        <f t="shared" si="14"/>
        <v>44077</v>
      </c>
      <c r="H122">
        <f t="shared" si="12"/>
        <v>6</v>
      </c>
      <c r="I122" t="str">
        <f t="shared" si="15"/>
        <v/>
      </c>
      <c r="J122" t="str">
        <f t="shared" si="16"/>
        <v/>
      </c>
      <c r="K122">
        <f t="shared" si="17"/>
        <v>336</v>
      </c>
    </row>
    <row r="123" spans="1:19">
      <c r="B123" s="16">
        <f t="shared" si="13"/>
        <v>44168</v>
      </c>
      <c r="C123">
        <f t="shared" si="10"/>
        <v>714</v>
      </c>
      <c r="D123">
        <f t="shared" si="11"/>
        <v>0</v>
      </c>
      <c r="E123">
        <f t="shared" si="18"/>
        <v>-1</v>
      </c>
      <c r="G123" s="3">
        <f t="shared" si="14"/>
        <v>44077</v>
      </c>
      <c r="H123">
        <f t="shared" si="12"/>
        <v>6</v>
      </c>
      <c r="I123" t="str">
        <f t="shared" si="15"/>
        <v/>
      </c>
      <c r="J123" t="str">
        <f t="shared" si="16"/>
        <v/>
      </c>
      <c r="K123">
        <f t="shared" si="17"/>
        <v>540</v>
      </c>
    </row>
    <row r="124" spans="1:19">
      <c r="B124" s="16">
        <f t="shared" si="13"/>
        <v>44167</v>
      </c>
      <c r="C124">
        <f t="shared" si="10"/>
        <v>995</v>
      </c>
      <c r="D124">
        <f t="shared" si="11"/>
        <v>0</v>
      </c>
      <c r="E124">
        <f t="shared" si="18"/>
        <v>-1</v>
      </c>
      <c r="G124" s="3">
        <f t="shared" si="14"/>
        <v>44077</v>
      </c>
      <c r="H124">
        <f t="shared" si="12"/>
        <v>6</v>
      </c>
      <c r="I124" t="str">
        <f t="shared" si="15"/>
        <v/>
      </c>
      <c r="J124" t="str">
        <f t="shared" si="16"/>
        <v/>
      </c>
      <c r="K124">
        <f t="shared" si="17"/>
        <v>420</v>
      </c>
      <c r="R124">
        <v>44150</v>
      </c>
      <c r="S124">
        <v>213</v>
      </c>
    </row>
    <row r="125" spans="1:19">
      <c r="B125" s="16">
        <f t="shared" si="13"/>
        <v>44166</v>
      </c>
      <c r="C125">
        <f t="shared" si="10"/>
        <v>722</v>
      </c>
      <c r="D125">
        <f t="shared" si="11"/>
        <v>0</v>
      </c>
      <c r="E125">
        <f t="shared" si="18"/>
        <v>-1</v>
      </c>
      <c r="G125" s="3">
        <f t="shared" si="14"/>
        <v>44077</v>
      </c>
      <c r="H125">
        <f t="shared" si="12"/>
        <v>6</v>
      </c>
      <c r="I125" t="str">
        <f t="shared" si="15"/>
        <v/>
      </c>
      <c r="J125" t="str">
        <f t="shared" si="16"/>
        <v/>
      </c>
      <c r="K125">
        <f t="shared" si="17"/>
        <v>550</v>
      </c>
    </row>
    <row r="126" spans="1:19">
      <c r="B126" s="16">
        <f t="shared" si="13"/>
        <v>44165</v>
      </c>
      <c r="C126">
        <f t="shared" si="10"/>
        <v>725</v>
      </c>
      <c r="D126">
        <f t="shared" si="11"/>
        <v>0</v>
      </c>
      <c r="E126">
        <f>IF(C126&gt;E125,E125,-1)</f>
        <v>-1</v>
      </c>
      <c r="G126" s="3">
        <f t="shared" si="14"/>
        <v>44077</v>
      </c>
      <c r="H126">
        <f t="shared" si="12"/>
        <v>6</v>
      </c>
      <c r="I126" t="str">
        <f t="shared" si="15"/>
        <v/>
      </c>
      <c r="J126" t="str">
        <f t="shared" si="16"/>
        <v/>
      </c>
      <c r="K126">
        <f t="shared" si="17"/>
        <v>283</v>
      </c>
    </row>
    <row r="127" spans="1:19">
      <c r="A127">
        <f>SUM(C127:C133)</f>
        <v>5894</v>
      </c>
      <c r="B127" s="16">
        <f t="shared" si="13"/>
        <v>44164</v>
      </c>
      <c r="C127">
        <f t="shared" si="10"/>
        <v>753</v>
      </c>
      <c r="D127">
        <f t="shared" si="11"/>
        <v>0</v>
      </c>
      <c r="E127">
        <f t="shared" si="18"/>
        <v>-1</v>
      </c>
      <c r="G127" s="3">
        <f t="shared" si="14"/>
        <v>44077</v>
      </c>
      <c r="H127">
        <f t="shared" si="12"/>
        <v>6</v>
      </c>
      <c r="I127" t="str">
        <f t="shared" si="15"/>
        <v/>
      </c>
      <c r="J127" t="str">
        <f t="shared" si="16"/>
        <v/>
      </c>
      <c r="K127">
        <f t="shared" si="17"/>
        <v>322</v>
      </c>
      <c r="R127">
        <v>44151</v>
      </c>
      <c r="S127">
        <v>104</v>
      </c>
    </row>
    <row r="128" spans="1:19">
      <c r="A128" s="9" t="str">
        <f>TEXT(A127/A134-1,"0 %")</f>
        <v>78 %</v>
      </c>
      <c r="B128" s="16">
        <f t="shared" si="13"/>
        <v>44163</v>
      </c>
      <c r="C128">
        <f t="shared" si="10"/>
        <v>1025</v>
      </c>
      <c r="D128">
        <f t="shared" si="11"/>
        <v>0</v>
      </c>
      <c r="E128">
        <f t="shared" si="18"/>
        <v>-1</v>
      </c>
      <c r="G128" s="3">
        <f t="shared" si="14"/>
        <v>44078</v>
      </c>
      <c r="H128">
        <f t="shared" si="12"/>
        <v>19</v>
      </c>
      <c r="I128">
        <f t="shared" si="15"/>
        <v>19</v>
      </c>
      <c r="J128" t="str">
        <f t="shared" si="16"/>
        <v/>
      </c>
      <c r="K128">
        <f t="shared" si="17"/>
        <v>541</v>
      </c>
    </row>
    <row r="129" spans="1:19">
      <c r="B129" s="16">
        <f t="shared" si="13"/>
        <v>44162</v>
      </c>
      <c r="C129">
        <f t="shared" si="10"/>
        <v>838</v>
      </c>
      <c r="D129">
        <f t="shared" si="11"/>
        <v>0</v>
      </c>
      <c r="E129">
        <f t="shared" si="18"/>
        <v>-1</v>
      </c>
      <c r="G129" s="3">
        <f t="shared" si="14"/>
        <v>44079</v>
      </c>
      <c r="H129">
        <f t="shared" si="12"/>
        <v>15</v>
      </c>
      <c r="I129" t="str">
        <f t="shared" si="15"/>
        <v/>
      </c>
      <c r="J129" t="str">
        <f t="shared" si="16"/>
        <v/>
      </c>
      <c r="K129">
        <f t="shared" si="17"/>
        <v>618</v>
      </c>
    </row>
    <row r="130" spans="1:19">
      <c r="B130" s="16">
        <f t="shared" si="13"/>
        <v>44161</v>
      </c>
      <c r="C130">
        <f t="shared" si="10"/>
        <v>923</v>
      </c>
      <c r="D130">
        <f t="shared" si="11"/>
        <v>1</v>
      </c>
      <c r="E130">
        <f t="shared" si="18"/>
        <v>-1</v>
      </c>
      <c r="G130" s="3">
        <f t="shared" si="14"/>
        <v>44080</v>
      </c>
      <c r="H130">
        <f t="shared" si="12"/>
        <v>10</v>
      </c>
      <c r="I130" t="str">
        <f t="shared" si="15"/>
        <v/>
      </c>
      <c r="J130">
        <f t="shared" si="16"/>
        <v>10</v>
      </c>
      <c r="K130">
        <f t="shared" si="17"/>
        <v>496</v>
      </c>
      <c r="R130">
        <v>44152</v>
      </c>
      <c r="S130">
        <v>228</v>
      </c>
    </row>
    <row r="131" spans="1:19">
      <c r="B131" s="16">
        <f t="shared" si="13"/>
        <v>44160</v>
      </c>
      <c r="C131">
        <f t="shared" si="10"/>
        <v>1098</v>
      </c>
      <c r="D131">
        <f t="shared" si="11"/>
        <v>0</v>
      </c>
      <c r="E131">
        <f t="shared" si="18"/>
        <v>-1</v>
      </c>
      <c r="G131" s="3">
        <f t="shared" si="14"/>
        <v>44081</v>
      </c>
      <c r="H131">
        <f t="shared" si="12"/>
        <v>46</v>
      </c>
      <c r="I131" t="str">
        <f t="shared" si="15"/>
        <v/>
      </c>
      <c r="J131" t="str">
        <f t="shared" si="16"/>
        <v/>
      </c>
      <c r="K131">
        <f t="shared" si="17"/>
        <v>363</v>
      </c>
    </row>
    <row r="132" spans="1:19">
      <c r="B132" s="16">
        <f t="shared" si="13"/>
        <v>44159</v>
      </c>
      <c r="C132">
        <f t="shared" si="10"/>
        <v>874</v>
      </c>
      <c r="D132">
        <f t="shared" si="11"/>
        <v>0</v>
      </c>
      <c r="E132">
        <f t="shared" si="18"/>
        <v>-1</v>
      </c>
      <c r="G132" s="3">
        <f t="shared" si="14"/>
        <v>44082</v>
      </c>
      <c r="H132">
        <f t="shared" si="12"/>
        <v>56</v>
      </c>
      <c r="I132" t="str">
        <f t="shared" si="15"/>
        <v/>
      </c>
      <c r="J132" t="str">
        <f t="shared" si="16"/>
        <v/>
      </c>
      <c r="K132">
        <f t="shared" si="17"/>
        <v>353</v>
      </c>
    </row>
    <row r="133" spans="1:19">
      <c r="B133" s="16">
        <f t="shared" si="13"/>
        <v>44158</v>
      </c>
      <c r="C133">
        <f t="shared" si="10"/>
        <v>383</v>
      </c>
      <c r="D133">
        <f>VLOOKUP(B133,data,3,FALSE)</f>
        <v>0</v>
      </c>
      <c r="E133">
        <f t="shared" si="18"/>
        <v>-1</v>
      </c>
      <c r="G133" s="3">
        <f t="shared" si="14"/>
        <v>44083</v>
      </c>
      <c r="H133">
        <f t="shared" si="12"/>
        <v>101</v>
      </c>
      <c r="I133">
        <f t="shared" si="15"/>
        <v>101</v>
      </c>
      <c r="J133" t="str">
        <f t="shared" si="16"/>
        <v/>
      </c>
      <c r="K133">
        <f t="shared" si="17"/>
        <v>297</v>
      </c>
      <c r="R133">
        <v>44153</v>
      </c>
      <c r="S133">
        <v>288</v>
      </c>
    </row>
    <row r="134" spans="1:19">
      <c r="A134">
        <f>SUM(C134:C140)</f>
        <v>3314</v>
      </c>
      <c r="B134" s="16">
        <f t="shared" si="13"/>
        <v>44157</v>
      </c>
      <c r="C134">
        <f t="shared" si="10"/>
        <v>485</v>
      </c>
      <c r="D134">
        <f t="shared" ref="D134:D140" si="19">VLOOKUP(B134,data,3,FALSE)</f>
        <v>0</v>
      </c>
      <c r="E134">
        <f t="shared" si="18"/>
        <v>-1</v>
      </c>
      <c r="G134" s="3">
        <f t="shared" si="14"/>
        <v>44084</v>
      </c>
      <c r="H134">
        <f t="shared" si="12"/>
        <v>75</v>
      </c>
      <c r="I134" t="str">
        <f t="shared" si="15"/>
        <v/>
      </c>
      <c r="J134" t="str">
        <f t="shared" si="16"/>
        <v/>
      </c>
      <c r="K134">
        <f t="shared" si="17"/>
        <v>423</v>
      </c>
    </row>
    <row r="135" spans="1:19">
      <c r="A135" s="9" t="str">
        <f>TEXT(A134/A141-1,"0 %")</f>
        <v>89 %</v>
      </c>
      <c r="B135" s="16">
        <f t="shared" si="13"/>
        <v>44156</v>
      </c>
      <c r="C135">
        <f t="shared" si="10"/>
        <v>626</v>
      </c>
      <c r="D135">
        <f t="shared" si="19"/>
        <v>0</v>
      </c>
      <c r="E135">
        <f t="shared" si="18"/>
        <v>-1</v>
      </c>
      <c r="G135" s="3">
        <f t="shared" si="14"/>
        <v>44085</v>
      </c>
      <c r="H135">
        <f t="shared" si="12"/>
        <v>70</v>
      </c>
      <c r="I135" t="str">
        <f t="shared" si="15"/>
        <v/>
      </c>
      <c r="J135" t="str">
        <f t="shared" si="16"/>
        <v/>
      </c>
      <c r="K135">
        <f t="shared" si="17"/>
        <v>469</v>
      </c>
    </row>
    <row r="136" spans="1:19">
      <c r="B136" s="16">
        <f t="shared" si="13"/>
        <v>44155</v>
      </c>
      <c r="C136">
        <f t="shared" si="10"/>
        <v>518</v>
      </c>
      <c r="D136">
        <f t="shared" si="19"/>
        <v>0</v>
      </c>
      <c r="E136">
        <f t="shared" si="18"/>
        <v>-1</v>
      </c>
      <c r="G136" s="3">
        <f t="shared" si="14"/>
        <v>44086</v>
      </c>
      <c r="H136">
        <f t="shared" si="12"/>
        <v>46</v>
      </c>
      <c r="I136" t="str">
        <f t="shared" si="15"/>
        <v/>
      </c>
      <c r="J136">
        <f t="shared" si="16"/>
        <v>46</v>
      </c>
      <c r="K136">
        <f t="shared" si="17"/>
        <v>461</v>
      </c>
      <c r="R136">
        <v>44154</v>
      </c>
      <c r="S136">
        <v>351</v>
      </c>
    </row>
    <row r="137" spans="1:19">
      <c r="B137" s="16">
        <f t="shared" si="13"/>
        <v>44154</v>
      </c>
      <c r="C137">
        <f t="shared" si="10"/>
        <v>537</v>
      </c>
      <c r="D137">
        <f t="shared" si="19"/>
        <v>0</v>
      </c>
      <c r="E137">
        <f t="shared" si="18"/>
        <v>-1</v>
      </c>
      <c r="G137" s="3">
        <f t="shared" si="14"/>
        <v>44087</v>
      </c>
      <c r="H137">
        <f t="shared" si="12"/>
        <v>87</v>
      </c>
      <c r="I137">
        <f t="shared" si="15"/>
        <v>87</v>
      </c>
      <c r="J137" t="str">
        <f t="shared" si="16"/>
        <v/>
      </c>
      <c r="K137">
        <f t="shared" si="17"/>
        <v>351</v>
      </c>
    </row>
    <row r="138" spans="1:19">
      <c r="B138" s="16">
        <f t="shared" si="13"/>
        <v>44153</v>
      </c>
      <c r="C138">
        <f t="shared" si="10"/>
        <v>458</v>
      </c>
      <c r="D138">
        <f t="shared" si="19"/>
        <v>0</v>
      </c>
      <c r="E138">
        <f t="shared" si="18"/>
        <v>-1</v>
      </c>
      <c r="G138" s="3">
        <f t="shared" si="14"/>
        <v>44088</v>
      </c>
      <c r="H138">
        <f t="shared" si="12"/>
        <v>67</v>
      </c>
      <c r="I138" t="str">
        <f t="shared" si="15"/>
        <v/>
      </c>
      <c r="J138">
        <f t="shared" si="16"/>
        <v>67</v>
      </c>
      <c r="K138">
        <f t="shared" si="17"/>
        <v>288</v>
      </c>
    </row>
    <row r="139" spans="1:19">
      <c r="B139" s="16">
        <f t="shared" si="13"/>
        <v>44152</v>
      </c>
      <c r="C139">
        <f t="shared" si="10"/>
        <v>389</v>
      </c>
      <c r="D139">
        <f t="shared" si="19"/>
        <v>0</v>
      </c>
      <c r="E139">
        <f t="shared" si="18"/>
        <v>-1</v>
      </c>
      <c r="G139" s="3">
        <f t="shared" si="14"/>
        <v>44089</v>
      </c>
      <c r="H139">
        <f t="shared" si="12"/>
        <v>136</v>
      </c>
      <c r="I139">
        <f t="shared" si="15"/>
        <v>136</v>
      </c>
      <c r="J139" t="str">
        <f t="shared" si="16"/>
        <v/>
      </c>
      <c r="K139">
        <f t="shared" si="17"/>
        <v>228</v>
      </c>
      <c r="R139">
        <v>44155</v>
      </c>
      <c r="S139">
        <v>461</v>
      </c>
    </row>
    <row r="140" spans="1:19">
      <c r="B140" s="16">
        <f t="shared" si="13"/>
        <v>44151</v>
      </c>
      <c r="C140">
        <f t="shared" si="10"/>
        <v>301</v>
      </c>
      <c r="D140">
        <f t="shared" si="19"/>
        <v>0</v>
      </c>
      <c r="E140">
        <f t="shared" si="18"/>
        <v>-1</v>
      </c>
      <c r="G140" s="3">
        <f t="shared" si="14"/>
        <v>44090</v>
      </c>
      <c r="H140">
        <f t="shared" si="12"/>
        <v>125</v>
      </c>
      <c r="I140" t="str">
        <f t="shared" si="15"/>
        <v/>
      </c>
      <c r="J140">
        <f t="shared" si="16"/>
        <v>125</v>
      </c>
      <c r="K140">
        <f t="shared" si="17"/>
        <v>104</v>
      </c>
    </row>
    <row r="141" spans="1:19">
      <c r="A141">
        <f>SUM(C141:C147)</f>
        <v>1756</v>
      </c>
      <c r="B141" s="16">
        <f t="shared" si="13"/>
        <v>44150</v>
      </c>
      <c r="C141">
        <f t="shared" si="10"/>
        <v>321</v>
      </c>
      <c r="D141">
        <f t="shared" ref="D141:D153" si="20">VLOOKUP(B141,data,3,FALSE)</f>
        <v>0</v>
      </c>
      <c r="E141">
        <f t="shared" si="18"/>
        <v>-1</v>
      </c>
      <c r="G141" s="3">
        <f t="shared" si="14"/>
        <v>44091</v>
      </c>
      <c r="H141">
        <f t="shared" si="12"/>
        <v>137</v>
      </c>
      <c r="I141">
        <f t="shared" si="15"/>
        <v>137</v>
      </c>
      <c r="J141" t="str">
        <f t="shared" si="16"/>
        <v/>
      </c>
      <c r="K141">
        <f t="shared" si="17"/>
        <v>213</v>
      </c>
    </row>
    <row r="142" spans="1:19">
      <c r="A142" s="9" t="str">
        <f>TEXT(A141/A148-1,"0 %")</f>
        <v>-18 %</v>
      </c>
      <c r="B142" s="16">
        <f t="shared" si="13"/>
        <v>44149</v>
      </c>
      <c r="C142">
        <f t="shared" si="10"/>
        <v>279</v>
      </c>
      <c r="D142">
        <f t="shared" si="20"/>
        <v>0</v>
      </c>
      <c r="E142">
        <f t="shared" si="18"/>
        <v>-1</v>
      </c>
      <c r="G142" s="3">
        <f t="shared" si="14"/>
        <v>44092</v>
      </c>
      <c r="H142">
        <f t="shared" si="12"/>
        <v>82</v>
      </c>
      <c r="I142" t="str">
        <f t="shared" si="15"/>
        <v/>
      </c>
      <c r="J142">
        <f t="shared" si="16"/>
        <v>82</v>
      </c>
      <c r="K142">
        <f t="shared" si="17"/>
        <v>244</v>
      </c>
      <c r="R142">
        <v>44156</v>
      </c>
      <c r="S142">
        <v>469</v>
      </c>
    </row>
    <row r="143" spans="1:19">
      <c r="B143" s="16">
        <f t="shared" si="13"/>
        <v>44148</v>
      </c>
      <c r="C143">
        <f t="shared" si="10"/>
        <v>280</v>
      </c>
      <c r="D143">
        <f t="shared" si="20"/>
        <v>0</v>
      </c>
      <c r="E143">
        <f t="shared" si="18"/>
        <v>-1</v>
      </c>
      <c r="G143" s="3">
        <f t="shared" si="14"/>
        <v>44093</v>
      </c>
      <c r="H143">
        <f t="shared" si="12"/>
        <v>190</v>
      </c>
      <c r="I143" t="str">
        <f t="shared" si="15"/>
        <v/>
      </c>
      <c r="J143" t="str">
        <f t="shared" si="16"/>
        <v/>
      </c>
      <c r="K143">
        <f t="shared" si="17"/>
        <v>316</v>
      </c>
    </row>
    <row r="144" spans="1:19">
      <c r="B144" s="16">
        <f t="shared" si="13"/>
        <v>44147</v>
      </c>
      <c r="C144">
        <f t="shared" si="10"/>
        <v>255</v>
      </c>
      <c r="D144">
        <f t="shared" si="20"/>
        <v>1</v>
      </c>
      <c r="E144">
        <f t="shared" si="18"/>
        <v>-1</v>
      </c>
      <c r="G144" s="3">
        <f t="shared" si="14"/>
        <v>44094</v>
      </c>
      <c r="H144">
        <f t="shared" si="12"/>
        <v>202</v>
      </c>
      <c r="I144">
        <f t="shared" si="15"/>
        <v>202</v>
      </c>
      <c r="J144" t="str">
        <f t="shared" si="16"/>
        <v/>
      </c>
      <c r="K144">
        <f t="shared" si="17"/>
        <v>197</v>
      </c>
    </row>
    <row r="145" spans="1:19">
      <c r="B145" s="16">
        <f t="shared" si="13"/>
        <v>44146</v>
      </c>
      <c r="C145">
        <f t="shared" si="10"/>
        <v>248</v>
      </c>
      <c r="D145">
        <f t="shared" si="20"/>
        <v>0</v>
      </c>
      <c r="E145">
        <f t="shared" si="18"/>
        <v>-1</v>
      </c>
      <c r="G145" s="3">
        <f t="shared" si="14"/>
        <v>44095</v>
      </c>
      <c r="H145">
        <f t="shared" si="12"/>
        <v>157</v>
      </c>
      <c r="I145" t="str">
        <f t="shared" si="15"/>
        <v/>
      </c>
      <c r="J145">
        <f t="shared" si="16"/>
        <v>157</v>
      </c>
      <c r="K145">
        <f t="shared" si="17"/>
        <v>238</v>
      </c>
      <c r="R145">
        <v>44157</v>
      </c>
      <c r="S145">
        <v>423</v>
      </c>
    </row>
    <row r="146" spans="1:19">
      <c r="A146" s="7"/>
      <c r="B146" s="16">
        <f t="shared" si="13"/>
        <v>44145</v>
      </c>
      <c r="C146">
        <f t="shared" si="10"/>
        <v>202</v>
      </c>
      <c r="D146">
        <f t="shared" si="20"/>
        <v>0</v>
      </c>
      <c r="E146">
        <f t="shared" si="18"/>
        <v>-1</v>
      </c>
      <c r="G146" s="3">
        <f t="shared" si="14"/>
        <v>44096</v>
      </c>
      <c r="H146">
        <f t="shared" si="12"/>
        <v>311</v>
      </c>
      <c r="I146">
        <f t="shared" si="15"/>
        <v>311</v>
      </c>
      <c r="J146" t="str">
        <f t="shared" si="16"/>
        <v/>
      </c>
      <c r="K146">
        <f t="shared" si="17"/>
        <v>220</v>
      </c>
    </row>
    <row r="147" spans="1:19">
      <c r="A147" s="3"/>
      <c r="B147" s="16">
        <f t="shared" si="13"/>
        <v>44144</v>
      </c>
      <c r="C147">
        <f t="shared" si="10"/>
        <v>171</v>
      </c>
      <c r="D147">
        <f t="shared" si="20"/>
        <v>0</v>
      </c>
      <c r="E147">
        <f t="shared" si="18"/>
        <v>-1</v>
      </c>
      <c r="G147" s="3">
        <f t="shared" si="14"/>
        <v>44097</v>
      </c>
      <c r="H147">
        <f t="shared" si="12"/>
        <v>189</v>
      </c>
      <c r="I147" t="str">
        <f t="shared" si="15"/>
        <v/>
      </c>
      <c r="J147">
        <f t="shared" si="16"/>
        <v>189</v>
      </c>
      <c r="K147">
        <f t="shared" si="17"/>
        <v>90</v>
      </c>
    </row>
    <row r="148" spans="1:19">
      <c r="A148">
        <f>SUM(C148:C154)</f>
        <v>2142</v>
      </c>
      <c r="B148" s="16">
        <f t="shared" si="13"/>
        <v>44143</v>
      </c>
      <c r="C148">
        <f t="shared" si="10"/>
        <v>252</v>
      </c>
      <c r="D148">
        <f t="shared" si="20"/>
        <v>0</v>
      </c>
      <c r="E148">
        <f t="shared" si="18"/>
        <v>-1</v>
      </c>
      <c r="G148" s="3">
        <f t="shared" si="14"/>
        <v>44098</v>
      </c>
      <c r="H148">
        <f t="shared" si="12"/>
        <v>211</v>
      </c>
      <c r="I148" t="str">
        <f t="shared" si="15"/>
        <v/>
      </c>
      <c r="J148" t="str">
        <f t="shared" si="16"/>
        <v/>
      </c>
      <c r="K148">
        <f t="shared" si="17"/>
        <v>412</v>
      </c>
      <c r="R148">
        <v>44158</v>
      </c>
      <c r="S148">
        <v>297</v>
      </c>
    </row>
    <row r="149" spans="1:19">
      <c r="A149" s="9" t="str">
        <f>TEXT(A148/A155-1,"0 %")</f>
        <v>-6 %</v>
      </c>
      <c r="B149" s="16">
        <f t="shared" si="13"/>
        <v>44142</v>
      </c>
      <c r="C149">
        <f t="shared" si="10"/>
        <v>365</v>
      </c>
      <c r="D149">
        <f t="shared" si="20"/>
        <v>0</v>
      </c>
      <c r="E149">
        <f t="shared" si="18"/>
        <v>-1</v>
      </c>
      <c r="G149" s="3">
        <f t="shared" si="14"/>
        <v>44099</v>
      </c>
      <c r="H149">
        <f t="shared" si="12"/>
        <v>217</v>
      </c>
      <c r="I149" t="str">
        <f t="shared" si="15"/>
        <v/>
      </c>
      <c r="J149" t="str">
        <f t="shared" si="16"/>
        <v/>
      </c>
      <c r="K149" t="str">
        <f t="shared" si="17"/>
        <v/>
      </c>
    </row>
    <row r="150" spans="1:19">
      <c r="B150" s="16">
        <f t="shared" si="13"/>
        <v>44141</v>
      </c>
      <c r="C150">
        <f t="shared" si="10"/>
        <v>378</v>
      </c>
      <c r="D150">
        <f t="shared" si="20"/>
        <v>0</v>
      </c>
      <c r="E150">
        <f t="shared" si="18"/>
        <v>-1</v>
      </c>
      <c r="G150" s="3">
        <f t="shared" si="14"/>
        <v>44100</v>
      </c>
      <c r="H150">
        <f t="shared" si="12"/>
        <v>242</v>
      </c>
      <c r="I150">
        <f t="shared" si="15"/>
        <v>242</v>
      </c>
      <c r="J150" t="str">
        <f t="shared" si="16"/>
        <v/>
      </c>
      <c r="K150">
        <f t="shared" si="17"/>
        <v>266</v>
      </c>
    </row>
    <row r="151" spans="1:19">
      <c r="B151" s="16">
        <f t="shared" si="13"/>
        <v>44140</v>
      </c>
      <c r="C151">
        <f t="shared" si="10"/>
        <v>309</v>
      </c>
      <c r="D151">
        <f t="shared" si="20"/>
        <v>0</v>
      </c>
      <c r="E151">
        <f t="shared" si="18"/>
        <v>-1</v>
      </c>
      <c r="G151" s="3">
        <f t="shared" si="14"/>
        <v>44101</v>
      </c>
      <c r="H151">
        <f t="shared" si="12"/>
        <v>141</v>
      </c>
      <c r="I151" t="str">
        <f t="shared" si="15"/>
        <v/>
      </c>
      <c r="J151">
        <f t="shared" si="16"/>
        <v>141</v>
      </c>
      <c r="K151">
        <f t="shared" si="17"/>
        <v>189</v>
      </c>
      <c r="R151">
        <v>44159</v>
      </c>
      <c r="S151">
        <v>353</v>
      </c>
    </row>
    <row r="152" spans="1:19">
      <c r="B152" s="16">
        <f t="shared" si="13"/>
        <v>44139</v>
      </c>
      <c r="C152">
        <f t="shared" si="10"/>
        <v>345</v>
      </c>
      <c r="D152">
        <f t="shared" si="20"/>
        <v>0</v>
      </c>
      <c r="E152">
        <f t="shared" si="18"/>
        <v>-1</v>
      </c>
      <c r="G152" s="3">
        <f t="shared" si="14"/>
        <v>44102</v>
      </c>
      <c r="H152">
        <f t="shared" si="12"/>
        <v>199</v>
      </c>
      <c r="I152" t="str">
        <f t="shared" si="15"/>
        <v/>
      </c>
      <c r="J152" t="str">
        <f t="shared" si="16"/>
        <v/>
      </c>
      <c r="K152">
        <f t="shared" si="17"/>
        <v>293</v>
      </c>
    </row>
    <row r="153" spans="1:19">
      <c r="B153" s="16">
        <f t="shared" si="13"/>
        <v>44138</v>
      </c>
      <c r="C153">
        <f t="shared" si="10"/>
        <v>252</v>
      </c>
      <c r="D153">
        <f t="shared" si="20"/>
        <v>0</v>
      </c>
      <c r="E153">
        <f t="shared" si="18"/>
        <v>-1</v>
      </c>
      <c r="G153" s="3">
        <f t="shared" si="14"/>
        <v>44103</v>
      </c>
      <c r="H153">
        <f t="shared" si="12"/>
        <v>238</v>
      </c>
      <c r="I153" t="str">
        <f t="shared" si="15"/>
        <v/>
      </c>
      <c r="J153" t="str">
        <f t="shared" si="16"/>
        <v/>
      </c>
      <c r="K153">
        <f t="shared" si="17"/>
        <v>237</v>
      </c>
    </row>
    <row r="154" spans="1:19">
      <c r="B154" s="16">
        <f t="shared" si="13"/>
        <v>44137</v>
      </c>
      <c r="C154">
        <f t="shared" ref="C154" si="21">VLOOKUP(B154,data,2,FALSE)</f>
        <v>241</v>
      </c>
      <c r="D154">
        <f t="shared" ref="D154" si="22">VLOOKUP(B154,data,3,FALSE)</f>
        <v>0</v>
      </c>
      <c r="E154">
        <f t="shared" si="18"/>
        <v>-1</v>
      </c>
      <c r="G154" s="3">
        <f t="shared" si="14"/>
        <v>44104</v>
      </c>
      <c r="H154">
        <f t="shared" si="12"/>
        <v>318</v>
      </c>
      <c r="I154">
        <f t="shared" si="15"/>
        <v>318</v>
      </c>
      <c r="J154" t="str">
        <f t="shared" si="16"/>
        <v/>
      </c>
      <c r="K154">
        <f t="shared" si="17"/>
        <v>109</v>
      </c>
      <c r="R154">
        <v>44160</v>
      </c>
      <c r="S154">
        <v>363</v>
      </c>
    </row>
    <row r="155" spans="1:19">
      <c r="A155">
        <f>SUM(C155:C161)</f>
        <v>2268</v>
      </c>
      <c r="B155" s="16">
        <f t="shared" si="13"/>
        <v>44136</v>
      </c>
      <c r="C155">
        <f t="shared" ref="C155:C157" si="23">VLOOKUP(B155,data,2,FALSE)</f>
        <v>240</v>
      </c>
      <c r="D155">
        <f t="shared" ref="D155:D157" si="24">VLOOKUP(B155,data,3,FALSE)</f>
        <v>0</v>
      </c>
      <c r="E155">
        <f t="shared" si="18"/>
        <v>-1</v>
      </c>
      <c r="G155" s="3">
        <f t="shared" si="14"/>
        <v>44105</v>
      </c>
      <c r="H155">
        <f t="shared" si="12"/>
        <v>203</v>
      </c>
      <c r="I155" t="str">
        <f t="shared" si="15"/>
        <v/>
      </c>
      <c r="J155" t="str">
        <f t="shared" si="16"/>
        <v/>
      </c>
      <c r="K155">
        <f t="shared" si="17"/>
        <v>178</v>
      </c>
    </row>
    <row r="156" spans="1:19">
      <c r="A156" s="9" t="str">
        <f>TEXT(A155/A162-1,"0 %")</f>
        <v>-18 %</v>
      </c>
      <c r="B156" s="16">
        <f t="shared" si="13"/>
        <v>44135</v>
      </c>
      <c r="C156">
        <f t="shared" si="23"/>
        <v>372</v>
      </c>
      <c r="D156">
        <f t="shared" si="24"/>
        <v>0</v>
      </c>
      <c r="E156">
        <f t="shared" si="18"/>
        <v>-1</v>
      </c>
      <c r="G156" s="3">
        <f t="shared" si="14"/>
        <v>44106</v>
      </c>
      <c r="H156">
        <f t="shared" si="12"/>
        <v>169</v>
      </c>
      <c r="I156" t="str">
        <f t="shared" si="15"/>
        <v/>
      </c>
      <c r="J156">
        <f t="shared" si="16"/>
        <v>169</v>
      </c>
      <c r="K156">
        <f t="shared" si="17"/>
        <v>203</v>
      </c>
    </row>
    <row r="157" spans="1:19">
      <c r="B157" s="16">
        <f t="shared" si="13"/>
        <v>44134</v>
      </c>
      <c r="C157">
        <f t="shared" si="23"/>
        <v>367</v>
      </c>
      <c r="D157">
        <f t="shared" si="24"/>
        <v>0</v>
      </c>
      <c r="E157">
        <f t="shared" si="18"/>
        <v>-1</v>
      </c>
      <c r="G157" s="3">
        <f t="shared" si="14"/>
        <v>44107</v>
      </c>
      <c r="H157">
        <f t="shared" si="12"/>
        <v>463</v>
      </c>
      <c r="I157">
        <f t="shared" si="15"/>
        <v>463</v>
      </c>
      <c r="J157" t="str">
        <f t="shared" si="16"/>
        <v/>
      </c>
      <c r="K157">
        <f t="shared" si="17"/>
        <v>344</v>
      </c>
      <c r="R157">
        <v>44161</v>
      </c>
      <c r="S157">
        <v>496</v>
      </c>
    </row>
    <row r="158" spans="1:19">
      <c r="B158" s="16">
        <f t="shared" si="13"/>
        <v>44133</v>
      </c>
      <c r="C158">
        <f t="shared" ref="C158:C162" si="25">VLOOKUP(B158,data,2,FALSE)</f>
        <v>353</v>
      </c>
      <c r="D158">
        <f t="shared" ref="D158:D166" si="26">VLOOKUP(B158,data,3,FALSE)</f>
        <v>0</v>
      </c>
      <c r="E158">
        <f t="shared" si="18"/>
        <v>-1</v>
      </c>
      <c r="G158" s="3">
        <f t="shared" si="14"/>
        <v>44108</v>
      </c>
      <c r="H158">
        <f t="shared" si="12"/>
        <v>294</v>
      </c>
      <c r="I158" t="str">
        <f t="shared" si="15"/>
        <v/>
      </c>
      <c r="J158">
        <f t="shared" si="16"/>
        <v>294</v>
      </c>
      <c r="K158">
        <f t="shared" si="17"/>
        <v>188</v>
      </c>
    </row>
    <row r="159" spans="1:19">
      <c r="B159" s="16">
        <f t="shared" si="13"/>
        <v>44132</v>
      </c>
      <c r="C159">
        <f t="shared" si="25"/>
        <v>367</v>
      </c>
      <c r="D159">
        <f t="shared" si="26"/>
        <v>0</v>
      </c>
      <c r="E159">
        <f t="shared" si="18"/>
        <v>-1</v>
      </c>
      <c r="G159" s="3">
        <f t="shared" si="14"/>
        <v>44109</v>
      </c>
      <c r="H159">
        <f t="shared" si="12"/>
        <v>453</v>
      </c>
      <c r="I159" t="str">
        <f t="shared" si="15"/>
        <v/>
      </c>
      <c r="J159" t="str">
        <f t="shared" si="16"/>
        <v/>
      </c>
      <c r="K159">
        <f t="shared" si="17"/>
        <v>408</v>
      </c>
    </row>
    <row r="160" spans="1:19">
      <c r="B160" s="16">
        <f t="shared" si="13"/>
        <v>44131</v>
      </c>
      <c r="C160">
        <f t="shared" si="25"/>
        <v>260</v>
      </c>
      <c r="D160">
        <f t="shared" si="26"/>
        <v>0</v>
      </c>
      <c r="E160">
        <f t="shared" si="18"/>
        <v>-1</v>
      </c>
      <c r="G160" s="3">
        <f t="shared" si="14"/>
        <v>44110</v>
      </c>
      <c r="H160">
        <f t="shared" si="12"/>
        <v>655</v>
      </c>
      <c r="I160">
        <f t="shared" si="15"/>
        <v>655</v>
      </c>
      <c r="J160" t="str">
        <f t="shared" si="16"/>
        <v/>
      </c>
      <c r="K160" t="str">
        <f t="shared" si="17"/>
        <v/>
      </c>
      <c r="R160">
        <v>44162</v>
      </c>
      <c r="S160">
        <v>618</v>
      </c>
    </row>
    <row r="161" spans="1:19">
      <c r="B161" s="16">
        <f t="shared" si="13"/>
        <v>44130</v>
      </c>
      <c r="C161">
        <f t="shared" si="25"/>
        <v>309</v>
      </c>
      <c r="D161">
        <f t="shared" si="26"/>
        <v>0</v>
      </c>
      <c r="E161">
        <f t="shared" si="18"/>
        <v>-1</v>
      </c>
      <c r="G161" s="3">
        <f t="shared" si="14"/>
        <v>44111</v>
      </c>
      <c r="H161">
        <f t="shared" si="12"/>
        <v>578</v>
      </c>
      <c r="I161" t="str">
        <f t="shared" si="15"/>
        <v/>
      </c>
      <c r="J161" t="str">
        <f t="shared" si="16"/>
        <v/>
      </c>
      <c r="K161">
        <f t="shared" si="17"/>
        <v>122</v>
      </c>
    </row>
    <row r="162" spans="1:19">
      <c r="A162">
        <f>SUM(C162:C168)</f>
        <v>2752</v>
      </c>
      <c r="B162" s="16">
        <f t="shared" si="13"/>
        <v>44129</v>
      </c>
      <c r="C162">
        <f t="shared" si="25"/>
        <v>312</v>
      </c>
      <c r="D162">
        <f t="shared" si="26"/>
        <v>1</v>
      </c>
      <c r="E162">
        <f t="shared" si="18"/>
        <v>-1</v>
      </c>
      <c r="G162" s="3">
        <f t="shared" si="14"/>
        <v>44112</v>
      </c>
      <c r="H162">
        <f t="shared" si="12"/>
        <v>445</v>
      </c>
      <c r="I162" t="str">
        <f t="shared" si="15"/>
        <v/>
      </c>
      <c r="J162">
        <f t="shared" si="16"/>
        <v>445</v>
      </c>
      <c r="K162">
        <f t="shared" si="17"/>
        <v>196</v>
      </c>
    </row>
    <row r="163" spans="1:19">
      <c r="A163" s="9" t="str">
        <f>TEXT(A162/A169-1,"0 %")</f>
        <v>-32 %</v>
      </c>
      <c r="B163" s="16">
        <f t="shared" si="13"/>
        <v>44128</v>
      </c>
      <c r="C163">
        <f t="shared" ref="C163:C166" si="27">IF(B163&lt;&gt;B162,VLOOKUP(B163,data,2,FALSE),"")</f>
        <v>329</v>
      </c>
      <c r="D163">
        <f t="shared" si="26"/>
        <v>0</v>
      </c>
      <c r="E163">
        <f t="shared" si="18"/>
        <v>-1</v>
      </c>
      <c r="G163" s="3">
        <f t="shared" si="14"/>
        <v>44113</v>
      </c>
      <c r="H163">
        <f t="shared" si="12"/>
        <v>640</v>
      </c>
      <c r="I163" t="str">
        <f t="shared" si="15"/>
        <v/>
      </c>
      <c r="J163" t="str">
        <f t="shared" si="16"/>
        <v/>
      </c>
      <c r="K163">
        <f t="shared" si="17"/>
        <v>178</v>
      </c>
      <c r="R163">
        <v>44163</v>
      </c>
      <c r="S163">
        <v>541</v>
      </c>
    </row>
    <row r="164" spans="1:19">
      <c r="B164" s="16">
        <f t="shared" si="13"/>
        <v>44127</v>
      </c>
      <c r="C164">
        <f t="shared" si="27"/>
        <v>486</v>
      </c>
      <c r="D164">
        <f t="shared" si="26"/>
        <v>0</v>
      </c>
      <c r="E164">
        <f t="shared" si="18"/>
        <v>-1</v>
      </c>
      <c r="G164" s="3">
        <f t="shared" si="14"/>
        <v>44114</v>
      </c>
      <c r="H164">
        <f t="shared" si="12"/>
        <v>720</v>
      </c>
      <c r="I164">
        <f t="shared" si="15"/>
        <v>720</v>
      </c>
      <c r="J164" t="str">
        <f t="shared" si="16"/>
        <v/>
      </c>
      <c r="K164">
        <f t="shared" si="17"/>
        <v>219</v>
      </c>
    </row>
    <row r="165" spans="1:19">
      <c r="B165" s="16">
        <f t="shared" si="13"/>
        <v>44126</v>
      </c>
      <c r="C165">
        <f t="shared" si="27"/>
        <v>372</v>
      </c>
      <c r="D165">
        <f t="shared" si="26"/>
        <v>0</v>
      </c>
      <c r="E165">
        <f t="shared" si="18"/>
        <v>-1</v>
      </c>
      <c r="G165" s="3">
        <f t="shared" si="14"/>
        <v>44115</v>
      </c>
      <c r="H165">
        <f t="shared" si="12"/>
        <v>666</v>
      </c>
      <c r="I165" t="str">
        <f t="shared" si="15"/>
        <v/>
      </c>
      <c r="J165">
        <f t="shared" si="16"/>
        <v>666</v>
      </c>
      <c r="K165">
        <f t="shared" si="17"/>
        <v>184</v>
      </c>
    </row>
    <row r="166" spans="1:19">
      <c r="B166" s="16">
        <f t="shared" si="13"/>
        <v>44125</v>
      </c>
      <c r="C166">
        <f t="shared" si="27"/>
        <v>446</v>
      </c>
      <c r="D166">
        <f t="shared" si="26"/>
        <v>0</v>
      </c>
      <c r="E166">
        <f t="shared" si="18"/>
        <v>-1</v>
      </c>
      <c r="G166" s="3">
        <f t="shared" si="14"/>
        <v>44116</v>
      </c>
      <c r="H166">
        <f t="shared" si="12"/>
        <v>691</v>
      </c>
      <c r="I166">
        <f t="shared" si="15"/>
        <v>691</v>
      </c>
      <c r="J166" t="str">
        <f t="shared" si="16"/>
        <v/>
      </c>
      <c r="K166">
        <f t="shared" si="17"/>
        <v>222</v>
      </c>
      <c r="R166">
        <v>44164</v>
      </c>
      <c r="S166">
        <v>322</v>
      </c>
    </row>
    <row r="167" spans="1:19">
      <c r="B167" s="16">
        <f t="shared" si="13"/>
        <v>44124</v>
      </c>
      <c r="C167">
        <f t="shared" ref="C167:C175" si="28">IF(B167&lt;&gt;B166,VLOOKUP(B167,data,2,FALSE),"")</f>
        <v>386</v>
      </c>
      <c r="D167">
        <f t="shared" ref="D167:D175" si="29">VLOOKUP(B167,data,3,FALSE)</f>
        <v>0</v>
      </c>
      <c r="E167">
        <f t="shared" ref="E167:E175" si="30">IF(C167&gt;E166,E166,0)</f>
        <v>-1</v>
      </c>
      <c r="G167" s="3">
        <f t="shared" si="14"/>
        <v>44117</v>
      </c>
      <c r="H167">
        <f t="shared" si="12"/>
        <v>649</v>
      </c>
      <c r="I167" t="str">
        <f t="shared" si="15"/>
        <v/>
      </c>
      <c r="J167" t="str">
        <f t="shared" si="16"/>
        <v/>
      </c>
      <c r="K167">
        <f t="shared" si="17"/>
        <v>294</v>
      </c>
    </row>
    <row r="168" spans="1:19">
      <c r="B168" s="16">
        <f t="shared" si="13"/>
        <v>44123</v>
      </c>
      <c r="C168">
        <f t="shared" si="28"/>
        <v>421</v>
      </c>
      <c r="D168">
        <f t="shared" si="29"/>
        <v>0</v>
      </c>
      <c r="E168">
        <f t="shared" si="30"/>
        <v>-1</v>
      </c>
      <c r="G168" s="3">
        <f t="shared" si="14"/>
        <v>44118</v>
      </c>
      <c r="H168">
        <f t="shared" si="12"/>
        <v>559</v>
      </c>
      <c r="I168" t="str">
        <f t="shared" si="15"/>
        <v/>
      </c>
      <c r="J168" t="str">
        <f t="shared" si="16"/>
        <v/>
      </c>
      <c r="K168">
        <f t="shared" si="17"/>
        <v>131</v>
      </c>
    </row>
    <row r="169" spans="1:19">
      <c r="A169">
        <f>SUM(C169:C175)</f>
        <v>4039</v>
      </c>
      <c r="B169" s="16">
        <f t="shared" si="13"/>
        <v>44122</v>
      </c>
      <c r="C169">
        <f t="shared" si="28"/>
        <v>535</v>
      </c>
      <c r="D169">
        <f t="shared" si="29"/>
        <v>0</v>
      </c>
      <c r="E169">
        <f t="shared" si="30"/>
        <v>-1</v>
      </c>
      <c r="G169" s="3">
        <f t="shared" si="14"/>
        <v>44119</v>
      </c>
      <c r="H169">
        <f t="shared" si="12"/>
        <v>429</v>
      </c>
      <c r="I169" t="str">
        <f t="shared" si="15"/>
        <v/>
      </c>
      <c r="J169">
        <f t="shared" si="16"/>
        <v>429</v>
      </c>
      <c r="K169">
        <f t="shared" si="17"/>
        <v>131</v>
      </c>
      <c r="R169">
        <v>44165</v>
      </c>
      <c r="S169">
        <v>283</v>
      </c>
    </row>
    <row r="170" spans="1:19">
      <c r="A170" s="9" t="str">
        <f>TEXT(A169/A176-1,"0 %")</f>
        <v>-3 %</v>
      </c>
      <c r="B170" s="16">
        <f t="shared" si="13"/>
        <v>44121</v>
      </c>
      <c r="C170">
        <f t="shared" si="28"/>
        <v>537</v>
      </c>
      <c r="D170">
        <f t="shared" si="29"/>
        <v>0</v>
      </c>
      <c r="E170">
        <f t="shared" si="30"/>
        <v>-1</v>
      </c>
      <c r="G170" s="3">
        <f t="shared" si="14"/>
        <v>44120</v>
      </c>
      <c r="H170">
        <f t="shared" si="12"/>
        <v>639</v>
      </c>
      <c r="I170">
        <f t="shared" si="15"/>
        <v>639</v>
      </c>
      <c r="J170" t="str">
        <f t="shared" si="16"/>
        <v/>
      </c>
      <c r="K170">
        <f t="shared" si="17"/>
        <v>160</v>
      </c>
    </row>
    <row r="171" spans="1:19">
      <c r="B171" s="16">
        <f t="shared" si="13"/>
        <v>44120</v>
      </c>
      <c r="C171">
        <f t="shared" si="28"/>
        <v>639</v>
      </c>
      <c r="D171">
        <f t="shared" si="29"/>
        <v>0</v>
      </c>
      <c r="E171">
        <f t="shared" si="30"/>
        <v>-1</v>
      </c>
      <c r="G171" s="3">
        <f t="shared" si="14"/>
        <v>44121</v>
      </c>
      <c r="H171">
        <f t="shared" si="12"/>
        <v>537</v>
      </c>
      <c r="I171" t="str">
        <f t="shared" si="15"/>
        <v/>
      </c>
      <c r="J171" t="str">
        <f t="shared" si="16"/>
        <v/>
      </c>
      <c r="K171">
        <f t="shared" si="17"/>
        <v>189</v>
      </c>
    </row>
    <row r="172" spans="1:19">
      <c r="B172" s="16">
        <f t="shared" si="13"/>
        <v>44119</v>
      </c>
      <c r="C172">
        <f t="shared" si="28"/>
        <v>429</v>
      </c>
      <c r="D172">
        <f t="shared" si="29"/>
        <v>0</v>
      </c>
      <c r="E172">
        <f t="shared" si="30"/>
        <v>-1</v>
      </c>
      <c r="G172" s="3">
        <f t="shared" si="14"/>
        <v>44122</v>
      </c>
      <c r="H172">
        <f t="shared" si="12"/>
        <v>535</v>
      </c>
      <c r="I172" t="str">
        <f t="shared" si="15"/>
        <v/>
      </c>
      <c r="J172" t="str">
        <f t="shared" si="16"/>
        <v/>
      </c>
      <c r="K172">
        <f t="shared" si="17"/>
        <v>241</v>
      </c>
      <c r="R172">
        <v>44166</v>
      </c>
      <c r="S172">
        <v>550</v>
      </c>
    </row>
    <row r="173" spans="1:19">
      <c r="B173" s="16">
        <f t="shared" si="13"/>
        <v>44118</v>
      </c>
      <c r="C173">
        <f t="shared" si="28"/>
        <v>559</v>
      </c>
      <c r="D173">
        <f t="shared" si="29"/>
        <v>0</v>
      </c>
      <c r="E173">
        <f t="shared" si="30"/>
        <v>-1</v>
      </c>
      <c r="G173" s="3">
        <f t="shared" si="14"/>
        <v>44123</v>
      </c>
      <c r="H173">
        <f t="shared" si="12"/>
        <v>421</v>
      </c>
      <c r="I173" t="str">
        <f t="shared" si="15"/>
        <v/>
      </c>
      <c r="J173" t="str">
        <f t="shared" si="16"/>
        <v/>
      </c>
      <c r="K173">
        <f t="shared" si="17"/>
        <v>204</v>
      </c>
    </row>
    <row r="174" spans="1:19">
      <c r="B174" s="16">
        <f t="shared" si="13"/>
        <v>44117</v>
      </c>
      <c r="C174">
        <f t="shared" si="28"/>
        <v>649</v>
      </c>
      <c r="D174">
        <f t="shared" si="29"/>
        <v>0</v>
      </c>
      <c r="E174">
        <f t="shared" si="30"/>
        <v>-1</v>
      </c>
      <c r="G174" s="3">
        <f t="shared" si="14"/>
        <v>44124</v>
      </c>
      <c r="H174">
        <f t="shared" si="12"/>
        <v>386</v>
      </c>
      <c r="I174" t="str">
        <f t="shared" si="15"/>
        <v/>
      </c>
      <c r="J174">
        <f t="shared" si="16"/>
        <v>386</v>
      </c>
      <c r="K174">
        <f t="shared" si="17"/>
        <v>287</v>
      </c>
    </row>
    <row r="175" spans="1:19">
      <c r="B175" s="16">
        <f t="shared" si="13"/>
        <v>44116</v>
      </c>
      <c r="C175">
        <f t="shared" si="28"/>
        <v>691</v>
      </c>
      <c r="D175">
        <f t="shared" si="29"/>
        <v>0</v>
      </c>
      <c r="E175">
        <f t="shared" si="30"/>
        <v>-1</v>
      </c>
      <c r="G175" s="3">
        <f t="shared" si="14"/>
        <v>44125</v>
      </c>
      <c r="H175">
        <f t="shared" si="12"/>
        <v>446</v>
      </c>
      <c r="I175">
        <f t="shared" si="15"/>
        <v>446</v>
      </c>
      <c r="J175" t="str">
        <f t="shared" si="16"/>
        <v/>
      </c>
      <c r="K175">
        <f t="shared" si="17"/>
        <v>214</v>
      </c>
      <c r="R175">
        <v>44167</v>
      </c>
      <c r="S175">
        <v>420</v>
      </c>
    </row>
    <row r="176" spans="1:19">
      <c r="A176">
        <f>SUM(C176:C182)</f>
        <v>4157</v>
      </c>
      <c r="B176" s="16">
        <f t="shared" si="13"/>
        <v>44115</v>
      </c>
      <c r="C176">
        <f t="shared" ref="C176" si="31">IF(B176&lt;&gt;B175,VLOOKUP(B176,data,2,FALSE),"")</f>
        <v>666</v>
      </c>
      <c r="D176">
        <f t="shared" ref="D176" si="32">VLOOKUP(B176,data,3,FALSE)</f>
        <v>0</v>
      </c>
      <c r="E176">
        <f t="shared" ref="E176" si="33">IF(C176&gt;E175,E175,0)</f>
        <v>-1</v>
      </c>
      <c r="G176" s="3">
        <f t="shared" si="14"/>
        <v>44126</v>
      </c>
      <c r="H176">
        <f t="shared" si="12"/>
        <v>372</v>
      </c>
      <c r="I176" t="str">
        <f t="shared" si="15"/>
        <v/>
      </c>
      <c r="J176">
        <f t="shared" si="16"/>
        <v>372</v>
      </c>
      <c r="K176">
        <f t="shared" si="17"/>
        <v>149</v>
      </c>
    </row>
    <row r="177" spans="1:19">
      <c r="A177" s="9" t="str">
        <f>TEXT(A176/A183-1,"0 %")</f>
        <v>121 %</v>
      </c>
      <c r="B177" s="16">
        <f t="shared" si="13"/>
        <v>44114</v>
      </c>
      <c r="C177">
        <f t="shared" ref="C177:C182" si="34">IF(B177&lt;&gt;B176,VLOOKUP(B177,data,2,FALSE),"")</f>
        <v>720</v>
      </c>
      <c r="D177">
        <f t="shared" ref="D177:D182" si="35">VLOOKUP(B177,data,3,FALSE)</f>
        <v>0</v>
      </c>
      <c r="E177">
        <f t="shared" ref="E177:E182" si="36">IF(C177&gt;E176,E176,0)</f>
        <v>-1</v>
      </c>
      <c r="G177" s="3">
        <f t="shared" si="14"/>
        <v>44127</v>
      </c>
      <c r="H177">
        <f t="shared" si="12"/>
        <v>486</v>
      </c>
      <c r="I177">
        <f t="shared" si="15"/>
        <v>486</v>
      </c>
      <c r="J177" t="str">
        <f t="shared" si="16"/>
        <v/>
      </c>
      <c r="K177">
        <f t="shared" si="17"/>
        <v>269</v>
      </c>
    </row>
    <row r="178" spans="1:19">
      <c r="B178" s="16">
        <f t="shared" si="13"/>
        <v>44113</v>
      </c>
      <c r="C178">
        <f t="shared" si="34"/>
        <v>640</v>
      </c>
      <c r="D178">
        <f t="shared" si="35"/>
        <v>11</v>
      </c>
      <c r="E178">
        <f t="shared" si="36"/>
        <v>-1</v>
      </c>
      <c r="G178" s="3">
        <f t="shared" si="14"/>
        <v>44128</v>
      </c>
      <c r="H178">
        <f t="shared" si="12"/>
        <v>329</v>
      </c>
      <c r="I178" t="str">
        <f t="shared" si="15"/>
        <v/>
      </c>
      <c r="J178" t="str">
        <f t="shared" si="16"/>
        <v/>
      </c>
      <c r="K178">
        <f t="shared" si="17"/>
        <v>235</v>
      </c>
      <c r="R178">
        <v>44168</v>
      </c>
      <c r="S178">
        <v>540</v>
      </c>
    </row>
    <row r="179" spans="1:19">
      <c r="B179" s="16">
        <f t="shared" si="13"/>
        <v>44112</v>
      </c>
      <c r="C179">
        <f t="shared" si="34"/>
        <v>445</v>
      </c>
      <c r="D179">
        <f t="shared" si="35"/>
        <v>0</v>
      </c>
      <c r="E179">
        <f t="shared" si="36"/>
        <v>-1</v>
      </c>
      <c r="G179" s="3">
        <f t="shared" si="14"/>
        <v>44129</v>
      </c>
      <c r="H179">
        <f t="shared" si="12"/>
        <v>312</v>
      </c>
      <c r="I179" t="str">
        <f t="shared" si="15"/>
        <v/>
      </c>
      <c r="J179" t="str">
        <f t="shared" si="16"/>
        <v/>
      </c>
      <c r="K179" t="str">
        <f t="shared" si="17"/>
        <v/>
      </c>
    </row>
    <row r="180" spans="1:19">
      <c r="B180" s="16">
        <f t="shared" si="13"/>
        <v>44111</v>
      </c>
      <c r="C180">
        <f t="shared" si="34"/>
        <v>578</v>
      </c>
      <c r="D180">
        <f t="shared" si="35"/>
        <v>0</v>
      </c>
      <c r="E180">
        <f t="shared" si="36"/>
        <v>-1</v>
      </c>
      <c r="G180" s="3">
        <f t="shared" si="14"/>
        <v>44130</v>
      </c>
      <c r="H180">
        <f t="shared" si="12"/>
        <v>309</v>
      </c>
      <c r="I180" t="str">
        <f t="shared" si="15"/>
        <v/>
      </c>
      <c r="J180" t="str">
        <f t="shared" si="16"/>
        <v/>
      </c>
      <c r="K180" t="str">
        <f t="shared" si="17"/>
        <v/>
      </c>
    </row>
    <row r="181" spans="1:19">
      <c r="B181" s="16">
        <f t="shared" si="13"/>
        <v>44110</v>
      </c>
      <c r="C181">
        <f t="shared" si="34"/>
        <v>655</v>
      </c>
      <c r="D181">
        <f t="shared" si="35"/>
        <v>0</v>
      </c>
      <c r="E181">
        <f t="shared" si="36"/>
        <v>-1</v>
      </c>
      <c r="G181" s="3">
        <f t="shared" si="14"/>
        <v>44131</v>
      </c>
      <c r="H181">
        <f t="shared" si="12"/>
        <v>260</v>
      </c>
      <c r="I181" t="str">
        <f t="shared" si="15"/>
        <v/>
      </c>
      <c r="J181">
        <f t="shared" si="16"/>
        <v>260</v>
      </c>
      <c r="K181" t="str">
        <f t="shared" si="17"/>
        <v/>
      </c>
      <c r="R181">
        <v>44169</v>
      </c>
      <c r="S181">
        <v>336</v>
      </c>
    </row>
    <row r="182" spans="1:19">
      <c r="B182" s="16">
        <f t="shared" si="13"/>
        <v>44109</v>
      </c>
      <c r="C182">
        <f t="shared" si="34"/>
        <v>453</v>
      </c>
      <c r="D182">
        <f t="shared" si="35"/>
        <v>0</v>
      </c>
      <c r="E182">
        <f t="shared" si="36"/>
        <v>-1</v>
      </c>
      <c r="G182" s="3">
        <f t="shared" si="14"/>
        <v>44132</v>
      </c>
      <c r="H182">
        <f t="shared" si="12"/>
        <v>367</v>
      </c>
      <c r="I182">
        <f t="shared" si="15"/>
        <v>367</v>
      </c>
      <c r="J182" t="str">
        <f t="shared" si="16"/>
        <v/>
      </c>
      <c r="K182" t="str">
        <f t="shared" si="17"/>
        <v/>
      </c>
    </row>
    <row r="183" spans="1:19">
      <c r="A183">
        <f>SUM(C183:C189)</f>
        <v>1884</v>
      </c>
      <c r="B183" s="16">
        <f t="shared" si="13"/>
        <v>44108</v>
      </c>
      <c r="C183">
        <f t="shared" ref="C183:C199" si="37">IF(B183&lt;&gt;B182,VLOOKUP(B183,data,2,FALSE),"")</f>
        <v>294</v>
      </c>
      <c r="D183">
        <f t="shared" ref="D183:D199" si="38">VLOOKUP(B183,data,3,FALSE)</f>
        <v>0</v>
      </c>
      <c r="E183">
        <f t="shared" ref="E183:E199" si="39">IF(C183&gt;E182,E182,0)</f>
        <v>-1</v>
      </c>
      <c r="G183" s="3">
        <f t="shared" si="14"/>
        <v>44133</v>
      </c>
      <c r="H183">
        <f t="shared" si="12"/>
        <v>353</v>
      </c>
      <c r="I183" t="str">
        <f t="shared" si="15"/>
        <v/>
      </c>
      <c r="J183">
        <f t="shared" si="16"/>
        <v>353</v>
      </c>
      <c r="K183" t="str">
        <f t="shared" si="17"/>
        <v/>
      </c>
    </row>
    <row r="184" spans="1:19">
      <c r="A184" s="9" t="str">
        <f>TEXT(A183/A190-1,"0 %")</f>
        <v>28 %</v>
      </c>
      <c r="B184" s="16">
        <f t="shared" si="13"/>
        <v>44107</v>
      </c>
      <c r="C184">
        <f t="shared" si="37"/>
        <v>463</v>
      </c>
      <c r="D184">
        <f t="shared" si="38"/>
        <v>1</v>
      </c>
      <c r="E184">
        <f t="shared" si="39"/>
        <v>-1</v>
      </c>
      <c r="G184" s="3">
        <f t="shared" si="14"/>
        <v>44134</v>
      </c>
      <c r="H184">
        <f t="shared" ref="H184:H219" si="40">VLOOKUP(G184,data,2,FALSE)</f>
        <v>367</v>
      </c>
      <c r="I184" t="str">
        <f t="shared" si="15"/>
        <v/>
      </c>
      <c r="J184" t="str">
        <f t="shared" si="16"/>
        <v/>
      </c>
      <c r="K184" t="str">
        <f t="shared" si="17"/>
        <v/>
      </c>
      <c r="R184">
        <v>44170</v>
      </c>
    </row>
    <row r="185" spans="1:19">
      <c r="B185" s="16">
        <f t="shared" ref="B185:B221" si="41">IF(AND(B184&gt;44077,B184&lt;&gt;""),B184-1,B184)</f>
        <v>44106</v>
      </c>
      <c r="C185">
        <f t="shared" si="37"/>
        <v>169</v>
      </c>
      <c r="D185">
        <f t="shared" si="38"/>
        <v>0</v>
      </c>
      <c r="E185">
        <f t="shared" si="39"/>
        <v>-1</v>
      </c>
      <c r="G185" s="3">
        <f t="shared" ref="G185:G219" si="42">IF(G186&gt;44077,G186-1,44077)</f>
        <v>44135</v>
      </c>
      <c r="H185">
        <f t="shared" si="40"/>
        <v>372</v>
      </c>
      <c r="I185">
        <f t="shared" ref="I185:I219" si="43">IF(AND(H185&gt;H184,H185&gt;H186),H185,IF(AND(H186="",H185/H184&gt;1.1),H185,""))</f>
        <v>372</v>
      </c>
      <c r="J185" t="str">
        <f t="shared" ref="J185:J219" si="44">IF(AND(H185&lt;H184,H185&lt;H186),H185,IF(AND(H186="",H185/H184&lt;0.9),H185,""))</f>
        <v/>
      </c>
      <c r="K185" t="str">
        <f t="shared" ref="K185:K219" si="45">IF(ISNA(VLOOKUP(B185,R:S,2,)),"",VLOOKUP(B185,R:S,2,))</f>
        <v/>
      </c>
    </row>
    <row r="186" spans="1:19">
      <c r="B186" s="16">
        <f t="shared" si="41"/>
        <v>44105</v>
      </c>
      <c r="C186">
        <f t="shared" si="37"/>
        <v>203</v>
      </c>
      <c r="D186">
        <f t="shared" si="38"/>
        <v>0</v>
      </c>
      <c r="E186">
        <f t="shared" si="39"/>
        <v>-1</v>
      </c>
      <c r="G186" s="3">
        <f t="shared" si="42"/>
        <v>44136</v>
      </c>
      <c r="H186">
        <f t="shared" si="40"/>
        <v>240</v>
      </c>
      <c r="I186" t="str">
        <f t="shared" si="43"/>
        <v/>
      </c>
      <c r="J186">
        <f t="shared" si="44"/>
        <v>240</v>
      </c>
      <c r="K186" t="str">
        <f t="shared" si="45"/>
        <v/>
      </c>
    </row>
    <row r="187" spans="1:19">
      <c r="B187" s="16">
        <f t="shared" si="41"/>
        <v>44104</v>
      </c>
      <c r="C187">
        <f t="shared" si="37"/>
        <v>318</v>
      </c>
      <c r="D187">
        <f t="shared" si="38"/>
        <v>0</v>
      </c>
      <c r="E187">
        <f t="shared" si="39"/>
        <v>-1</v>
      </c>
      <c r="G187" s="3">
        <f t="shared" si="42"/>
        <v>44137</v>
      </c>
      <c r="H187">
        <f t="shared" si="40"/>
        <v>241</v>
      </c>
      <c r="I187" t="str">
        <f t="shared" si="43"/>
        <v/>
      </c>
      <c r="J187" t="str">
        <f t="shared" si="44"/>
        <v/>
      </c>
      <c r="K187" t="str">
        <f t="shared" si="45"/>
        <v/>
      </c>
      <c r="R187">
        <v>0</v>
      </c>
    </row>
    <row r="188" spans="1:19">
      <c r="B188" s="16">
        <f t="shared" si="41"/>
        <v>44103</v>
      </c>
      <c r="C188">
        <f t="shared" si="37"/>
        <v>238</v>
      </c>
      <c r="D188">
        <f t="shared" si="38"/>
        <v>0</v>
      </c>
      <c r="E188">
        <f t="shared" si="39"/>
        <v>-1</v>
      </c>
      <c r="G188" s="3">
        <f t="shared" si="42"/>
        <v>44138</v>
      </c>
      <c r="H188">
        <f t="shared" si="40"/>
        <v>252</v>
      </c>
      <c r="I188" t="str">
        <f t="shared" si="43"/>
        <v/>
      </c>
      <c r="J188" t="str">
        <f t="shared" si="44"/>
        <v/>
      </c>
      <c r="K188" t="str">
        <f t="shared" si="45"/>
        <v/>
      </c>
    </row>
    <row r="189" spans="1:19">
      <c r="B189" s="16">
        <f t="shared" si="41"/>
        <v>44102</v>
      </c>
      <c r="C189">
        <f t="shared" si="37"/>
        <v>199</v>
      </c>
      <c r="D189">
        <f t="shared" si="38"/>
        <v>0</v>
      </c>
      <c r="E189">
        <f t="shared" si="39"/>
        <v>-1</v>
      </c>
      <c r="G189" s="3">
        <f t="shared" si="42"/>
        <v>44139</v>
      </c>
      <c r="H189">
        <f t="shared" si="40"/>
        <v>345</v>
      </c>
      <c r="I189">
        <f t="shared" si="43"/>
        <v>345</v>
      </c>
      <c r="J189" t="str">
        <f t="shared" si="44"/>
        <v/>
      </c>
      <c r="K189" t="str">
        <f t="shared" si="45"/>
        <v/>
      </c>
    </row>
    <row r="190" spans="1:19">
      <c r="A190">
        <f>SUM(C190:C196)</f>
        <v>1468</v>
      </c>
      <c r="B190" s="16">
        <f t="shared" si="41"/>
        <v>44101</v>
      </c>
      <c r="C190">
        <f t="shared" si="37"/>
        <v>141</v>
      </c>
      <c r="D190">
        <f t="shared" si="38"/>
        <v>0</v>
      </c>
      <c r="E190">
        <f t="shared" si="39"/>
        <v>-1</v>
      </c>
      <c r="G190" s="3">
        <f t="shared" si="42"/>
        <v>44140</v>
      </c>
      <c r="H190">
        <f t="shared" si="40"/>
        <v>309</v>
      </c>
      <c r="I190" t="str">
        <f t="shared" si="43"/>
        <v/>
      </c>
      <c r="J190">
        <f t="shared" si="44"/>
        <v>309</v>
      </c>
      <c r="K190" t="str">
        <f t="shared" si="45"/>
        <v/>
      </c>
    </row>
    <row r="191" spans="1:19">
      <c r="A191" s="9"/>
      <c r="B191" s="16">
        <f t="shared" si="41"/>
        <v>44100</v>
      </c>
      <c r="C191">
        <f t="shared" si="37"/>
        <v>242</v>
      </c>
      <c r="D191">
        <f t="shared" si="38"/>
        <v>0</v>
      </c>
      <c r="E191">
        <f t="shared" si="39"/>
        <v>-1</v>
      </c>
      <c r="G191" s="3">
        <f t="shared" si="42"/>
        <v>44141</v>
      </c>
      <c r="H191">
        <f t="shared" si="40"/>
        <v>378</v>
      </c>
      <c r="I191">
        <f t="shared" si="43"/>
        <v>378</v>
      </c>
      <c r="J191" t="str">
        <f t="shared" si="44"/>
        <v/>
      </c>
      <c r="K191" t="str">
        <f t="shared" si="45"/>
        <v/>
      </c>
    </row>
    <row r="192" spans="1:19">
      <c r="B192" s="16">
        <f t="shared" si="41"/>
        <v>44099</v>
      </c>
      <c r="C192">
        <f t="shared" si="37"/>
        <v>217</v>
      </c>
      <c r="D192">
        <f t="shared" si="38"/>
        <v>1</v>
      </c>
      <c r="E192">
        <f t="shared" si="39"/>
        <v>-1</v>
      </c>
      <c r="G192" s="3">
        <f t="shared" si="42"/>
        <v>44142</v>
      </c>
      <c r="H192">
        <f t="shared" si="40"/>
        <v>365</v>
      </c>
      <c r="I192" t="str">
        <f t="shared" si="43"/>
        <v/>
      </c>
      <c r="J192" t="str">
        <f t="shared" si="44"/>
        <v/>
      </c>
      <c r="K192" t="str">
        <f t="shared" si="45"/>
        <v/>
      </c>
    </row>
    <row r="193" spans="2:11">
      <c r="B193" s="16">
        <f t="shared" si="41"/>
        <v>44098</v>
      </c>
      <c r="C193">
        <f t="shared" si="37"/>
        <v>211</v>
      </c>
      <c r="D193">
        <f t="shared" si="38"/>
        <v>0</v>
      </c>
      <c r="E193">
        <f t="shared" si="39"/>
        <v>-1</v>
      </c>
      <c r="G193" s="3">
        <f t="shared" si="42"/>
        <v>44143</v>
      </c>
      <c r="H193">
        <f t="shared" si="40"/>
        <v>252</v>
      </c>
      <c r="I193" t="str">
        <f t="shared" si="43"/>
        <v/>
      </c>
      <c r="J193" t="str">
        <f t="shared" si="44"/>
        <v/>
      </c>
      <c r="K193" t="str">
        <f t="shared" si="45"/>
        <v/>
      </c>
    </row>
    <row r="194" spans="2:11">
      <c r="B194" s="16">
        <f t="shared" si="41"/>
        <v>44097</v>
      </c>
      <c r="C194">
        <f t="shared" si="37"/>
        <v>189</v>
      </c>
      <c r="D194">
        <f t="shared" si="38"/>
        <v>0</v>
      </c>
      <c r="E194">
        <f t="shared" si="39"/>
        <v>-1</v>
      </c>
      <c r="G194" s="3">
        <f t="shared" si="42"/>
        <v>44144</v>
      </c>
      <c r="H194">
        <f t="shared" si="40"/>
        <v>171</v>
      </c>
      <c r="I194" t="str">
        <f t="shared" si="43"/>
        <v/>
      </c>
      <c r="J194">
        <f t="shared" si="44"/>
        <v>171</v>
      </c>
      <c r="K194" t="str">
        <f t="shared" si="45"/>
        <v/>
      </c>
    </row>
    <row r="195" spans="2:11">
      <c r="B195" s="16">
        <f t="shared" si="41"/>
        <v>44096</v>
      </c>
      <c r="C195">
        <f t="shared" si="37"/>
        <v>311</v>
      </c>
      <c r="D195">
        <f t="shared" si="38"/>
        <v>0</v>
      </c>
      <c r="E195">
        <f t="shared" si="39"/>
        <v>-1</v>
      </c>
      <c r="G195" s="3">
        <f t="shared" si="42"/>
        <v>44145</v>
      </c>
      <c r="H195">
        <f t="shared" si="40"/>
        <v>202</v>
      </c>
      <c r="I195" t="str">
        <f t="shared" si="43"/>
        <v/>
      </c>
      <c r="J195" t="str">
        <f t="shared" si="44"/>
        <v/>
      </c>
      <c r="K195" t="str">
        <f t="shared" si="45"/>
        <v/>
      </c>
    </row>
    <row r="196" spans="2:11">
      <c r="B196" s="16">
        <f t="shared" si="41"/>
        <v>44095</v>
      </c>
      <c r="C196">
        <f t="shared" si="37"/>
        <v>157</v>
      </c>
      <c r="D196">
        <f t="shared" si="38"/>
        <v>0</v>
      </c>
      <c r="E196">
        <f t="shared" si="39"/>
        <v>-1</v>
      </c>
      <c r="G196" s="3">
        <f t="shared" si="42"/>
        <v>44146</v>
      </c>
      <c r="H196">
        <f t="shared" si="40"/>
        <v>248</v>
      </c>
      <c r="I196" t="str">
        <f t="shared" si="43"/>
        <v/>
      </c>
      <c r="J196" t="str">
        <f t="shared" si="44"/>
        <v/>
      </c>
      <c r="K196" t="str">
        <f t="shared" si="45"/>
        <v/>
      </c>
    </row>
    <row r="197" spans="2:11">
      <c r="B197" s="16">
        <f t="shared" si="41"/>
        <v>44094</v>
      </c>
      <c r="C197">
        <f t="shared" si="37"/>
        <v>202</v>
      </c>
      <c r="D197">
        <f t="shared" si="38"/>
        <v>0</v>
      </c>
      <c r="E197">
        <f t="shared" si="39"/>
        <v>-1</v>
      </c>
      <c r="G197" s="3">
        <f t="shared" si="42"/>
        <v>44147</v>
      </c>
      <c r="H197">
        <f t="shared" si="40"/>
        <v>255</v>
      </c>
      <c r="I197" t="str">
        <f t="shared" si="43"/>
        <v/>
      </c>
      <c r="J197" t="str">
        <f t="shared" si="44"/>
        <v/>
      </c>
      <c r="K197" t="str">
        <f t="shared" si="45"/>
        <v/>
      </c>
    </row>
    <row r="198" spans="2:11">
      <c r="B198" s="16">
        <f t="shared" si="41"/>
        <v>44093</v>
      </c>
      <c r="C198">
        <f t="shared" si="37"/>
        <v>190</v>
      </c>
      <c r="D198">
        <f t="shared" si="38"/>
        <v>0</v>
      </c>
      <c r="E198">
        <f t="shared" si="39"/>
        <v>-1</v>
      </c>
      <c r="G198" s="3">
        <f t="shared" si="42"/>
        <v>44148</v>
      </c>
      <c r="H198">
        <f t="shared" si="40"/>
        <v>280</v>
      </c>
      <c r="I198">
        <f t="shared" si="43"/>
        <v>280</v>
      </c>
      <c r="J198" t="str">
        <f t="shared" si="44"/>
        <v/>
      </c>
      <c r="K198" t="str">
        <f t="shared" si="45"/>
        <v/>
      </c>
    </row>
    <row r="199" spans="2:11">
      <c r="B199" s="16">
        <f t="shared" si="41"/>
        <v>44092</v>
      </c>
      <c r="C199">
        <f t="shared" si="37"/>
        <v>82</v>
      </c>
      <c r="D199">
        <f t="shared" si="38"/>
        <v>0</v>
      </c>
      <c r="E199">
        <f t="shared" si="39"/>
        <v>-1</v>
      </c>
      <c r="G199" s="3">
        <f t="shared" si="42"/>
        <v>44149</v>
      </c>
      <c r="H199">
        <f t="shared" si="40"/>
        <v>279</v>
      </c>
      <c r="I199" t="str">
        <f t="shared" si="43"/>
        <v/>
      </c>
      <c r="J199">
        <f t="shared" si="44"/>
        <v>279</v>
      </c>
      <c r="K199" t="str">
        <f t="shared" si="45"/>
        <v/>
      </c>
    </row>
    <row r="200" spans="2:11">
      <c r="B200" s="16">
        <f t="shared" si="41"/>
        <v>44091</v>
      </c>
      <c r="C200">
        <f t="shared" ref="C200" si="46">IF(B200&lt;&gt;B199,VLOOKUP(B200,data,2,FALSE),"")</f>
        <v>137</v>
      </c>
      <c r="D200">
        <f t="shared" ref="D200" si="47">VLOOKUP(B200,data,3,FALSE)</f>
        <v>0</v>
      </c>
      <c r="E200">
        <f t="shared" ref="E200" si="48">IF(C200&gt;E199,E199,0)</f>
        <v>-1</v>
      </c>
      <c r="G200" s="3">
        <f t="shared" si="42"/>
        <v>44150</v>
      </c>
      <c r="H200">
        <f t="shared" si="40"/>
        <v>321</v>
      </c>
      <c r="I200">
        <f t="shared" si="43"/>
        <v>321</v>
      </c>
      <c r="J200" t="str">
        <f t="shared" si="44"/>
        <v/>
      </c>
      <c r="K200" t="str">
        <f t="shared" si="45"/>
        <v/>
      </c>
    </row>
    <row r="201" spans="2:11">
      <c r="B201" s="16">
        <f t="shared" si="41"/>
        <v>44090</v>
      </c>
      <c r="C201">
        <f t="shared" ref="C201:C207" si="49">IF(B201&lt;&gt;B200,VLOOKUP(B201,data,2,FALSE),"")</f>
        <v>125</v>
      </c>
      <c r="D201">
        <f t="shared" ref="D201:D207" si="50">VLOOKUP(B201,data,3,FALSE)</f>
        <v>0</v>
      </c>
      <c r="E201">
        <f t="shared" ref="E201:E207" si="51">IF(C201&gt;E200,E200,0)</f>
        <v>-1</v>
      </c>
      <c r="G201" s="3">
        <f t="shared" si="42"/>
        <v>44151</v>
      </c>
      <c r="H201">
        <f t="shared" si="40"/>
        <v>301</v>
      </c>
      <c r="I201" t="str">
        <f t="shared" si="43"/>
        <v/>
      </c>
      <c r="J201">
        <f t="shared" si="44"/>
        <v>301</v>
      </c>
      <c r="K201" t="str">
        <f t="shared" si="45"/>
        <v/>
      </c>
    </row>
    <row r="202" spans="2:11">
      <c r="B202" s="16">
        <f t="shared" si="41"/>
        <v>44089</v>
      </c>
      <c r="C202">
        <f t="shared" si="49"/>
        <v>136</v>
      </c>
      <c r="D202">
        <f t="shared" si="50"/>
        <v>0</v>
      </c>
      <c r="E202">
        <f t="shared" si="51"/>
        <v>-1</v>
      </c>
      <c r="G202" s="3">
        <f t="shared" si="42"/>
        <v>44152</v>
      </c>
      <c r="H202">
        <f t="shared" si="40"/>
        <v>389</v>
      </c>
      <c r="I202" t="str">
        <f t="shared" si="43"/>
        <v/>
      </c>
      <c r="J202" t="str">
        <f t="shared" si="44"/>
        <v/>
      </c>
      <c r="K202" t="str">
        <f t="shared" si="45"/>
        <v/>
      </c>
    </row>
    <row r="203" spans="2:11">
      <c r="B203" s="16">
        <f t="shared" si="41"/>
        <v>44088</v>
      </c>
      <c r="C203">
        <f t="shared" si="49"/>
        <v>67</v>
      </c>
      <c r="D203">
        <f t="shared" si="50"/>
        <v>0</v>
      </c>
      <c r="E203">
        <f t="shared" si="51"/>
        <v>-1</v>
      </c>
      <c r="G203" s="3">
        <f t="shared" si="42"/>
        <v>44153</v>
      </c>
      <c r="H203">
        <f t="shared" si="40"/>
        <v>458</v>
      </c>
      <c r="I203" t="str">
        <f t="shared" si="43"/>
        <v/>
      </c>
      <c r="J203" t="str">
        <f t="shared" si="44"/>
        <v/>
      </c>
      <c r="K203" t="str">
        <f t="shared" si="45"/>
        <v/>
      </c>
    </row>
    <row r="204" spans="2:11">
      <c r="B204" s="16">
        <f t="shared" si="41"/>
        <v>44087</v>
      </c>
      <c r="C204">
        <f t="shared" si="49"/>
        <v>87</v>
      </c>
      <c r="D204">
        <f t="shared" si="50"/>
        <v>0</v>
      </c>
      <c r="E204">
        <f t="shared" si="51"/>
        <v>-1</v>
      </c>
      <c r="G204" s="3">
        <f t="shared" si="42"/>
        <v>44154</v>
      </c>
      <c r="H204">
        <f t="shared" si="40"/>
        <v>537</v>
      </c>
      <c r="I204">
        <f t="shared" si="43"/>
        <v>537</v>
      </c>
      <c r="J204" t="str">
        <f t="shared" si="44"/>
        <v/>
      </c>
      <c r="K204" t="str">
        <f t="shared" si="45"/>
        <v/>
      </c>
    </row>
    <row r="205" spans="2:11">
      <c r="B205" s="16">
        <f t="shared" si="41"/>
        <v>44086</v>
      </c>
      <c r="C205">
        <f t="shared" si="49"/>
        <v>46</v>
      </c>
      <c r="D205">
        <f t="shared" si="50"/>
        <v>0</v>
      </c>
      <c r="E205">
        <f t="shared" si="51"/>
        <v>-1</v>
      </c>
      <c r="G205" s="3">
        <f t="shared" si="42"/>
        <v>44155</v>
      </c>
      <c r="H205">
        <f t="shared" si="40"/>
        <v>518</v>
      </c>
      <c r="I205" t="str">
        <f t="shared" si="43"/>
        <v/>
      </c>
      <c r="J205">
        <f t="shared" si="44"/>
        <v>518</v>
      </c>
      <c r="K205" t="str">
        <f t="shared" si="45"/>
        <v/>
      </c>
    </row>
    <row r="206" spans="2:11">
      <c r="B206" s="16">
        <f t="shared" si="41"/>
        <v>44085</v>
      </c>
      <c r="C206">
        <f t="shared" si="49"/>
        <v>70</v>
      </c>
      <c r="D206">
        <f t="shared" si="50"/>
        <v>0</v>
      </c>
      <c r="E206">
        <f t="shared" si="51"/>
        <v>-1</v>
      </c>
      <c r="G206" s="3">
        <f t="shared" si="42"/>
        <v>44156</v>
      </c>
      <c r="H206">
        <f t="shared" si="40"/>
        <v>626</v>
      </c>
      <c r="I206">
        <f t="shared" si="43"/>
        <v>626</v>
      </c>
      <c r="J206" t="str">
        <f t="shared" si="44"/>
        <v/>
      </c>
      <c r="K206" t="str">
        <f t="shared" si="45"/>
        <v/>
      </c>
    </row>
    <row r="207" spans="2:11">
      <c r="B207" s="16">
        <f t="shared" si="41"/>
        <v>44084</v>
      </c>
      <c r="C207">
        <f t="shared" si="49"/>
        <v>75</v>
      </c>
      <c r="D207">
        <f t="shared" si="50"/>
        <v>0</v>
      </c>
      <c r="E207">
        <f t="shared" si="51"/>
        <v>-1</v>
      </c>
      <c r="G207" s="3">
        <f t="shared" si="42"/>
        <v>44157</v>
      </c>
      <c r="H207">
        <f t="shared" si="40"/>
        <v>485</v>
      </c>
      <c r="I207" t="str">
        <f t="shared" si="43"/>
        <v/>
      </c>
      <c r="J207" t="str">
        <f t="shared" si="44"/>
        <v/>
      </c>
      <c r="K207" t="str">
        <f t="shared" si="45"/>
        <v/>
      </c>
    </row>
    <row r="208" spans="2:11">
      <c r="B208" s="16">
        <f t="shared" si="41"/>
        <v>44083</v>
      </c>
      <c r="C208">
        <f t="shared" ref="C208:C213" si="52">IF(B208&lt;&gt;B207,VLOOKUP(B208,data,2,FALSE),"")</f>
        <v>101</v>
      </c>
      <c r="D208">
        <f t="shared" ref="D208:D213" si="53">VLOOKUP(B208,data,3,FALSE)</f>
        <v>0</v>
      </c>
      <c r="E208">
        <f t="shared" ref="E208:E213" si="54">IF(C208&gt;E207,E207,0)</f>
        <v>-1</v>
      </c>
      <c r="G208" s="3">
        <f t="shared" si="42"/>
        <v>44158</v>
      </c>
      <c r="H208">
        <f t="shared" si="40"/>
        <v>383</v>
      </c>
      <c r="I208" t="str">
        <f t="shared" si="43"/>
        <v/>
      </c>
      <c r="J208">
        <f t="shared" si="44"/>
        <v>383</v>
      </c>
      <c r="K208" t="str">
        <f t="shared" si="45"/>
        <v/>
      </c>
    </row>
    <row r="209" spans="1:19">
      <c r="A209" s="13"/>
      <c r="B209" s="16">
        <f t="shared" si="41"/>
        <v>44082</v>
      </c>
      <c r="C209">
        <f t="shared" si="52"/>
        <v>56</v>
      </c>
      <c r="D209">
        <f t="shared" si="53"/>
        <v>0</v>
      </c>
      <c r="E209">
        <f t="shared" si="54"/>
        <v>-1</v>
      </c>
      <c r="G209" s="3">
        <f t="shared" si="42"/>
        <v>44159</v>
      </c>
      <c r="H209">
        <f t="shared" si="40"/>
        <v>874</v>
      </c>
      <c r="I209" t="str">
        <f t="shared" si="43"/>
        <v/>
      </c>
      <c r="J209" t="str">
        <f t="shared" si="44"/>
        <v/>
      </c>
      <c r="K209" t="str">
        <f t="shared" si="45"/>
        <v/>
      </c>
      <c r="R209" s="14"/>
      <c r="S209" s="14"/>
    </row>
    <row r="210" spans="1:19">
      <c r="B210" s="16">
        <f t="shared" si="41"/>
        <v>44081</v>
      </c>
      <c r="C210">
        <f t="shared" si="52"/>
        <v>46</v>
      </c>
      <c r="D210">
        <f t="shared" si="53"/>
        <v>0</v>
      </c>
      <c r="E210">
        <f t="shared" si="54"/>
        <v>-1</v>
      </c>
      <c r="G210" s="3">
        <f t="shared" si="42"/>
        <v>44160</v>
      </c>
      <c r="H210">
        <f t="shared" si="40"/>
        <v>1098</v>
      </c>
      <c r="I210">
        <f t="shared" si="43"/>
        <v>1098</v>
      </c>
      <c r="J210" t="str">
        <f t="shared" si="44"/>
        <v/>
      </c>
      <c r="K210" t="str">
        <f t="shared" si="45"/>
        <v/>
      </c>
    </row>
    <row r="211" spans="1:19">
      <c r="B211" s="16">
        <f t="shared" si="41"/>
        <v>44080</v>
      </c>
      <c r="C211">
        <f t="shared" si="52"/>
        <v>10</v>
      </c>
      <c r="D211">
        <f t="shared" si="53"/>
        <v>0</v>
      </c>
      <c r="E211">
        <f t="shared" si="54"/>
        <v>-1</v>
      </c>
      <c r="G211" s="3">
        <f t="shared" si="42"/>
        <v>44161</v>
      </c>
      <c r="H211">
        <f t="shared" si="40"/>
        <v>923</v>
      </c>
      <c r="I211" t="str">
        <f t="shared" si="43"/>
        <v/>
      </c>
      <c r="J211" t="str">
        <f t="shared" si="44"/>
        <v/>
      </c>
      <c r="K211" t="str">
        <f t="shared" si="45"/>
        <v/>
      </c>
    </row>
    <row r="212" spans="1:19">
      <c r="B212" s="16">
        <f t="shared" si="41"/>
        <v>44079</v>
      </c>
      <c r="C212">
        <f t="shared" si="52"/>
        <v>15</v>
      </c>
      <c r="D212">
        <f t="shared" si="53"/>
        <v>0</v>
      </c>
      <c r="E212">
        <f t="shared" si="54"/>
        <v>-1</v>
      </c>
      <c r="G212" s="3">
        <f t="shared" si="42"/>
        <v>44162</v>
      </c>
      <c r="H212">
        <f t="shared" si="40"/>
        <v>838</v>
      </c>
      <c r="I212" t="str">
        <f t="shared" si="43"/>
        <v/>
      </c>
      <c r="J212">
        <f t="shared" si="44"/>
        <v>838</v>
      </c>
      <c r="K212" t="str">
        <f t="shared" si="45"/>
        <v/>
      </c>
    </row>
    <row r="213" spans="1:19">
      <c r="B213" s="16">
        <f t="shared" si="41"/>
        <v>44078</v>
      </c>
      <c r="C213">
        <f t="shared" si="52"/>
        <v>19</v>
      </c>
      <c r="D213">
        <f t="shared" si="53"/>
        <v>0</v>
      </c>
      <c r="E213">
        <f t="shared" si="54"/>
        <v>-1</v>
      </c>
      <c r="G213" s="3">
        <f t="shared" si="42"/>
        <v>44163</v>
      </c>
      <c r="H213">
        <f t="shared" si="40"/>
        <v>1025</v>
      </c>
      <c r="I213">
        <f t="shared" si="43"/>
        <v>1025</v>
      </c>
      <c r="J213" t="str">
        <f t="shared" si="44"/>
        <v/>
      </c>
      <c r="K213" t="str">
        <f t="shared" si="45"/>
        <v/>
      </c>
    </row>
    <row r="214" spans="1:19">
      <c r="B214" s="16">
        <f t="shared" si="41"/>
        <v>44077</v>
      </c>
      <c r="C214">
        <f t="shared" ref="C214:C221" si="55">IF(B214&lt;&gt;B213,VLOOKUP(B214,data,2,FALSE),"")</f>
        <v>6</v>
      </c>
      <c r="D214">
        <f t="shared" ref="D214:D221" si="56">VLOOKUP(B214,data,3,FALSE)</f>
        <v>0</v>
      </c>
      <c r="E214">
        <f t="shared" ref="E214:E221" si="57">IF(C214&gt;E213,E213,0)</f>
        <v>-1</v>
      </c>
      <c r="G214" s="3">
        <f t="shared" si="42"/>
        <v>44164</v>
      </c>
      <c r="H214">
        <f t="shared" si="40"/>
        <v>753</v>
      </c>
      <c r="I214" t="str">
        <f t="shared" si="43"/>
        <v/>
      </c>
      <c r="J214" t="str">
        <f t="shared" si="44"/>
        <v/>
      </c>
      <c r="K214" t="str">
        <f t="shared" si="45"/>
        <v/>
      </c>
    </row>
    <row r="215" spans="1:19">
      <c r="B215" s="16">
        <f t="shared" si="41"/>
        <v>44077</v>
      </c>
      <c r="C215" t="str">
        <f t="shared" si="55"/>
        <v/>
      </c>
      <c r="D215">
        <f t="shared" si="56"/>
        <v>0</v>
      </c>
      <c r="E215">
        <f t="shared" si="57"/>
        <v>-1</v>
      </c>
      <c r="G215" s="3">
        <f t="shared" si="42"/>
        <v>44165</v>
      </c>
      <c r="H215">
        <f t="shared" si="40"/>
        <v>725</v>
      </c>
      <c r="I215" t="str">
        <f t="shared" si="43"/>
        <v/>
      </c>
      <c r="J215" t="str">
        <f t="shared" si="44"/>
        <v/>
      </c>
      <c r="K215" t="str">
        <f t="shared" si="45"/>
        <v/>
      </c>
    </row>
    <row r="216" spans="1:19">
      <c r="B216" s="16">
        <f t="shared" si="41"/>
        <v>44077</v>
      </c>
      <c r="C216" t="str">
        <f t="shared" si="55"/>
        <v/>
      </c>
      <c r="D216">
        <f t="shared" si="56"/>
        <v>0</v>
      </c>
      <c r="E216">
        <f t="shared" si="57"/>
        <v>-1</v>
      </c>
      <c r="G216" s="3">
        <f t="shared" si="42"/>
        <v>44166</v>
      </c>
      <c r="H216">
        <f t="shared" si="40"/>
        <v>722</v>
      </c>
      <c r="I216" t="str">
        <f t="shared" si="43"/>
        <v/>
      </c>
      <c r="J216">
        <f t="shared" si="44"/>
        <v>722</v>
      </c>
      <c r="K216" t="str">
        <f t="shared" si="45"/>
        <v/>
      </c>
    </row>
    <row r="217" spans="1:19">
      <c r="B217" s="16">
        <f t="shared" si="41"/>
        <v>44077</v>
      </c>
      <c r="C217" t="str">
        <f t="shared" si="55"/>
        <v/>
      </c>
      <c r="D217">
        <f t="shared" si="56"/>
        <v>0</v>
      </c>
      <c r="E217">
        <f t="shared" si="57"/>
        <v>-1</v>
      </c>
      <c r="G217" s="3">
        <f t="shared" si="42"/>
        <v>44167</v>
      </c>
      <c r="H217">
        <f t="shared" si="40"/>
        <v>995</v>
      </c>
      <c r="I217">
        <f t="shared" si="43"/>
        <v>995</v>
      </c>
      <c r="J217" t="str">
        <f t="shared" si="44"/>
        <v/>
      </c>
      <c r="K217" t="str">
        <f t="shared" si="45"/>
        <v/>
      </c>
    </row>
    <row r="218" spans="1:19">
      <c r="B218" s="16">
        <f t="shared" si="41"/>
        <v>44077</v>
      </c>
      <c r="C218" t="str">
        <f t="shared" si="55"/>
        <v/>
      </c>
      <c r="D218">
        <f t="shared" si="56"/>
        <v>0</v>
      </c>
      <c r="E218">
        <f t="shared" si="57"/>
        <v>-1</v>
      </c>
      <c r="G218" s="3">
        <f t="shared" si="42"/>
        <v>44168</v>
      </c>
      <c r="H218">
        <f t="shared" si="40"/>
        <v>714</v>
      </c>
      <c r="I218" t="str">
        <f t="shared" si="43"/>
        <v/>
      </c>
      <c r="J218">
        <f t="shared" si="44"/>
        <v>714</v>
      </c>
      <c r="K218" t="str">
        <f t="shared" si="45"/>
        <v/>
      </c>
    </row>
    <row r="219" spans="1:19">
      <c r="B219" s="16">
        <f t="shared" si="41"/>
        <v>44077</v>
      </c>
      <c r="C219" t="str">
        <f t="shared" si="55"/>
        <v/>
      </c>
      <c r="D219">
        <f t="shared" si="56"/>
        <v>0</v>
      </c>
      <c r="E219">
        <f t="shared" si="57"/>
        <v>-1</v>
      </c>
      <c r="G219" s="3">
        <f t="shared" si="42"/>
        <v>44169</v>
      </c>
      <c r="H219">
        <f t="shared" si="40"/>
        <v>748</v>
      </c>
      <c r="I219" t="str">
        <f t="shared" si="43"/>
        <v/>
      </c>
      <c r="J219" t="str">
        <f t="shared" si="44"/>
        <v/>
      </c>
      <c r="K219" t="str">
        <f t="shared" si="45"/>
        <v/>
      </c>
    </row>
    <row r="220" spans="1:19">
      <c r="B220" s="16">
        <f t="shared" si="41"/>
        <v>44077</v>
      </c>
      <c r="C220" t="str">
        <f t="shared" si="55"/>
        <v/>
      </c>
      <c r="D220">
        <f t="shared" si="56"/>
        <v>0</v>
      </c>
      <c r="E220">
        <f t="shared" si="57"/>
        <v>-1</v>
      </c>
      <c r="G220" s="3">
        <f t="shared" ref="G220" si="58">IF(G221&gt;44077,G221-1,44077)</f>
        <v>44170</v>
      </c>
      <c r="H220">
        <f t="shared" ref="H220:H221" si="59">VLOOKUP(G220,data,2,FALSE)</f>
        <v>845</v>
      </c>
      <c r="I220" t="str">
        <f>IF(AND(H220&gt;H219,H220&gt;H221),H220,IF(AND(H221="",H220/H219&gt;1.1),H220,""))</f>
        <v/>
      </c>
      <c r="J220" t="str">
        <f>IF(AND(H220&lt;H219,H220&lt;H221),H220,IF(AND(H221="",H220/H219&lt;0.9),H220,""))</f>
        <v/>
      </c>
      <c r="K220" t="str">
        <f>IF(ISNA(VLOOKUP(B220,R:S,2,)),"",VLOOKUP(B220,R:S,2,))</f>
        <v/>
      </c>
    </row>
    <row r="221" spans="1:19" s="14" customFormat="1">
      <c r="B221" s="16">
        <f t="shared" si="41"/>
        <v>44077</v>
      </c>
      <c r="C221" t="str">
        <f t="shared" si="55"/>
        <v/>
      </c>
      <c r="D221">
        <f t="shared" si="56"/>
        <v>0</v>
      </c>
      <c r="E221">
        <f t="shared" si="57"/>
        <v>-1</v>
      </c>
      <c r="G221" s="15">
        <f>B120</f>
        <v>44171</v>
      </c>
      <c r="H221" s="14">
        <f t="shared" si="59"/>
        <v>865</v>
      </c>
      <c r="I221" s="14">
        <f>IF(AND(H221&gt;H220,H221&gt;H222),H221,IF(AND(H222="",H221/H220&gt;1.1),H221,""))</f>
        <v>865</v>
      </c>
      <c r="J221" s="14" t="str">
        <f>IF(AND(H221&lt;H220,H221&lt;H222),H221,IF(AND(H222="",H221/H220&lt;0.9),H221,""))</f>
        <v/>
      </c>
      <c r="K221" t="str">
        <f>IF(ISNA(VLOOKUP(B221,R:S,2,)),"",VLOOKUP(B221,R:S,2,))</f>
        <v/>
      </c>
      <c r="R221"/>
      <c r="S221"/>
    </row>
    <row r="222" spans="1:19">
      <c r="B222" s="3"/>
      <c r="C222"/>
    </row>
    <row r="223" spans="1:19">
      <c r="B223" s="3" t="s">
        <v>22</v>
      </c>
      <c r="C223"/>
      <c r="G223" t="s">
        <v>23</v>
      </c>
    </row>
  </sheetData>
  <sortState xmlns:xlrd2="http://schemas.microsoft.com/office/spreadsheetml/2017/richdata2" ref="C94:D106">
    <sortCondition descending="1" ref="C94:C106"/>
  </sortState>
  <hyperlinks>
    <hyperlink ref="A47" r:id="rId1" location="Koronavilkkua" display="https://thl.fi/fi/web/hyvinvoinnin-ja-terveyden-edistamisen-johtaminen/ajankohtaista/koronan-vaikutukset-yhteiskuntaan-ja-palveluihin - Koronavilkkua" xr:uid="{F06E6CD0-5429-431D-B74B-547C41718C4B}"/>
    <hyperlink ref="A110" r:id="rId2" xr:uid="{517C9E3A-E5DB-4E26-91C6-74B95F09EC29}"/>
    <hyperlink ref="A53" r:id="rId3" xr:uid="{3C2C00FB-7ED4-4D75-B3CB-111EF0AE4BA3}"/>
  </hyperlinks>
  <pageMargins left="0.7" right="0.7" top="0.75" bottom="0.75" header="0.3" footer="0.3"/>
  <pageSetup paperSize="9" orientation="portrait" verticalDpi="0" r:id="rId4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Android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2020-12-06T08:07:01Z</dcterms:modified>
</cp:coreProperties>
</file>