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F8C80ADF-9E57-4E9D-8FC0-1611D05437E9}" xr6:coauthVersionLast="45" xr6:coauthVersionMax="45" xr10:uidLastSave="{00000000-0000-0000-0000-000000000000}"/>
  <bookViews>
    <workbookView xWindow="994" yWindow="-103" windowWidth="21052" windowHeight="12549" xr2:uid="{C8451757-F61A-4204-92A2-683EE66AFF0A}"/>
  </bookViews>
  <sheets>
    <sheet name="Android" sheetId="1" r:id="rId1"/>
  </sheets>
  <definedNames>
    <definedName name="AllKeys">Android!$C$141:$C$263</definedName>
    <definedName name="data">Android!$C$9:$E$132</definedName>
    <definedName name="Json">Android!$A$4</definedName>
    <definedName name="time">Android!$C$9:$C$132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l="1"/>
  <c r="K9" i="1" s="1"/>
  <c r="L9" i="1" s="1"/>
  <c r="G10" i="1" s="1"/>
  <c r="H10" i="1" s="1"/>
  <c r="D9" i="1" l="1"/>
  <c r="G11" i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J21" i="1"/>
  <c r="K21" i="1" s="1"/>
  <c r="C11" i="1" l="1"/>
  <c r="B140" i="1" s="1"/>
  <c r="B141" i="1" s="1"/>
  <c r="D21" i="1"/>
  <c r="I22" i="1"/>
  <c r="L21" i="1"/>
  <c r="E20" i="1" s="1"/>
  <c r="D20" i="1"/>
  <c r="G263" i="1" l="1"/>
  <c r="G262" i="1" s="1"/>
  <c r="K141" i="1"/>
  <c r="B142" i="1"/>
  <c r="K142" i="1" s="1"/>
  <c r="H263" i="1"/>
  <c r="E21" i="1"/>
  <c r="E9" i="1"/>
  <c r="J22" i="1"/>
  <c r="K22" i="1" s="1"/>
  <c r="D11" i="1"/>
  <c r="H262" i="1" l="1"/>
  <c r="I263" i="1" s="1"/>
  <c r="G261" i="1"/>
  <c r="B143" i="1"/>
  <c r="K143" i="1" s="1"/>
  <c r="C142" i="1"/>
  <c r="J263" i="1"/>
  <c r="D142" i="1"/>
  <c r="L22" i="1"/>
  <c r="E11" i="1" s="1"/>
  <c r="D22" i="1"/>
  <c r="B144" i="1" l="1"/>
  <c r="K144" i="1" s="1"/>
  <c r="D143" i="1"/>
  <c r="H261" i="1"/>
  <c r="I262" i="1" s="1"/>
  <c r="G260" i="1"/>
  <c r="C143" i="1"/>
  <c r="B145" i="1"/>
  <c r="K145" i="1" s="1"/>
  <c r="C141" i="1"/>
  <c r="C144" i="1"/>
  <c r="D144" i="1"/>
  <c r="E22" i="1"/>
  <c r="E2" i="1" s="1"/>
  <c r="H260" i="1" l="1"/>
  <c r="I261" i="1" s="1"/>
  <c r="G259" i="1"/>
  <c r="J261" i="1"/>
  <c r="J262" i="1"/>
  <c r="E141" i="1"/>
  <c r="E142" i="1" s="1"/>
  <c r="E143" i="1" s="1"/>
  <c r="E144" i="1" s="1"/>
  <c r="A136" i="1"/>
  <c r="B146" i="1"/>
  <c r="K146" i="1" s="1"/>
  <c r="D141" i="1"/>
  <c r="D145" i="1"/>
  <c r="C145" i="1"/>
  <c r="H259" i="1" l="1"/>
  <c r="I260" i="1" s="1"/>
  <c r="G258" i="1"/>
  <c r="J260" i="1"/>
  <c r="B147" i="1"/>
  <c r="K147" i="1" s="1"/>
  <c r="E145" i="1"/>
  <c r="D146" i="1"/>
  <c r="C146" i="1"/>
  <c r="H258" i="1" l="1"/>
  <c r="J259" i="1" s="1"/>
  <c r="G257" i="1"/>
  <c r="B148" i="1"/>
  <c r="K148" i="1" s="1"/>
  <c r="E146" i="1"/>
  <c r="D147" i="1"/>
  <c r="C147" i="1"/>
  <c r="H257" i="1" l="1"/>
  <c r="G256" i="1"/>
  <c r="I259" i="1"/>
  <c r="I258" i="1"/>
  <c r="J258" i="1"/>
  <c r="B149" i="1"/>
  <c r="K149" i="1" s="1"/>
  <c r="A141" i="1"/>
  <c r="E147" i="1"/>
  <c r="C148" i="1"/>
  <c r="D148" i="1"/>
  <c r="H256" i="1" l="1"/>
  <c r="I257" i="1" s="1"/>
  <c r="G255" i="1"/>
  <c r="B150" i="1"/>
  <c r="K150" i="1" s="1"/>
  <c r="E148" i="1"/>
  <c r="D149" i="1"/>
  <c r="C149" i="1"/>
  <c r="J257" i="1" l="1"/>
  <c r="H255" i="1"/>
  <c r="I256" i="1" s="1"/>
  <c r="G254" i="1"/>
  <c r="J256" i="1"/>
  <c r="B151" i="1"/>
  <c r="K151" i="1" s="1"/>
  <c r="E149" i="1"/>
  <c r="D150" i="1"/>
  <c r="C150" i="1"/>
  <c r="H254" i="1" l="1"/>
  <c r="I255" i="1" s="1"/>
  <c r="G253" i="1"/>
  <c r="B152" i="1"/>
  <c r="K152" i="1" s="1"/>
  <c r="E150" i="1"/>
  <c r="D151" i="1"/>
  <c r="C151" i="1"/>
  <c r="H253" i="1" l="1"/>
  <c r="G252" i="1"/>
  <c r="J255" i="1"/>
  <c r="I254" i="1"/>
  <c r="J254" i="1"/>
  <c r="B153" i="1"/>
  <c r="K153" i="1" s="1"/>
  <c r="E151" i="1"/>
  <c r="C152" i="1"/>
  <c r="D152" i="1"/>
  <c r="H252" i="1" l="1"/>
  <c r="I253" i="1" s="1"/>
  <c r="G251" i="1"/>
  <c r="B154" i="1"/>
  <c r="K154" i="1" s="1"/>
  <c r="E152" i="1"/>
  <c r="C153" i="1"/>
  <c r="D153" i="1"/>
  <c r="G250" i="1" l="1"/>
  <c r="H251" i="1"/>
  <c r="I252" i="1" s="1"/>
  <c r="J253" i="1"/>
  <c r="B155" i="1"/>
  <c r="K155" i="1" s="1"/>
  <c r="C154" i="1"/>
  <c r="A148" i="1" s="1"/>
  <c r="A142" i="1" s="1"/>
  <c r="D154" i="1"/>
  <c r="E153" i="1"/>
  <c r="J252" i="1" l="1"/>
  <c r="H250" i="1"/>
  <c r="G249" i="1"/>
  <c r="E154" i="1"/>
  <c r="B156" i="1"/>
  <c r="K156" i="1" s="1"/>
  <c r="C155" i="1"/>
  <c r="D155" i="1"/>
  <c r="I251" i="1" l="1"/>
  <c r="H249" i="1"/>
  <c r="G248" i="1"/>
  <c r="J251" i="1"/>
  <c r="E155" i="1"/>
  <c r="B157" i="1"/>
  <c r="K157" i="1" s="1"/>
  <c r="D156" i="1"/>
  <c r="C156" i="1"/>
  <c r="G247" i="1" l="1"/>
  <c r="H248" i="1"/>
  <c r="I249" i="1" s="1"/>
  <c r="I250" i="1"/>
  <c r="J250" i="1"/>
  <c r="B158" i="1"/>
  <c r="K158" i="1" s="1"/>
  <c r="C157" i="1"/>
  <c r="D157" i="1"/>
  <c r="E156" i="1"/>
  <c r="J249" i="1" l="1"/>
  <c r="H247" i="1"/>
  <c r="G246" i="1"/>
  <c r="E157" i="1"/>
  <c r="B159" i="1"/>
  <c r="K159" i="1" s="1"/>
  <c r="D158" i="1"/>
  <c r="C158" i="1"/>
  <c r="I248" i="1" l="1"/>
  <c r="G245" i="1"/>
  <c r="H246" i="1"/>
  <c r="I247" i="1" s="1"/>
  <c r="J248" i="1"/>
  <c r="E158" i="1"/>
  <c r="B160" i="1"/>
  <c r="K160" i="1" s="1"/>
  <c r="C159" i="1"/>
  <c r="D159" i="1"/>
  <c r="G244" i="1" l="1"/>
  <c r="H245" i="1"/>
  <c r="I246" i="1" s="1"/>
  <c r="J247" i="1"/>
  <c r="B161" i="1"/>
  <c r="K161" i="1" s="1"/>
  <c r="C160" i="1"/>
  <c r="D160" i="1"/>
  <c r="E159" i="1"/>
  <c r="J246" i="1" l="1"/>
  <c r="G243" i="1"/>
  <c r="H244" i="1"/>
  <c r="I245" i="1" s="1"/>
  <c r="E160" i="1"/>
  <c r="B162" i="1"/>
  <c r="K162" i="1" s="1"/>
  <c r="D161" i="1"/>
  <c r="C161" i="1"/>
  <c r="A155" i="1" s="1"/>
  <c r="A149" i="1" s="1"/>
  <c r="H243" i="1" l="1"/>
  <c r="J244" i="1" s="1"/>
  <c r="G242" i="1"/>
  <c r="J245" i="1"/>
  <c r="I244" i="1"/>
  <c r="E161" i="1"/>
  <c r="B163" i="1"/>
  <c r="K163" i="1" s="1"/>
  <c r="D162" i="1"/>
  <c r="C162" i="1"/>
  <c r="G241" i="1" l="1"/>
  <c r="H242" i="1"/>
  <c r="I243" i="1" s="1"/>
  <c r="B164" i="1"/>
  <c r="K164" i="1" s="1"/>
  <c r="C163" i="1"/>
  <c r="D163" i="1"/>
  <c r="E162" i="1"/>
  <c r="J243" i="1" l="1"/>
  <c r="G240" i="1"/>
  <c r="H241" i="1"/>
  <c r="J242" i="1" s="1"/>
  <c r="E163" i="1"/>
  <c r="B165" i="1"/>
  <c r="K165" i="1" s="1"/>
  <c r="D164" i="1"/>
  <c r="C164" i="1"/>
  <c r="H240" i="1" l="1"/>
  <c r="G239" i="1"/>
  <c r="I242" i="1"/>
  <c r="I241" i="1"/>
  <c r="E164" i="1"/>
  <c r="B166" i="1"/>
  <c r="K166" i="1" s="1"/>
  <c r="D165" i="1"/>
  <c r="C165" i="1"/>
  <c r="H239" i="1" l="1"/>
  <c r="G238" i="1"/>
  <c r="J241" i="1"/>
  <c r="J240" i="1"/>
  <c r="I240" i="1"/>
  <c r="E165" i="1"/>
  <c r="B167" i="1"/>
  <c r="K167" i="1" s="1"/>
  <c r="D166" i="1"/>
  <c r="C166" i="1"/>
  <c r="G237" i="1" l="1"/>
  <c r="H238" i="1"/>
  <c r="J239" i="1" s="1"/>
  <c r="E166" i="1"/>
  <c r="B168" i="1"/>
  <c r="K168" i="1" s="1"/>
  <c r="D167" i="1"/>
  <c r="C167" i="1"/>
  <c r="I239" i="1" l="1"/>
  <c r="G236" i="1"/>
  <c r="H237" i="1"/>
  <c r="E167" i="1"/>
  <c r="B169" i="1"/>
  <c r="K169" i="1" s="1"/>
  <c r="D168" i="1"/>
  <c r="C168" i="1"/>
  <c r="A162" i="1" s="1"/>
  <c r="A156" i="1" s="1"/>
  <c r="G235" i="1" l="1"/>
  <c r="H236" i="1"/>
  <c r="J237" i="1" s="1"/>
  <c r="J238" i="1"/>
  <c r="I238" i="1"/>
  <c r="B170" i="1"/>
  <c r="K170" i="1" s="1"/>
  <c r="D169" i="1"/>
  <c r="C169" i="1"/>
  <c r="E168" i="1"/>
  <c r="I237" i="1" l="1"/>
  <c r="H235" i="1"/>
  <c r="G234" i="1"/>
  <c r="E169" i="1"/>
  <c r="B171" i="1"/>
  <c r="K171" i="1" s="1"/>
  <c r="D170" i="1"/>
  <c r="C170" i="1"/>
  <c r="I236" i="1" l="1"/>
  <c r="G233" i="1"/>
  <c r="H234" i="1"/>
  <c r="J236" i="1"/>
  <c r="E170" i="1"/>
  <c r="B172" i="1"/>
  <c r="K172" i="1" s="1"/>
  <c r="C171" i="1"/>
  <c r="D171" i="1"/>
  <c r="I235" i="1" l="1"/>
  <c r="G232" i="1"/>
  <c r="H233" i="1"/>
  <c r="J235" i="1"/>
  <c r="B173" i="1"/>
  <c r="K173" i="1" s="1"/>
  <c r="C172" i="1"/>
  <c r="D172" i="1"/>
  <c r="E171" i="1"/>
  <c r="I234" i="1" l="1"/>
  <c r="H232" i="1"/>
  <c r="J233" i="1" s="1"/>
  <c r="G231" i="1"/>
  <c r="J234" i="1"/>
  <c r="E172" i="1"/>
  <c r="B174" i="1"/>
  <c r="K174" i="1" s="1"/>
  <c r="C173" i="1"/>
  <c r="D173" i="1"/>
  <c r="I233" i="1" l="1"/>
  <c r="H231" i="1"/>
  <c r="G230" i="1"/>
  <c r="E173" i="1"/>
  <c r="B175" i="1"/>
  <c r="K175" i="1" s="1"/>
  <c r="C174" i="1"/>
  <c r="D174" i="1"/>
  <c r="J232" i="1" l="1"/>
  <c r="G229" i="1"/>
  <c r="H230" i="1"/>
  <c r="I231" i="1" s="1"/>
  <c r="I232" i="1"/>
  <c r="E174" i="1"/>
  <c r="B176" i="1"/>
  <c r="K176" i="1" s="1"/>
  <c r="D175" i="1"/>
  <c r="C175" i="1"/>
  <c r="H229" i="1" l="1"/>
  <c r="I230" i="1" s="1"/>
  <c r="G228" i="1"/>
  <c r="J231" i="1"/>
  <c r="E175" i="1"/>
  <c r="A169" i="1"/>
  <c r="B177" i="1"/>
  <c r="K177" i="1" s="1"/>
  <c r="D176" i="1"/>
  <c r="C176" i="1"/>
  <c r="J230" i="1" l="1"/>
  <c r="G227" i="1"/>
  <c r="H228" i="1"/>
  <c r="J229" i="1" s="1"/>
  <c r="B178" i="1"/>
  <c r="K178" i="1" s="1"/>
  <c r="D177" i="1"/>
  <c r="C177" i="1"/>
  <c r="A163" i="1"/>
  <c r="E176" i="1"/>
  <c r="I229" i="1" l="1"/>
  <c r="G226" i="1"/>
  <c r="H227" i="1"/>
  <c r="E177" i="1"/>
  <c r="B179" i="1"/>
  <c r="K179" i="1" s="1"/>
  <c r="C178" i="1"/>
  <c r="D178" i="1"/>
  <c r="G225" i="1" l="1"/>
  <c r="H226" i="1"/>
  <c r="J228" i="1"/>
  <c r="I228" i="1"/>
  <c r="E178" i="1"/>
  <c r="B180" i="1"/>
  <c r="K180" i="1" s="1"/>
  <c r="C179" i="1"/>
  <c r="D179" i="1"/>
  <c r="J227" i="1" l="1"/>
  <c r="G224" i="1"/>
  <c r="H225" i="1"/>
  <c r="J226" i="1" s="1"/>
  <c r="I227" i="1"/>
  <c r="E179" i="1"/>
  <c r="B181" i="1"/>
  <c r="K181" i="1" s="1"/>
  <c r="D180" i="1"/>
  <c r="C180" i="1"/>
  <c r="I226" i="1" l="1"/>
  <c r="G223" i="1"/>
  <c r="H224" i="1"/>
  <c r="I225" i="1" s="1"/>
  <c r="E180" i="1"/>
  <c r="B182" i="1"/>
  <c r="K182" i="1" s="1"/>
  <c r="C181" i="1"/>
  <c r="D181" i="1"/>
  <c r="G222" i="1" l="1"/>
  <c r="H223" i="1"/>
  <c r="J225" i="1"/>
  <c r="E181" i="1"/>
  <c r="B183" i="1"/>
  <c r="K183" i="1" s="1"/>
  <c r="D182" i="1"/>
  <c r="C182" i="1"/>
  <c r="H222" i="1" l="1"/>
  <c r="G221" i="1"/>
  <c r="I224" i="1"/>
  <c r="J224" i="1"/>
  <c r="A176" i="1"/>
  <c r="E182" i="1"/>
  <c r="B184" i="1"/>
  <c r="K184" i="1" s="1"/>
  <c r="C183" i="1"/>
  <c r="D183" i="1"/>
  <c r="H221" i="1" l="1"/>
  <c r="I222" i="1" s="1"/>
  <c r="G220" i="1"/>
  <c r="I223" i="1"/>
  <c r="J223" i="1"/>
  <c r="E183" i="1"/>
  <c r="B185" i="1"/>
  <c r="K185" i="1" s="1"/>
  <c r="C184" i="1"/>
  <c r="D184" i="1"/>
  <c r="A170" i="1"/>
  <c r="J222" i="1" l="1"/>
  <c r="H220" i="1"/>
  <c r="J221" i="1" s="1"/>
  <c r="G219" i="1"/>
  <c r="I221" i="1"/>
  <c r="B186" i="1"/>
  <c r="K186" i="1" s="1"/>
  <c r="C185" i="1"/>
  <c r="D185" i="1"/>
  <c r="E184" i="1"/>
  <c r="G218" i="1" l="1"/>
  <c r="H219" i="1"/>
  <c r="I220" i="1" s="1"/>
  <c r="E185" i="1"/>
  <c r="B187" i="1"/>
  <c r="K187" i="1" s="1"/>
  <c r="C186" i="1"/>
  <c r="D186" i="1"/>
  <c r="J220" i="1" l="1"/>
  <c r="G217" i="1"/>
  <c r="H218" i="1"/>
  <c r="E186" i="1"/>
  <c r="B188" i="1"/>
  <c r="K188" i="1" s="1"/>
  <c r="C187" i="1"/>
  <c r="D187" i="1"/>
  <c r="G216" i="1" l="1"/>
  <c r="H217" i="1"/>
  <c r="I219" i="1"/>
  <c r="J219" i="1"/>
  <c r="B189" i="1"/>
  <c r="K189" i="1" s="1"/>
  <c r="D188" i="1"/>
  <c r="C188" i="1"/>
  <c r="E187" i="1"/>
  <c r="H216" i="1" l="1"/>
  <c r="G215" i="1"/>
  <c r="I218" i="1"/>
  <c r="J218" i="1"/>
  <c r="E188" i="1"/>
  <c r="B190" i="1"/>
  <c r="K190" i="1" s="1"/>
  <c r="D189" i="1"/>
  <c r="C189" i="1"/>
  <c r="G214" i="1" l="1"/>
  <c r="H215" i="1"/>
  <c r="I216" i="1" s="1"/>
  <c r="J217" i="1"/>
  <c r="I217" i="1"/>
  <c r="B191" i="1"/>
  <c r="K191" i="1" s="1"/>
  <c r="D190" i="1"/>
  <c r="C190" i="1"/>
  <c r="E189" i="1"/>
  <c r="A183" i="1"/>
  <c r="J216" i="1" l="1"/>
  <c r="G213" i="1"/>
  <c r="H214" i="1"/>
  <c r="I215" i="1" s="1"/>
  <c r="E190" i="1"/>
  <c r="A177" i="1"/>
  <c r="B192" i="1"/>
  <c r="K192" i="1" s="1"/>
  <c r="D191" i="1"/>
  <c r="C191" i="1"/>
  <c r="G212" i="1" l="1"/>
  <c r="H213" i="1"/>
  <c r="J214" i="1" s="1"/>
  <c r="J215" i="1"/>
  <c r="E191" i="1"/>
  <c r="B193" i="1"/>
  <c r="K193" i="1" s="1"/>
  <c r="D192" i="1"/>
  <c r="C192" i="1"/>
  <c r="I214" i="1" l="1"/>
  <c r="G211" i="1"/>
  <c r="H212" i="1"/>
  <c r="E192" i="1"/>
  <c r="B194" i="1"/>
  <c r="K194" i="1" s="1"/>
  <c r="D193" i="1"/>
  <c r="C193" i="1"/>
  <c r="H211" i="1" l="1"/>
  <c r="I212" i="1" s="1"/>
  <c r="G210" i="1"/>
  <c r="I213" i="1"/>
  <c r="J213" i="1"/>
  <c r="E193" i="1"/>
  <c r="B195" i="1"/>
  <c r="K195" i="1" s="1"/>
  <c r="C194" i="1"/>
  <c r="D194" i="1"/>
  <c r="G209" i="1" l="1"/>
  <c r="H210" i="1"/>
  <c r="J211" i="1" s="1"/>
  <c r="J212" i="1"/>
  <c r="E194" i="1"/>
  <c r="B196" i="1"/>
  <c r="K196" i="1" s="1"/>
  <c r="C195" i="1"/>
  <c r="D195" i="1"/>
  <c r="E195" i="1" l="1"/>
  <c r="I211" i="1"/>
  <c r="G208" i="1"/>
  <c r="H209" i="1"/>
  <c r="I210" i="1" s="1"/>
  <c r="B197" i="1"/>
  <c r="K197" i="1" s="1"/>
  <c r="D196" i="1"/>
  <c r="C196" i="1"/>
  <c r="H208" i="1" l="1"/>
  <c r="I209" i="1" s="1"/>
  <c r="G207" i="1"/>
  <c r="J210" i="1"/>
  <c r="A190" i="1"/>
  <c r="E196" i="1"/>
  <c r="B198" i="1"/>
  <c r="K198" i="1" s="1"/>
  <c r="C197" i="1"/>
  <c r="D197" i="1"/>
  <c r="G206" i="1" l="1"/>
  <c r="H207" i="1"/>
  <c r="J208" i="1" s="1"/>
  <c r="J209" i="1"/>
  <c r="B199" i="1"/>
  <c r="K199" i="1" s="1"/>
  <c r="C198" i="1"/>
  <c r="D198" i="1"/>
  <c r="E197" i="1"/>
  <c r="A184" i="1"/>
  <c r="I208" i="1" l="1"/>
  <c r="G205" i="1"/>
  <c r="H206" i="1"/>
  <c r="I207" i="1" s="1"/>
  <c r="E198" i="1"/>
  <c r="B200" i="1"/>
  <c r="K200" i="1" s="1"/>
  <c r="D199" i="1"/>
  <c r="C199" i="1"/>
  <c r="J207" i="1" l="1"/>
  <c r="H205" i="1"/>
  <c r="J206" i="1" s="1"/>
  <c r="G204" i="1"/>
  <c r="E199" i="1"/>
  <c r="B201" i="1"/>
  <c r="K201" i="1" s="1"/>
  <c r="C200" i="1"/>
  <c r="D200" i="1"/>
  <c r="G203" i="1" l="1"/>
  <c r="H204" i="1"/>
  <c r="J205" i="1" s="1"/>
  <c r="I206" i="1"/>
  <c r="E200" i="1"/>
  <c r="B202" i="1"/>
  <c r="K202" i="1" s="1"/>
  <c r="D201" i="1"/>
  <c r="C201" i="1"/>
  <c r="I205" i="1" l="1"/>
  <c r="G202" i="1"/>
  <c r="H203" i="1"/>
  <c r="E201" i="1"/>
  <c r="B203" i="1"/>
  <c r="K203" i="1" s="1"/>
  <c r="C202" i="1"/>
  <c r="D202" i="1"/>
  <c r="I204" i="1" l="1"/>
  <c r="G201" i="1"/>
  <c r="H202" i="1"/>
  <c r="E202" i="1"/>
  <c r="J204" i="1"/>
  <c r="B204" i="1"/>
  <c r="K204" i="1" s="1"/>
  <c r="C203" i="1"/>
  <c r="D203" i="1"/>
  <c r="H201" i="1" l="1"/>
  <c r="J202" i="1" s="1"/>
  <c r="G200" i="1"/>
  <c r="I203" i="1"/>
  <c r="J203" i="1"/>
  <c r="B205" i="1"/>
  <c r="K205" i="1" s="1"/>
  <c r="C204" i="1"/>
  <c r="D204" i="1"/>
  <c r="A197" i="1"/>
  <c r="E203" i="1"/>
  <c r="G199" i="1" l="1"/>
  <c r="H200" i="1"/>
  <c r="J201" i="1" s="1"/>
  <c r="I202" i="1"/>
  <c r="E204" i="1"/>
  <c r="A191" i="1"/>
  <c r="B206" i="1"/>
  <c r="K206" i="1" s="1"/>
  <c r="C205" i="1"/>
  <c r="D205" i="1"/>
  <c r="I201" i="1" l="1"/>
  <c r="H199" i="1"/>
  <c r="G198" i="1"/>
  <c r="E205" i="1"/>
  <c r="B207" i="1"/>
  <c r="K207" i="1" s="1"/>
  <c r="C206" i="1"/>
  <c r="D206" i="1"/>
  <c r="G197" i="1" l="1"/>
  <c r="H198" i="1"/>
  <c r="J199" i="1" s="1"/>
  <c r="I200" i="1"/>
  <c r="J200" i="1"/>
  <c r="E206" i="1"/>
  <c r="B208" i="1"/>
  <c r="K208" i="1" s="1"/>
  <c r="C207" i="1"/>
  <c r="D207" i="1"/>
  <c r="I199" i="1" l="1"/>
  <c r="H197" i="1"/>
  <c r="G196" i="1"/>
  <c r="E207" i="1"/>
  <c r="B209" i="1"/>
  <c r="K209" i="1" s="1"/>
  <c r="C208" i="1"/>
  <c r="D208" i="1"/>
  <c r="J198" i="1" l="1"/>
  <c r="H196" i="1"/>
  <c r="G195" i="1"/>
  <c r="I198" i="1"/>
  <c r="E208" i="1"/>
  <c r="B210" i="1"/>
  <c r="K210" i="1" s="1"/>
  <c r="C209" i="1"/>
  <c r="E209" i="1" s="1"/>
  <c r="D209" i="1"/>
  <c r="J197" i="1" l="1"/>
  <c r="H195" i="1"/>
  <c r="G194" i="1"/>
  <c r="I197" i="1"/>
  <c r="B211" i="1"/>
  <c r="K211" i="1" s="1"/>
  <c r="C210" i="1"/>
  <c r="D210" i="1"/>
  <c r="H194" i="1" l="1"/>
  <c r="J195" i="1" s="1"/>
  <c r="G193" i="1"/>
  <c r="I196" i="1"/>
  <c r="J196" i="1"/>
  <c r="A204" i="1"/>
  <c r="E210" i="1"/>
  <c r="B212" i="1"/>
  <c r="K212" i="1" s="1"/>
  <c r="D211" i="1"/>
  <c r="C211" i="1"/>
  <c r="H193" i="1" l="1"/>
  <c r="I194" i="1" s="1"/>
  <c r="G192" i="1"/>
  <c r="I195" i="1"/>
  <c r="E211" i="1"/>
  <c r="B213" i="1"/>
  <c r="K213" i="1" s="1"/>
  <c r="C212" i="1"/>
  <c r="D212" i="1"/>
  <c r="A198" i="1"/>
  <c r="G191" i="1" l="1"/>
  <c r="H192" i="1"/>
  <c r="I193" i="1" s="1"/>
  <c r="J194" i="1"/>
  <c r="E212" i="1"/>
  <c r="B214" i="1"/>
  <c r="K214" i="1" s="1"/>
  <c r="D213" i="1"/>
  <c r="C213" i="1"/>
  <c r="J193" i="1" l="1"/>
  <c r="G190" i="1"/>
  <c r="H191" i="1"/>
  <c r="J192" i="1" s="1"/>
  <c r="E213" i="1"/>
  <c r="B215" i="1"/>
  <c r="K215" i="1" s="1"/>
  <c r="D214" i="1"/>
  <c r="C214" i="1"/>
  <c r="H190" i="1" l="1"/>
  <c r="J191" i="1" s="1"/>
  <c r="G189" i="1"/>
  <c r="I192" i="1"/>
  <c r="B216" i="1"/>
  <c r="K216" i="1" s="1"/>
  <c r="C215" i="1"/>
  <c r="D215" i="1"/>
  <c r="E214" i="1"/>
  <c r="G188" i="1" l="1"/>
  <c r="H189" i="1"/>
  <c r="I190" i="1" s="1"/>
  <c r="I191" i="1"/>
  <c r="B217" i="1"/>
  <c r="K217" i="1" s="1"/>
  <c r="D216" i="1"/>
  <c r="C216" i="1"/>
  <c r="E215" i="1"/>
  <c r="J190" i="1" l="1"/>
  <c r="G187" i="1"/>
  <c r="H188" i="1"/>
  <c r="E216" i="1"/>
  <c r="B218" i="1"/>
  <c r="K218" i="1" s="1"/>
  <c r="C217" i="1"/>
  <c r="D217" i="1"/>
  <c r="G186" i="1" l="1"/>
  <c r="H187" i="1"/>
  <c r="J188" i="1" s="1"/>
  <c r="J189" i="1"/>
  <c r="I189" i="1"/>
  <c r="E217" i="1"/>
  <c r="A211" i="1"/>
  <c r="A205" i="1" s="1"/>
  <c r="B219" i="1"/>
  <c r="K219" i="1" s="1"/>
  <c r="C218" i="1"/>
  <c r="D218" i="1"/>
  <c r="I188" i="1" l="1"/>
  <c r="H186" i="1"/>
  <c r="G185" i="1"/>
  <c r="E218" i="1"/>
  <c r="B220" i="1"/>
  <c r="K220" i="1" s="1"/>
  <c r="D219" i="1"/>
  <c r="C219" i="1"/>
  <c r="G184" i="1" l="1"/>
  <c r="H185" i="1"/>
  <c r="I186" i="1" s="1"/>
  <c r="I187" i="1"/>
  <c r="J187" i="1"/>
  <c r="E219" i="1"/>
  <c r="B221" i="1"/>
  <c r="K221" i="1" s="1"/>
  <c r="C220" i="1"/>
  <c r="D220" i="1"/>
  <c r="J186" i="1" l="1"/>
  <c r="H184" i="1"/>
  <c r="G183" i="1"/>
  <c r="E220" i="1"/>
  <c r="B222" i="1"/>
  <c r="K222" i="1" s="1"/>
  <c r="C221" i="1"/>
  <c r="D221" i="1"/>
  <c r="G182" i="1" l="1"/>
  <c r="H183" i="1"/>
  <c r="J184" i="1" s="1"/>
  <c r="J185" i="1"/>
  <c r="I185" i="1"/>
  <c r="E221" i="1"/>
  <c r="B223" i="1"/>
  <c r="K223" i="1" s="1"/>
  <c r="D222" i="1"/>
  <c r="C222" i="1"/>
  <c r="I184" i="1" l="1"/>
  <c r="G181" i="1"/>
  <c r="H182" i="1"/>
  <c r="I183" i="1" s="1"/>
  <c r="E222" i="1"/>
  <c r="D223" i="1"/>
  <c r="B224" i="1"/>
  <c r="K224" i="1" s="1"/>
  <c r="C223" i="1"/>
  <c r="E223" i="1" l="1"/>
  <c r="G180" i="1"/>
  <c r="H181" i="1"/>
  <c r="J182" i="1" s="1"/>
  <c r="J183" i="1"/>
  <c r="B225" i="1"/>
  <c r="K225" i="1" s="1"/>
  <c r="C224" i="1"/>
  <c r="E224" i="1" s="1"/>
  <c r="D224" i="1"/>
  <c r="I182" i="1" l="1"/>
  <c r="G179" i="1"/>
  <c r="H180" i="1"/>
  <c r="J181" i="1" s="1"/>
  <c r="B226" i="1"/>
  <c r="K226" i="1" s="1"/>
  <c r="C225" i="1"/>
  <c r="E225" i="1" s="1"/>
  <c r="D225" i="1"/>
  <c r="G178" i="1" l="1"/>
  <c r="H179" i="1"/>
  <c r="J180" i="1" s="1"/>
  <c r="I181" i="1"/>
  <c r="B227" i="1"/>
  <c r="K227" i="1" s="1"/>
  <c r="C226" i="1"/>
  <c r="E226" i="1" s="1"/>
  <c r="D226" i="1"/>
  <c r="I180" i="1" l="1"/>
  <c r="G177" i="1"/>
  <c r="H178" i="1"/>
  <c r="J179" i="1" s="1"/>
  <c r="B228" i="1"/>
  <c r="K228" i="1" s="1"/>
  <c r="C227" i="1"/>
  <c r="E227" i="1" s="1"/>
  <c r="D227" i="1"/>
  <c r="I179" i="1" l="1"/>
  <c r="G176" i="1"/>
  <c r="H177" i="1"/>
  <c r="I178" i="1" s="1"/>
  <c r="C228" i="1"/>
  <c r="E228" i="1" s="1"/>
  <c r="B229" i="1"/>
  <c r="K229" i="1" s="1"/>
  <c r="D228" i="1"/>
  <c r="G175" i="1" l="1"/>
  <c r="H176" i="1"/>
  <c r="J178" i="1"/>
  <c r="C229" i="1"/>
  <c r="E229" i="1" s="1"/>
  <c r="B230" i="1"/>
  <c r="K230" i="1" s="1"/>
  <c r="D229" i="1"/>
  <c r="J177" i="1" l="1"/>
  <c r="G174" i="1"/>
  <c r="H175" i="1"/>
  <c r="I176" i="1" s="1"/>
  <c r="I177" i="1"/>
  <c r="D230" i="1"/>
  <c r="C230" i="1"/>
  <c r="E230" i="1" s="1"/>
  <c r="B231" i="1"/>
  <c r="K231" i="1" s="1"/>
  <c r="G173" i="1" l="1"/>
  <c r="H174" i="1"/>
  <c r="J175" i="1" s="1"/>
  <c r="J176" i="1"/>
  <c r="C231" i="1"/>
  <c r="E231" i="1" s="1"/>
  <c r="B232" i="1"/>
  <c r="K232" i="1" s="1"/>
  <c r="D231" i="1"/>
  <c r="I175" i="1" l="1"/>
  <c r="G172" i="1"/>
  <c r="H173" i="1"/>
  <c r="C232" i="1"/>
  <c r="E232" i="1" s="1"/>
  <c r="D232" i="1"/>
  <c r="B233" i="1"/>
  <c r="K233" i="1" s="1"/>
  <c r="J174" i="1" l="1"/>
  <c r="G171" i="1"/>
  <c r="H172" i="1"/>
  <c r="J173" i="1" s="1"/>
  <c r="I174" i="1"/>
  <c r="D233" i="1"/>
  <c r="C233" i="1"/>
  <c r="E233" i="1" s="1"/>
  <c r="B234" i="1"/>
  <c r="H171" i="1" l="1"/>
  <c r="I172" i="1" s="1"/>
  <c r="G170" i="1"/>
  <c r="I173" i="1"/>
  <c r="B235" i="1"/>
  <c r="K234" i="1"/>
  <c r="D234" i="1"/>
  <c r="C234" i="1"/>
  <c r="E234" i="1" s="1"/>
  <c r="J172" i="1" l="1"/>
  <c r="G169" i="1"/>
  <c r="H170" i="1"/>
  <c r="J171" i="1" s="1"/>
  <c r="C235" i="1"/>
  <c r="E235" i="1" s="1"/>
  <c r="K235" i="1"/>
  <c r="B236" i="1"/>
  <c r="D235" i="1"/>
  <c r="I171" i="1" l="1"/>
  <c r="G168" i="1"/>
  <c r="H169" i="1"/>
  <c r="I170" i="1" s="1"/>
  <c r="K236" i="1"/>
  <c r="C236" i="1"/>
  <c r="E236" i="1" s="1"/>
  <c r="B237" i="1"/>
  <c r="D236" i="1"/>
  <c r="G167" i="1" l="1"/>
  <c r="H168" i="1"/>
  <c r="J169" i="1" s="1"/>
  <c r="J170" i="1"/>
  <c r="K237" i="1"/>
  <c r="B238" i="1"/>
  <c r="C237" i="1"/>
  <c r="E237" i="1" s="1"/>
  <c r="D237" i="1"/>
  <c r="I169" i="1" l="1"/>
  <c r="H167" i="1"/>
  <c r="J168" i="1" s="1"/>
  <c r="G166" i="1"/>
  <c r="K238" i="1"/>
  <c r="C238" i="1"/>
  <c r="B239" i="1"/>
  <c r="D238" i="1"/>
  <c r="I168" i="1" l="1"/>
  <c r="H166" i="1"/>
  <c r="G165" i="1"/>
  <c r="K239" i="1"/>
  <c r="C239" i="1"/>
  <c r="D239" i="1"/>
  <c r="B240" i="1"/>
  <c r="B241" i="1" s="1"/>
  <c r="B242" i="1" s="1"/>
  <c r="E238" i="1"/>
  <c r="I167" i="1" l="1"/>
  <c r="G164" i="1"/>
  <c r="H165" i="1"/>
  <c r="J167" i="1"/>
  <c r="C242" i="1"/>
  <c r="B243" i="1"/>
  <c r="D242" i="1"/>
  <c r="C241" i="1"/>
  <c r="D241" i="1"/>
  <c r="E239" i="1"/>
  <c r="K240" i="1"/>
  <c r="D240" i="1"/>
  <c r="C240" i="1"/>
  <c r="I166" i="1" l="1"/>
  <c r="G163" i="1"/>
  <c r="H164" i="1"/>
  <c r="J166" i="1"/>
  <c r="C243" i="1"/>
  <c r="B244" i="1"/>
  <c r="D243" i="1"/>
  <c r="E240" i="1"/>
  <c r="E241" i="1" s="1"/>
  <c r="E242" i="1" s="1"/>
  <c r="I165" i="1" l="1"/>
  <c r="G162" i="1"/>
  <c r="H163" i="1"/>
  <c r="J165" i="1"/>
  <c r="C244" i="1"/>
  <c r="B245" i="1"/>
  <c r="D244" i="1"/>
  <c r="E243" i="1"/>
  <c r="I164" i="1" l="1"/>
  <c r="J164" i="1"/>
  <c r="G161" i="1"/>
  <c r="H162" i="1"/>
  <c r="J163" i="1" s="1"/>
  <c r="E244" i="1"/>
  <c r="C245" i="1"/>
  <c r="E245" i="1" s="1"/>
  <c r="D245" i="1"/>
  <c r="B246" i="1"/>
  <c r="G160" i="1" l="1"/>
  <c r="H161" i="1"/>
  <c r="J162" i="1" s="1"/>
  <c r="I163" i="1"/>
  <c r="C246" i="1"/>
  <c r="E246" i="1" s="1"/>
  <c r="B247" i="1"/>
  <c r="D246" i="1"/>
  <c r="I162" i="1" l="1"/>
  <c r="G159" i="1"/>
  <c r="H160" i="1"/>
  <c r="C247" i="1"/>
  <c r="E247" i="1" s="1"/>
  <c r="D247" i="1"/>
  <c r="B248" i="1"/>
  <c r="I161" i="1" l="1"/>
  <c r="G158" i="1"/>
  <c r="H159" i="1"/>
  <c r="I160" i="1" s="1"/>
  <c r="J161" i="1"/>
  <c r="C248" i="1"/>
  <c r="E248" i="1" s="1"/>
  <c r="D248" i="1"/>
  <c r="B249" i="1"/>
  <c r="G157" i="1" l="1"/>
  <c r="H158" i="1"/>
  <c r="J159" i="1" s="1"/>
  <c r="J160" i="1"/>
  <c r="C249" i="1"/>
  <c r="E249" i="1" s="1"/>
  <c r="D249" i="1"/>
  <c r="B250" i="1"/>
  <c r="I159" i="1" l="1"/>
  <c r="G156" i="1"/>
  <c r="H157" i="1"/>
  <c r="C250" i="1"/>
  <c r="E250" i="1" s="1"/>
  <c r="B251" i="1"/>
  <c r="D250" i="1"/>
  <c r="J158" i="1" l="1"/>
  <c r="G155" i="1"/>
  <c r="H156" i="1"/>
  <c r="I158" i="1"/>
  <c r="C251" i="1"/>
  <c r="D251" i="1"/>
  <c r="B252" i="1"/>
  <c r="I157" i="1" l="1"/>
  <c r="G154" i="1"/>
  <c r="H155" i="1"/>
  <c r="J157" i="1"/>
  <c r="C252" i="1"/>
  <c r="D252" i="1"/>
  <c r="B253" i="1"/>
  <c r="E251" i="1"/>
  <c r="I156" i="1" l="1"/>
  <c r="G153" i="1"/>
  <c r="H154" i="1"/>
  <c r="J155" i="1" s="1"/>
  <c r="J156" i="1"/>
  <c r="C253" i="1"/>
  <c r="D253" i="1"/>
  <c r="B254" i="1"/>
  <c r="B255" i="1" s="1"/>
  <c r="E252" i="1"/>
  <c r="G152" i="1" l="1"/>
  <c r="H153" i="1"/>
  <c r="I154" i="1" s="1"/>
  <c r="I155" i="1"/>
  <c r="C255" i="1"/>
  <c r="D255" i="1"/>
  <c r="B256" i="1"/>
  <c r="E253" i="1"/>
  <c r="C254" i="1"/>
  <c r="D254" i="1"/>
  <c r="D256" i="1" l="1"/>
  <c r="C256" i="1"/>
  <c r="B257" i="1"/>
  <c r="J154" i="1"/>
  <c r="E254" i="1"/>
  <c r="E255" i="1" s="1"/>
  <c r="H152" i="1"/>
  <c r="I153" i="1" s="1"/>
  <c r="G151" i="1"/>
  <c r="G150" i="1" l="1"/>
  <c r="H151" i="1"/>
  <c r="I152" i="1" s="1"/>
  <c r="J153" i="1"/>
  <c r="B258" i="1"/>
  <c r="D257" i="1"/>
  <c r="C257" i="1"/>
  <c r="E257" i="1" s="1"/>
  <c r="E256" i="1"/>
  <c r="C258" i="1" l="1"/>
  <c r="E258" i="1" s="1"/>
  <c r="D258" i="1"/>
  <c r="B259" i="1"/>
  <c r="J152" i="1"/>
  <c r="G149" i="1"/>
  <c r="H150" i="1"/>
  <c r="H149" i="1" l="1"/>
  <c r="G148" i="1"/>
  <c r="C259" i="1"/>
  <c r="B260" i="1"/>
  <c r="D259" i="1"/>
  <c r="I151" i="1"/>
  <c r="J151" i="1"/>
  <c r="G147" i="1" l="1"/>
  <c r="H148" i="1"/>
  <c r="I149" i="1" s="1"/>
  <c r="C260" i="1"/>
  <c r="D260" i="1"/>
  <c r="B261" i="1"/>
  <c r="I150" i="1"/>
  <c r="E259" i="1"/>
  <c r="J150" i="1"/>
  <c r="J149" i="1" l="1"/>
  <c r="C261" i="1"/>
  <c r="D261" i="1"/>
  <c r="B262" i="1"/>
  <c r="E260" i="1"/>
  <c r="G146" i="1"/>
  <c r="H147" i="1"/>
  <c r="C262" i="1" l="1"/>
  <c r="B263" i="1"/>
  <c r="D262" i="1"/>
  <c r="K262" i="1"/>
  <c r="E261" i="1"/>
  <c r="J148" i="1"/>
  <c r="H146" i="1"/>
  <c r="J147" i="1" s="1"/>
  <c r="G145" i="1"/>
  <c r="I148" i="1"/>
  <c r="G144" i="1" l="1"/>
  <c r="H145" i="1"/>
  <c r="C263" i="1"/>
  <c r="D263" i="1"/>
  <c r="K263" i="1"/>
  <c r="I147" i="1"/>
  <c r="E262" i="1"/>
  <c r="E263" i="1" l="1"/>
  <c r="F141" i="1" s="1"/>
  <c r="E136" i="1"/>
  <c r="G2" i="1"/>
  <c r="I146" i="1"/>
  <c r="J146" i="1"/>
  <c r="H144" i="1"/>
  <c r="G143" i="1"/>
  <c r="I145" i="1" l="1"/>
  <c r="A134" i="1"/>
  <c r="H2" i="1"/>
  <c r="J145" i="1"/>
  <c r="H143" i="1"/>
  <c r="I144" i="1" s="1"/>
  <c r="G142" i="1"/>
  <c r="H142" i="1" l="1"/>
  <c r="J143" i="1" s="1"/>
  <c r="G141" i="1"/>
  <c r="H141" i="1" s="1"/>
  <c r="J144" i="1"/>
  <c r="I143" i="1" l="1"/>
  <c r="J142" i="1"/>
  <c r="I142" i="1"/>
</calcChain>
</file>

<file path=xl/sharedStrings.xml><?xml version="1.0" encoding="utf-8"?>
<sst xmlns="http://schemas.openxmlformats.org/spreadsheetml/2006/main" count="32" uniqueCount="31">
  <si>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</si>
  <si>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</si>
  <si>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</si>
  <si>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</si>
  <si>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</si>
  <si>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</si>
  <si>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</si>
  <si>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</si>
  <si>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</si>
  <si>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</si>
  <si>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</si>
  <si>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</si>
  <si>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</si>
  <si>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</si>
  <si>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</si>
  <si>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</si>
  <si>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</si>
  <si>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</si>
  <si>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</si>
  <si>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</si>
  <si>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</si>
  <si>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Uusin lisäys</t>
  </si>
  <si>
    <t>Vanhimmat</t>
  </si>
  <si>
    <t>Uusia ilmoitettuja COVID-19 tapauksia</t>
  </si>
  <si>
    <t>Koronavilkku päiväavaimia</t>
  </si>
  <si>
    <t>Paste to R:S from</t>
  </si>
  <si>
    <t>Time column is currently supported for ENG (FIN/UK), SWE (FIN) and FIN</t>
  </si>
  <si>
    <t xml:space="preserve">Copy G:J commands up </t>
  </si>
  <si>
    <t>Copy B.E down after adding new rows above. Not above last row.</t>
  </si>
  <si>
    <t>Koronavilkku history data, copy each week old entries</t>
  </si>
  <si>
    <t>[{"timestamp":"29. joulukuuta 2020 klo 7.39","keyCount":298,"matchesCount":0,"appName":"Koronavilkku","hash":"U1\/K74whm0oPI1tMPf+kvTw8cKWG1wbN69jWW8xqQ2E="},{"timestamp":"28. joulukuuta 2020 klo 7.37","keyCount":269,"matchesCount":0,"appName":"Koronavilkku","hash":"wd2QaiIvW2mD69+Qm2e29c8QoHuifOVTzogkBOyQTo0="},{"timestamp":"27. joulukuuta 2020 klo 7.33","keyCount":214,"matchesCount":0,"appName":"Koronavilkku","hash":"vs7xB0sKTGaIkpDrQ7phQBaWqcwYR\/y7IzVACj50fps="},{"timestamp":"26. joulukuuta 2020 klo 7.25","keyCount":266,"matchesCount":0,"appName":"Koronavilkku","hash":"H4WE2fLMsydC0klG+WZwpSCiwGzo\/i3kkMM08jt6IHM="},{"timestamp":"25. joulukuuta 2020 klo 7.12","keyCount":237,"matchesCount":0,"appName":"Koronavilkku","hash":"9M5IBZ2KUz8ULTSx2iXp2mZwb67hdp52JxoZvjgz+LQ="},{"timestamp":"24. joulukuuta 2020 klo 7.08","keyCount":442,"matchesCount":0,"appName":"Koronavilkku","hash":"tFKkf4lWOz4bXP3Ldufn0hDUmCerGO+yLn8lgHHqr4Y="},{"timestamp":"23. joulukuuta 2020 klo 7.02","keyCount":457,"matchesCount":0,"appName":"Koronavilkku","hash":"TgRRx\/p+QOqkx9fCCaoK4B6bpBTU5JaoPnYUi1IM2Vg="},{"timestamp":"22. joulukuuta 2020 klo 6.45","keyCount":495,"matchesCount":0,"appName":"Koronavilkku","hash":"UjYo6\/8fA8VrfdCkBSLbZnVN5F0Voa+I2InLx\/D2GeQ="},{"timestamp":"21. joulukuuta 2020 klo 6.43","keyCount":436,"matchesCount":0,"appName":"Koronavilkku","hash":"vc\/hVDWDJqdneV6aw30Hempc2gWpdHJJwwZaK5gwZnk="},{"timestamp":"20. joulukuuta 2020 klo 6.41","keyCount":393,"matchesCount":0,"appName":"Koronavilkku","hash":"gcJ4Cq5QInInvmkKccercVUGXVXSUMYtTPBovz2lLsE="},{"timestamp":"19. joulukuuta 2020 klo 6.11","keyCount":486,"matchesCount":0,"appName":"Koronavilkku","hash":"MW2NCRV+T4pKhM+nCobv97grkEllDzZkzicN4u7fRYg="},{"timestamp":"18. joulukuuta 2020 klo 9.54","keyCount":403,"matchesCount":0,"appName":"Koronavilkku","hash":"9pHiAD59xrEAmuTLMiLdizaWpjMkyqXRZ20FbzcPaJU="},{"timestamp":"17. joulukuuta 2020 klo 9.52","keyCount":571,"matchesCount":0,"appName":"Koronavilkku","hash":"W6PEmcvnXr1LC7vZH0jhhyiwItjAWZUTbcV4turXMxQ="},{"timestamp":"16. joulukuuta 2020 klo 9.48","keyCount":640,"matchesCount":1,"appName":"Koronavilkku","hash":"PFTTtM2ETHKCD+yJyPM32IRfXAffNd6M6oOUS9Fo8Ug="},{"timestamp":"15. joulukuuta 2020 klo 9.47","keyCount":504,"matchesCount":0,"appName":"Koronavilkku","hash":"\/sqZhgbdlMftoW7mgDzoogQqpd44RPl+6e2UjMz2g+c="},{"timestamp":"14. joulukuuta 2020 klo 9.43","keyCount":443,"matchesCount":0,"appName":"Koronavilkku","hash":"p4EJ4hQIxVKow09lK30xjzRGfG7at5+xk\/ui02xmYRg="}]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</si>
</sst>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"/>
    <numFmt numFmtId="166" formatCode="d/m/yyyy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166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29. joulukuuta</c:v>
                </c:pt>
                <c:pt idx="1">
                  <c:v>28. joulukuuta</c:v>
                </c:pt>
                <c:pt idx="2">
                  <c:v>27. joulukuuta</c:v>
                </c:pt>
                <c:pt idx="3">
                  <c:v>26. joulukuuta</c:v>
                </c:pt>
                <c:pt idx="4">
                  <c:v>25. joulukuuta</c:v>
                </c:pt>
                <c:pt idx="5">
                  <c:v>24. joulukuuta</c:v>
                </c:pt>
                <c:pt idx="6">
                  <c:v>23. joulukuuta</c:v>
                </c:pt>
                <c:pt idx="7">
                  <c:v>22. joulukuuta</c:v>
                </c:pt>
                <c:pt idx="8">
                  <c:v>21. joulukuuta</c:v>
                </c:pt>
                <c:pt idx="9">
                  <c:v>20. joulukuuta</c:v>
                </c:pt>
                <c:pt idx="10">
                  <c:v>19. joulukuuta</c:v>
                </c:pt>
                <c:pt idx="11">
                  <c:v>18. joulukuuta</c:v>
                </c:pt>
                <c:pt idx="12">
                  <c:v>17. joulukuuta</c:v>
                </c:pt>
                <c:pt idx="13">
                  <c:v>16. joulukuuta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298</c:v>
                </c:pt>
                <c:pt idx="1">
                  <c:v>269</c:v>
                </c:pt>
                <c:pt idx="2">
                  <c:v>214</c:v>
                </c:pt>
                <c:pt idx="3">
                  <c:v>266</c:v>
                </c:pt>
                <c:pt idx="4">
                  <c:v>237</c:v>
                </c:pt>
                <c:pt idx="5">
                  <c:v>442</c:v>
                </c:pt>
                <c:pt idx="6">
                  <c:v>457</c:v>
                </c:pt>
                <c:pt idx="7">
                  <c:v>495</c:v>
                </c:pt>
                <c:pt idx="8">
                  <c:v>436</c:v>
                </c:pt>
                <c:pt idx="9">
                  <c:v>393</c:v>
                </c:pt>
                <c:pt idx="10">
                  <c:v>486</c:v>
                </c:pt>
                <c:pt idx="11">
                  <c:v>403</c:v>
                </c:pt>
                <c:pt idx="12">
                  <c:v>571</c:v>
                </c:pt>
                <c:pt idx="13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Android!$A$136</c:f>
          <c:strCache>
            <c:ptCount val="1"/>
            <c:pt idx="0">
              <c:v>29.12.2020 uusia Koronavilkku päiväavaimia n=298.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89F484C-60E9-4EA2-A601-2715547DB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AD38A3-CCD5-4D4B-BE32-DFEBA604B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D95E89-EAEC-46BE-8B99-47EDC5CBF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82031C-0E44-49A8-97A9-37810FFA8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0520F0-CE6F-4B6D-B3FA-19728E80DA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512A1B-489F-4408-A452-22B7F8EE4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8B8719-CE6E-438A-9082-77D2FA247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DC3AD22-17DF-4639-A232-E99036E4F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7053332-8A24-454B-954D-BA9CFF078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9532BFB-766E-4386-B6C1-1CB5C5B71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3EC33C4-1A53-4A15-92ED-EFD3EC832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85BFB9-38AF-4ADD-BD9E-8BB742EE4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AAB17CD-BEF4-4910-B2AB-585AEDFCE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3D31B18-6CD2-4E5F-829C-371BCCC32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9E43433-6C2B-4603-9419-62639D98F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29D7CA1-89AD-4EB9-A805-02213F516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35A2149-7A29-4A34-A388-848DAE15E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0F592C5-C950-4921-917E-AB2DF9713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A2F6CB2-8E1D-4E6A-9698-BDD676816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DF63530-4582-4B90-BD45-6CFCCBAA2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5C3F267-C853-41B1-88C4-2EDE7F62B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0A54DF0-C5FB-4DBA-8083-911CA454E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8D209A2-FAA4-4C34-86C4-4A8511E94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75759EA-404A-434A-ADB8-1F1157B9B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88CA171-5DDF-4E2E-98ED-A012CC93F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7D2254E-839A-4E88-BB6C-816EB4FFC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81A11A8-53B3-4081-8E85-EF697D247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557F0E9-1513-459C-AB7A-AC844F786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DD4E8F6-1E7C-450F-867E-249719408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EFBCD96-447D-47B1-9BB6-49A256BEF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DC12C67-25D4-4037-B486-07759F9BF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C902856-613E-4C75-965E-9CBB920B7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EA45676-2DC6-4950-A6F9-0266DD266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364BD7A-3989-4148-8B82-810D56B47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0A30300-3EFC-4C45-B363-EB2123904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5BABEDB-C138-4017-B5B9-8952CBB35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D3F9B02-73F0-4C76-A7E7-6283DCF98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0E955A1-398C-417B-9A7F-0435960CC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9891EFD-A155-4395-9FBC-EED86A744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B77EF41-4035-4936-8FB4-4D4DCFE67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F7645B3-5BBC-4145-B87B-CE5D83219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CD7A69E-8131-4157-94F0-C09155106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812FDF0-78A0-4158-8D41-3ABCB590F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2EF6623-CD78-4B10-98CF-0C84CC600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EE2437E-7A34-46BA-AA69-994671F68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60D72CC-56E9-4B0A-A927-9D59F3FB2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71B4E52-55A9-41B8-B25F-1B837D4DA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1FAE4FC-9624-40EE-BF4F-4C2220594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6585C85-A325-4A26-8FD1-218FD2DDA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C081DC2-7E1A-4A4D-8055-DEC0778CA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047D466-EB74-46FC-BEEC-064993838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DEF1F27-663A-4D9F-91F0-46B62512D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D3D5126-7163-4960-93B9-39B447615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A81B780-1785-449E-95F4-7DBA5526C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1EA903D-F57E-427B-8A25-0168D952C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2EBDE20-4DC9-4A1F-BE8F-C1B64602E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FB85097-9A6E-4FB6-AD0F-15862EC06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866D488-BA03-4C8E-9C4D-883A3A088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6ECFED0-10AA-41BC-B1D4-7F0B6A5BD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34B7D74-11FD-438C-AFD7-8B469EDFA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9C9A0A4-7EE3-446C-BFFF-E20C6502C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7C8B855-5515-44AF-873D-CACA89C6A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9B58BBD-8F58-41E6-BCEF-90C3EF18E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3D97ED7-3E20-435B-8D22-0BD601F7F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9D404EC-14CF-4895-BED7-09847F3F1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78FA9E8-2C0B-442C-B35E-365B88D5C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17AAAFF-0F26-4599-BAE1-74BCE6EC9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E44B0F0-91AD-4525-A254-E7D3942562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A6131F4-2A33-4F86-A19B-73F31DB5F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AEF14CF-1AA1-4B33-985D-E0FE44DD5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95D1851-BFF7-4D61-A0FE-B2882B2FC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6AFD267-5637-4FCB-B391-DBEFC3D12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E8D2446-7E0F-40F8-8146-A2EC69402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64EAA77-75CC-4A13-B22A-3DA2B14BA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A5074AA-C3E5-48A6-9072-30396BAC6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1998D2B-738F-42E0-9AE8-C7BE76B6E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16F3FFF-D6A7-4BFF-B05A-805C6FF0A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E61F027-AE8D-452B-9648-B89789266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80F716A-311D-42C7-BFCE-38641BD98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A022FF7-2699-4F3C-BF17-AE700F305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95A7547-B4CE-43DC-846E-FA236BCFC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D47B659-4BD5-4595-B845-A04E05AB9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952AE85-D692-468F-A445-1C3575231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84BEFB4-029E-478D-B14D-858A401B8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305BE11-DD54-47F4-AAF0-83A61712E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953011C-95A9-476D-8E74-C901C36CC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E39684D-84F3-4FF9-AAC5-128C593D9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A93FD20A-A6D1-4ABE-847D-EED457979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236F914-9BD3-490E-9BE8-D6DCF9B24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F0EE3F8-2B49-499C-95BB-CC8E381F8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03620F3-6BFB-4BD1-A07C-CA961CCE8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F525865-E881-43A8-8E49-B95DE43FC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6EFB7435-165E-44FE-91F6-39F2C5392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D5199CBE-CB00-4E04-922D-B2E12386C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719CF6A-6308-40E3-9804-DD5AEE95C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57D3241-3323-4491-97BB-3825C70D9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5F3C35A-6F8D-4FDF-8433-43C4758A7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63262A1-6F5D-4FB6-B0DE-F8BD315CD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9C36D20-D1A4-46F1-9983-81BA597CD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4A4463C-ABD2-4BA1-8848-93E631A37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E2F202E-9EB1-41CD-AA0B-79994E5DE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83E0189-A0C6-46A1-8477-1889E63CA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9043E61-2DBD-4F7C-9A6D-2E0146840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02191FE-AFAA-436B-B183-A366DE98E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BB01118D-B88F-4E2B-97AE-97674D30D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242F0676-6F50-4495-B7B9-C0F8506DC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B257DFCB-97B5-48E5-80C3-A69C3A4F1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92DD3BD-EC28-4BE7-9BB5-610144187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55BD1297-E5D7-4350-8374-B56462C98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85CBE26A-DCD8-4E02-8CA2-7EA91A33C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E37401CA-554C-429E-9641-032AC8539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ADEC7A6-50E3-4521-8938-2EE4A4D08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531D502F-A1EA-457A-9D81-5CF22AB5A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9F77FF9F-E25A-4EFB-B87A-7ED34212B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F1A7C43-4325-41FB-9159-152958A57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87884F5-AD9C-4F22-BBA9-18B232FA9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DA-4923-A509-5DAB0DFE38D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F4CCE99-50DE-470A-9214-2862192DF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E4CA80A-D23F-4C6E-B54A-31A7E6576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6244EE5-EEE3-443C-A97A-D5D41D612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D70AD73-2A2E-423A-BE87-6C57E2263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5A0EDA75-F9DD-4D78-B31A-53705B1D2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39D7AB56-7492-481B-A34B-D415175C5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6A-4DF4-9126-C6224C769E21}"/>
                </c:ext>
              </c:extLst>
            </c:dLbl>
            <c:dLbl>
              <c:idx val="122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39B5B3-C82D-4222-9B22-BA0F1D8AA72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FB-4AC3-B536-9F99331AB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Android!$B$141:$B$263</c:f>
              <c:numCache>
                <c:formatCode>d/m</c:formatCode>
                <c:ptCount val="123"/>
                <c:pt idx="0">
                  <c:v>44194</c:v>
                </c:pt>
                <c:pt idx="1">
                  <c:v>44193</c:v>
                </c:pt>
                <c:pt idx="2">
                  <c:v>44192</c:v>
                </c:pt>
                <c:pt idx="3">
                  <c:v>44191</c:v>
                </c:pt>
                <c:pt idx="4">
                  <c:v>44190</c:v>
                </c:pt>
                <c:pt idx="5">
                  <c:v>44189</c:v>
                </c:pt>
                <c:pt idx="6">
                  <c:v>44188</c:v>
                </c:pt>
                <c:pt idx="7">
                  <c:v>44187</c:v>
                </c:pt>
                <c:pt idx="8">
                  <c:v>44186</c:v>
                </c:pt>
                <c:pt idx="9">
                  <c:v>44185</c:v>
                </c:pt>
                <c:pt idx="10">
                  <c:v>44184</c:v>
                </c:pt>
                <c:pt idx="11">
                  <c:v>44183</c:v>
                </c:pt>
                <c:pt idx="12">
                  <c:v>44182</c:v>
                </c:pt>
                <c:pt idx="13">
                  <c:v>44181</c:v>
                </c:pt>
                <c:pt idx="14">
                  <c:v>44180</c:v>
                </c:pt>
                <c:pt idx="15">
                  <c:v>44179</c:v>
                </c:pt>
                <c:pt idx="16">
                  <c:v>44178</c:v>
                </c:pt>
                <c:pt idx="17">
                  <c:v>44177</c:v>
                </c:pt>
                <c:pt idx="18">
                  <c:v>44176</c:v>
                </c:pt>
                <c:pt idx="19">
                  <c:v>44175</c:v>
                </c:pt>
                <c:pt idx="20">
                  <c:v>44174</c:v>
                </c:pt>
                <c:pt idx="21">
                  <c:v>44173</c:v>
                </c:pt>
                <c:pt idx="22">
                  <c:v>44172</c:v>
                </c:pt>
                <c:pt idx="23">
                  <c:v>44171</c:v>
                </c:pt>
                <c:pt idx="24">
                  <c:v>44170</c:v>
                </c:pt>
                <c:pt idx="25">
                  <c:v>44169</c:v>
                </c:pt>
                <c:pt idx="26">
                  <c:v>44168</c:v>
                </c:pt>
                <c:pt idx="27">
                  <c:v>44167</c:v>
                </c:pt>
                <c:pt idx="28">
                  <c:v>44166</c:v>
                </c:pt>
                <c:pt idx="29">
                  <c:v>44165</c:v>
                </c:pt>
                <c:pt idx="30">
                  <c:v>44164</c:v>
                </c:pt>
                <c:pt idx="31">
                  <c:v>44163</c:v>
                </c:pt>
                <c:pt idx="32">
                  <c:v>44162</c:v>
                </c:pt>
                <c:pt idx="33">
                  <c:v>44161</c:v>
                </c:pt>
                <c:pt idx="34">
                  <c:v>44160</c:v>
                </c:pt>
                <c:pt idx="35">
                  <c:v>44159</c:v>
                </c:pt>
                <c:pt idx="36">
                  <c:v>44158</c:v>
                </c:pt>
                <c:pt idx="37">
                  <c:v>44157</c:v>
                </c:pt>
                <c:pt idx="38">
                  <c:v>44156</c:v>
                </c:pt>
                <c:pt idx="39">
                  <c:v>44155</c:v>
                </c:pt>
                <c:pt idx="40">
                  <c:v>44154</c:v>
                </c:pt>
                <c:pt idx="41">
                  <c:v>44153</c:v>
                </c:pt>
                <c:pt idx="42">
                  <c:v>44152</c:v>
                </c:pt>
                <c:pt idx="43">
                  <c:v>44151</c:v>
                </c:pt>
                <c:pt idx="44">
                  <c:v>44150</c:v>
                </c:pt>
                <c:pt idx="45">
                  <c:v>44149</c:v>
                </c:pt>
                <c:pt idx="46">
                  <c:v>44148</c:v>
                </c:pt>
                <c:pt idx="47">
                  <c:v>44147</c:v>
                </c:pt>
                <c:pt idx="48">
                  <c:v>44146</c:v>
                </c:pt>
                <c:pt idx="49">
                  <c:v>44145</c:v>
                </c:pt>
                <c:pt idx="50">
                  <c:v>44144</c:v>
                </c:pt>
                <c:pt idx="51">
                  <c:v>44143</c:v>
                </c:pt>
                <c:pt idx="52">
                  <c:v>44142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44136</c:v>
                </c:pt>
                <c:pt idx="59">
                  <c:v>44135</c:v>
                </c:pt>
                <c:pt idx="60">
                  <c:v>44134</c:v>
                </c:pt>
                <c:pt idx="61">
                  <c:v>44133</c:v>
                </c:pt>
                <c:pt idx="62">
                  <c:v>44132</c:v>
                </c:pt>
                <c:pt idx="63">
                  <c:v>44131</c:v>
                </c:pt>
                <c:pt idx="64">
                  <c:v>44130</c:v>
                </c:pt>
                <c:pt idx="65">
                  <c:v>44129</c:v>
                </c:pt>
                <c:pt idx="66">
                  <c:v>44128</c:v>
                </c:pt>
                <c:pt idx="67">
                  <c:v>44127</c:v>
                </c:pt>
                <c:pt idx="68">
                  <c:v>44126</c:v>
                </c:pt>
                <c:pt idx="69">
                  <c:v>44125</c:v>
                </c:pt>
                <c:pt idx="70">
                  <c:v>44124</c:v>
                </c:pt>
                <c:pt idx="71">
                  <c:v>44123</c:v>
                </c:pt>
                <c:pt idx="72">
                  <c:v>44122</c:v>
                </c:pt>
                <c:pt idx="73">
                  <c:v>44121</c:v>
                </c:pt>
                <c:pt idx="74">
                  <c:v>44120</c:v>
                </c:pt>
                <c:pt idx="75">
                  <c:v>44119</c:v>
                </c:pt>
                <c:pt idx="76">
                  <c:v>44118</c:v>
                </c:pt>
                <c:pt idx="77">
                  <c:v>44117</c:v>
                </c:pt>
                <c:pt idx="78">
                  <c:v>44116</c:v>
                </c:pt>
                <c:pt idx="79">
                  <c:v>44115</c:v>
                </c:pt>
                <c:pt idx="80">
                  <c:v>44114</c:v>
                </c:pt>
                <c:pt idx="81">
                  <c:v>44113</c:v>
                </c:pt>
                <c:pt idx="82">
                  <c:v>44112</c:v>
                </c:pt>
                <c:pt idx="83">
                  <c:v>44111</c:v>
                </c:pt>
                <c:pt idx="84">
                  <c:v>44110</c:v>
                </c:pt>
                <c:pt idx="85">
                  <c:v>44109</c:v>
                </c:pt>
                <c:pt idx="86">
                  <c:v>44108</c:v>
                </c:pt>
                <c:pt idx="87">
                  <c:v>44107</c:v>
                </c:pt>
                <c:pt idx="88">
                  <c:v>44106</c:v>
                </c:pt>
                <c:pt idx="89">
                  <c:v>44105</c:v>
                </c:pt>
                <c:pt idx="90">
                  <c:v>44104</c:v>
                </c:pt>
                <c:pt idx="91">
                  <c:v>44103</c:v>
                </c:pt>
                <c:pt idx="92">
                  <c:v>44102</c:v>
                </c:pt>
                <c:pt idx="93">
                  <c:v>44101</c:v>
                </c:pt>
                <c:pt idx="94">
                  <c:v>44100</c:v>
                </c:pt>
                <c:pt idx="95">
                  <c:v>44099</c:v>
                </c:pt>
                <c:pt idx="96">
                  <c:v>44098</c:v>
                </c:pt>
                <c:pt idx="97">
                  <c:v>44097</c:v>
                </c:pt>
                <c:pt idx="98">
                  <c:v>44096</c:v>
                </c:pt>
                <c:pt idx="99">
                  <c:v>44095</c:v>
                </c:pt>
                <c:pt idx="100">
                  <c:v>44094</c:v>
                </c:pt>
                <c:pt idx="101">
                  <c:v>44093</c:v>
                </c:pt>
                <c:pt idx="102">
                  <c:v>44092</c:v>
                </c:pt>
                <c:pt idx="103">
                  <c:v>44091</c:v>
                </c:pt>
                <c:pt idx="104">
                  <c:v>44090</c:v>
                </c:pt>
                <c:pt idx="105">
                  <c:v>44089</c:v>
                </c:pt>
                <c:pt idx="106">
                  <c:v>44088</c:v>
                </c:pt>
                <c:pt idx="107">
                  <c:v>44087</c:v>
                </c:pt>
                <c:pt idx="108">
                  <c:v>44086</c:v>
                </c:pt>
                <c:pt idx="109">
                  <c:v>44085</c:v>
                </c:pt>
                <c:pt idx="110">
                  <c:v>44084</c:v>
                </c:pt>
                <c:pt idx="111">
                  <c:v>44083</c:v>
                </c:pt>
                <c:pt idx="112">
                  <c:v>44082</c:v>
                </c:pt>
                <c:pt idx="113">
                  <c:v>44081</c:v>
                </c:pt>
                <c:pt idx="114">
                  <c:v>44080</c:v>
                </c:pt>
                <c:pt idx="115">
                  <c:v>44079</c:v>
                </c:pt>
                <c:pt idx="116">
                  <c:v>44078</c:v>
                </c:pt>
                <c:pt idx="117">
                  <c:v>44077</c:v>
                </c:pt>
                <c:pt idx="118">
                  <c:v>44077</c:v>
                </c:pt>
                <c:pt idx="119">
                  <c:v>44077</c:v>
                </c:pt>
                <c:pt idx="120">
                  <c:v>44077</c:v>
                </c:pt>
                <c:pt idx="121">
                  <c:v>44077</c:v>
                </c:pt>
                <c:pt idx="122">
                  <c:v>44077</c:v>
                </c:pt>
              </c:numCache>
            </c:numRef>
          </c:cat>
          <c:val>
            <c:numRef>
              <c:f>Android!$C$141:$C$263</c:f>
              <c:numCache>
                <c:formatCode>General</c:formatCode>
                <c:ptCount val="123"/>
                <c:pt idx="0">
                  <c:v>298</c:v>
                </c:pt>
                <c:pt idx="1">
                  <c:v>269</c:v>
                </c:pt>
                <c:pt idx="2">
                  <c:v>214</c:v>
                </c:pt>
                <c:pt idx="3">
                  <c:v>266</c:v>
                </c:pt>
                <c:pt idx="4">
                  <c:v>237</c:v>
                </c:pt>
                <c:pt idx="5">
                  <c:v>442</c:v>
                </c:pt>
                <c:pt idx="6">
                  <c:v>457</c:v>
                </c:pt>
                <c:pt idx="7">
                  <c:v>495</c:v>
                </c:pt>
                <c:pt idx="8">
                  <c:v>436</c:v>
                </c:pt>
                <c:pt idx="9">
                  <c:v>393</c:v>
                </c:pt>
                <c:pt idx="10">
                  <c:v>486</c:v>
                </c:pt>
                <c:pt idx="11">
                  <c:v>403</c:v>
                </c:pt>
                <c:pt idx="12">
                  <c:v>571</c:v>
                </c:pt>
                <c:pt idx="13">
                  <c:v>640</c:v>
                </c:pt>
                <c:pt idx="14">
                  <c:v>504</c:v>
                </c:pt>
                <c:pt idx="15">
                  <c:v>443</c:v>
                </c:pt>
                <c:pt idx="16">
                  <c:v>598</c:v>
                </c:pt>
                <c:pt idx="17">
                  <c:v>588</c:v>
                </c:pt>
                <c:pt idx="18">
                  <c:v>897</c:v>
                </c:pt>
                <c:pt idx="19">
                  <c:v>710</c:v>
                </c:pt>
                <c:pt idx="20">
                  <c:v>817</c:v>
                </c:pt>
                <c:pt idx="21">
                  <c:v>695</c:v>
                </c:pt>
                <c:pt idx="22">
                  <c:v>531</c:v>
                </c:pt>
                <c:pt idx="23">
                  <c:v>865</c:v>
                </c:pt>
                <c:pt idx="24">
                  <c:v>845</c:v>
                </c:pt>
                <c:pt idx="25">
                  <c:v>748</c:v>
                </c:pt>
                <c:pt idx="26">
                  <c:v>714</c:v>
                </c:pt>
                <c:pt idx="27">
                  <c:v>995</c:v>
                </c:pt>
                <c:pt idx="28">
                  <c:v>722</c:v>
                </c:pt>
                <c:pt idx="29">
                  <c:v>725</c:v>
                </c:pt>
                <c:pt idx="30">
                  <c:v>753</c:v>
                </c:pt>
                <c:pt idx="31">
                  <c:v>1025</c:v>
                </c:pt>
                <c:pt idx="32">
                  <c:v>838</c:v>
                </c:pt>
                <c:pt idx="33">
                  <c:v>923</c:v>
                </c:pt>
                <c:pt idx="34">
                  <c:v>1098</c:v>
                </c:pt>
                <c:pt idx="35">
                  <c:v>874</c:v>
                </c:pt>
                <c:pt idx="36">
                  <c:v>383</c:v>
                </c:pt>
                <c:pt idx="37">
                  <c:v>485</c:v>
                </c:pt>
                <c:pt idx="38">
                  <c:v>626</c:v>
                </c:pt>
                <c:pt idx="39">
                  <c:v>518</c:v>
                </c:pt>
                <c:pt idx="40">
                  <c:v>537</c:v>
                </c:pt>
                <c:pt idx="41">
                  <c:v>458</c:v>
                </c:pt>
                <c:pt idx="42">
                  <c:v>389</c:v>
                </c:pt>
                <c:pt idx="43">
                  <c:v>301</c:v>
                </c:pt>
                <c:pt idx="44">
                  <c:v>321</c:v>
                </c:pt>
                <c:pt idx="45">
                  <c:v>279</c:v>
                </c:pt>
                <c:pt idx="46">
                  <c:v>280</c:v>
                </c:pt>
                <c:pt idx="47">
                  <c:v>255</c:v>
                </c:pt>
                <c:pt idx="48">
                  <c:v>248</c:v>
                </c:pt>
                <c:pt idx="49">
                  <c:v>202</c:v>
                </c:pt>
                <c:pt idx="50">
                  <c:v>171</c:v>
                </c:pt>
                <c:pt idx="51">
                  <c:v>252</c:v>
                </c:pt>
                <c:pt idx="52">
                  <c:v>365</c:v>
                </c:pt>
                <c:pt idx="53">
                  <c:v>378</c:v>
                </c:pt>
                <c:pt idx="54">
                  <c:v>309</c:v>
                </c:pt>
                <c:pt idx="55">
                  <c:v>345</c:v>
                </c:pt>
                <c:pt idx="56">
                  <c:v>252</c:v>
                </c:pt>
                <c:pt idx="57">
                  <c:v>241</c:v>
                </c:pt>
                <c:pt idx="58">
                  <c:v>240</c:v>
                </c:pt>
                <c:pt idx="59">
                  <c:v>372</c:v>
                </c:pt>
                <c:pt idx="60">
                  <c:v>367</c:v>
                </c:pt>
                <c:pt idx="61">
                  <c:v>353</c:v>
                </c:pt>
                <c:pt idx="62">
                  <c:v>367</c:v>
                </c:pt>
                <c:pt idx="63">
                  <c:v>260</c:v>
                </c:pt>
                <c:pt idx="64">
                  <c:v>309</c:v>
                </c:pt>
                <c:pt idx="65">
                  <c:v>312</c:v>
                </c:pt>
                <c:pt idx="66">
                  <c:v>329</c:v>
                </c:pt>
                <c:pt idx="67">
                  <c:v>486</c:v>
                </c:pt>
                <c:pt idx="68">
                  <c:v>372</c:v>
                </c:pt>
                <c:pt idx="69">
                  <c:v>446</c:v>
                </c:pt>
                <c:pt idx="70">
                  <c:v>386</c:v>
                </c:pt>
                <c:pt idx="71">
                  <c:v>421</c:v>
                </c:pt>
                <c:pt idx="72">
                  <c:v>535</c:v>
                </c:pt>
                <c:pt idx="73">
                  <c:v>537</c:v>
                </c:pt>
                <c:pt idx="74">
                  <c:v>639</c:v>
                </c:pt>
                <c:pt idx="75">
                  <c:v>429</c:v>
                </c:pt>
                <c:pt idx="76">
                  <c:v>559</c:v>
                </c:pt>
                <c:pt idx="77">
                  <c:v>649</c:v>
                </c:pt>
                <c:pt idx="78">
                  <c:v>691</c:v>
                </c:pt>
                <c:pt idx="79">
                  <c:v>666</c:v>
                </c:pt>
                <c:pt idx="80">
                  <c:v>720</c:v>
                </c:pt>
                <c:pt idx="81">
                  <c:v>640</c:v>
                </c:pt>
                <c:pt idx="82">
                  <c:v>445</c:v>
                </c:pt>
                <c:pt idx="83">
                  <c:v>578</c:v>
                </c:pt>
                <c:pt idx="84">
                  <c:v>655</c:v>
                </c:pt>
                <c:pt idx="85">
                  <c:v>453</c:v>
                </c:pt>
                <c:pt idx="86">
                  <c:v>294</c:v>
                </c:pt>
                <c:pt idx="87">
                  <c:v>463</c:v>
                </c:pt>
                <c:pt idx="88">
                  <c:v>169</c:v>
                </c:pt>
                <c:pt idx="89">
                  <c:v>203</c:v>
                </c:pt>
                <c:pt idx="90">
                  <c:v>318</c:v>
                </c:pt>
                <c:pt idx="91">
                  <c:v>238</c:v>
                </c:pt>
                <c:pt idx="92">
                  <c:v>199</c:v>
                </c:pt>
                <c:pt idx="93">
                  <c:v>141</c:v>
                </c:pt>
                <c:pt idx="94">
                  <c:v>242</c:v>
                </c:pt>
                <c:pt idx="95">
                  <c:v>217</c:v>
                </c:pt>
                <c:pt idx="96">
                  <c:v>211</c:v>
                </c:pt>
                <c:pt idx="97">
                  <c:v>189</c:v>
                </c:pt>
                <c:pt idx="98">
                  <c:v>311</c:v>
                </c:pt>
                <c:pt idx="99">
                  <c:v>157</c:v>
                </c:pt>
                <c:pt idx="100">
                  <c:v>202</c:v>
                </c:pt>
                <c:pt idx="101">
                  <c:v>190</c:v>
                </c:pt>
                <c:pt idx="102">
                  <c:v>82</c:v>
                </c:pt>
                <c:pt idx="103">
                  <c:v>137</c:v>
                </c:pt>
                <c:pt idx="104">
                  <c:v>125</c:v>
                </c:pt>
                <c:pt idx="105">
                  <c:v>136</c:v>
                </c:pt>
                <c:pt idx="106">
                  <c:v>67</c:v>
                </c:pt>
                <c:pt idx="107">
                  <c:v>87</c:v>
                </c:pt>
                <c:pt idx="108">
                  <c:v>46</c:v>
                </c:pt>
                <c:pt idx="109">
                  <c:v>70</c:v>
                </c:pt>
                <c:pt idx="110">
                  <c:v>75</c:v>
                </c:pt>
                <c:pt idx="111">
                  <c:v>101</c:v>
                </c:pt>
                <c:pt idx="112">
                  <c:v>56</c:v>
                </c:pt>
                <c:pt idx="113">
                  <c:v>46</c:v>
                </c:pt>
                <c:pt idx="114">
                  <c:v>10</c:v>
                </c:pt>
                <c:pt idx="115">
                  <c:v>15</c:v>
                </c:pt>
                <c:pt idx="116">
                  <c:v>19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Android!$I$141:$I$263</c15:f>
                <c15:dlblRangeCache>
                  <c:ptCount val="123"/>
                  <c:pt idx="6">
                    <c:v>19</c:v>
                  </c:pt>
                  <c:pt idx="11">
                    <c:v>101</c:v>
                  </c:pt>
                  <c:pt idx="15">
                    <c:v>87</c:v>
                  </c:pt>
                  <c:pt idx="17">
                    <c:v>136</c:v>
                  </c:pt>
                  <c:pt idx="19">
                    <c:v>137</c:v>
                  </c:pt>
                  <c:pt idx="22">
                    <c:v>202</c:v>
                  </c:pt>
                  <c:pt idx="24">
                    <c:v>311</c:v>
                  </c:pt>
                  <c:pt idx="28">
                    <c:v>242</c:v>
                  </c:pt>
                  <c:pt idx="32">
                    <c:v>318</c:v>
                  </c:pt>
                  <c:pt idx="35">
                    <c:v>463</c:v>
                  </c:pt>
                  <c:pt idx="38">
                    <c:v>655</c:v>
                  </c:pt>
                  <c:pt idx="42">
                    <c:v>720</c:v>
                  </c:pt>
                  <c:pt idx="44">
                    <c:v>691</c:v>
                  </c:pt>
                  <c:pt idx="48">
                    <c:v>639</c:v>
                  </c:pt>
                  <c:pt idx="53">
                    <c:v>446</c:v>
                  </c:pt>
                  <c:pt idx="55">
                    <c:v>486</c:v>
                  </c:pt>
                  <c:pt idx="60">
                    <c:v>367</c:v>
                  </c:pt>
                  <c:pt idx="63">
                    <c:v>372</c:v>
                  </c:pt>
                  <c:pt idx="67">
                    <c:v>345</c:v>
                  </c:pt>
                  <c:pt idx="69">
                    <c:v>378</c:v>
                  </c:pt>
                  <c:pt idx="76">
                    <c:v>280</c:v>
                  </c:pt>
                  <c:pt idx="78">
                    <c:v>321</c:v>
                  </c:pt>
                  <c:pt idx="82">
                    <c:v>537</c:v>
                  </c:pt>
                  <c:pt idx="84">
                    <c:v>626</c:v>
                  </c:pt>
                  <c:pt idx="88">
                    <c:v>1098</c:v>
                  </c:pt>
                  <c:pt idx="91">
                    <c:v>1025</c:v>
                  </c:pt>
                  <c:pt idx="95">
                    <c:v>995</c:v>
                  </c:pt>
                  <c:pt idx="99">
                    <c:v>865</c:v>
                  </c:pt>
                  <c:pt idx="102">
                    <c:v>817</c:v>
                  </c:pt>
                  <c:pt idx="104">
                    <c:v>897</c:v>
                  </c:pt>
                  <c:pt idx="106">
                    <c:v>598</c:v>
                  </c:pt>
                  <c:pt idx="109">
                    <c:v>640</c:v>
                  </c:pt>
                  <c:pt idx="112">
                    <c:v>486</c:v>
                  </c:pt>
                  <c:pt idx="115">
                    <c:v>495</c:v>
                  </c:pt>
                  <c:pt idx="119">
                    <c:v>266</c:v>
                  </c:pt>
                  <c:pt idx="122">
                    <c:v>298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C6EC1D-326D-4E83-8A89-AE53C9746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5CB720-1A54-4E70-892A-3315FAA9F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68B56A-6D46-4317-9808-947BEB35D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B0EC8B-6D0E-4F80-ADAA-BA769342A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563A58-3AE8-4800-A3AD-C7EF0B6C9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8B85A4-25F5-4E81-BCA0-572102E59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8A8F5F-5C13-463A-9C51-EC7319D5E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133D06-98DE-4CE2-9AC5-999C3BD2C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8DD6BE3-A189-458A-8891-5B6C613E9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1B90AD-B330-458E-9DBA-681DE5862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F163BA-9F59-4155-A295-BB9E372B9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8B8C61-AB04-4354-A456-07CFB3E97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349C026-5219-4581-972B-5C942CB12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482E378-6C37-421D-8023-4DE96607D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A643EEC-5B5D-4379-B2E1-7B37115E8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18D356-FFCF-48DA-9211-B32874C3B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EC1BDD1-790A-4D61-94F9-8C62BA668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AC01E8F-BB6E-453C-86F4-4BC89B926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C68C0D3-CB9D-4342-B139-B9C398CB2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E1E665F-A4D1-414B-8301-D8F76B406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838AC2E-023D-4AC8-9E15-70F6D61D8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975F1C3-FA28-4687-A6A0-AEDC4A303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DA2FF6E-3EB3-4572-9B21-53C5FF5E0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7C26E70-BE22-4295-A3B5-C68878D6A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EAB62CC-3631-446A-BAB9-FA820C57B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7BE1923-9D71-4D67-BFBA-1FECA970B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8387A25-871B-46AE-9AAD-BC96EB8CF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AB391CB-6852-40CB-9CB6-ADAC8A27CF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2AE35EC-9918-460E-9899-ECE728DBA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4955FEE-CA60-41D6-BE0E-9EF4F314B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761A936-B67C-4807-B585-675B2A995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B9476F4-28F2-4B6C-9D2D-A619C4752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8DBCAB4-CC4B-49EB-AEE0-A88BAB89D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6A60821-C8CD-4665-891E-EE8D7790D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BD972B6-0752-4012-9A81-46FAF2068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C818F13-7B9C-4EF0-8222-7C2759375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5A88211-0886-4900-8B70-95562DA49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934DCC6-F032-4D2D-BD39-EC45B216D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CB2BB05-E1C8-45F2-B728-326BC6A22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3F1029A-BB49-490A-BB9F-AD1E9DF01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3243FAA-B3F7-40ED-B02E-89C595D7F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0D58EF9-0D16-44C4-BE96-29436507A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6D1EE6E-D501-4289-9C5B-35A307C26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545AB86-DCF1-45BE-8BA5-7C6E288BD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8945227-43FA-439E-9CD2-CB1C96867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0D3829D-1A5A-4039-88CA-68A094050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B664EB2-97E6-4987-B863-4E59BB2D6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9A94A91-DC68-48F0-A2D2-02309C947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ED3486D-A6E9-4EF7-B923-0EC0EB536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C503956-342D-43F8-8495-850CAE6EA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EAAA59F3-8B4E-4194-B127-ABBAFA59C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DFFE7A0-344F-4B5C-8FA7-14A48913D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A483E9C-1756-4607-BF92-051A4444B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7F111D6-4187-4CFF-A2F9-D2E7C5F0D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D1EC998-12C6-4568-A934-A0B896150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CD810CF-8EE3-4367-8605-7AA8C4DD8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9025560-B3E0-41E1-99E4-28D47ED72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F11F37E-574F-46FB-8B7B-21B193AC3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BF982B7-FF93-42AC-8BDB-294B2F1A9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03FD036-FE13-4A4A-9E60-884344624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B3229C2-A89F-4B5F-BC66-89D8EF1D9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FD24565-6567-47B6-BEFB-BA0300428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3436A8A-BDBA-40A8-9F5F-351C0CACD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2A274EB-241E-4051-BB23-A4BFC70A72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BDE247E-1276-4FF2-AE50-4ED4AF6BA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687C3B7-BF63-4E06-9520-8EBC41C51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6B090A2-09E6-4602-A6EE-60AB27774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7BF4494-C077-4884-B151-89E2AE5E3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0891A30-C3D3-4D13-B175-20890A8A1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EDC1FC3-65EA-40E7-AFCE-0DDB3ECB6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56E8254-727A-4FCA-9365-93C79A2E1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89B90CA-5862-4D2C-9011-D0D647412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043AB08-770A-4719-89E6-3CCE428DE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60D1CDE-9277-4F13-820E-98ADDAB3C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A38EEB15-EEAD-43B8-84BD-E6B25C8E0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DD56C7C-ED1B-4552-9270-851A6985F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5D02B20-B46D-482F-BDA4-B0FC19FD85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9166A15-FD22-4F75-AE9F-F606761DC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021F2A9-AD5B-4FCB-B0E0-1AFC54C5B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01421CB-933F-4831-95AF-5C2A8D8A0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6DFF41C-BEEF-44E4-B989-C326CBEA2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CE01655-8A63-4E3B-A24B-40F183853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C65562E-BD3F-44CE-98FB-7C1C12C83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9D254B3-7353-4E2C-A791-5E01C5759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BC11F57-C16E-488B-A549-B2203D576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41609AB-626A-46AE-AA42-ED4D868FE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A5A1D2B-6035-4D15-A0D6-1DE386036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F43DF45-CCAD-40CB-9D6A-7AA34F0A2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E848EA1-D704-4496-A7A0-839FA5C96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02EF2B3-3890-4E8D-B913-A45C25416F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E88A8D7-36B1-4DCA-8B79-F73F41695B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A2782494-E452-416B-AC46-2EC7FD8EF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5D8D190-53CE-469F-B937-8FDA72E79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FF0DDFA-280F-4AA5-82EC-81A8F08C1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BDC382D-9217-418D-B61C-AB658F927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F1D1C3D-9A1D-4B82-81FA-52F9A18D4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586EC6A0-2CB2-466E-B3EA-9FB2CE279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E53414D-E2E0-4414-99D8-4CDA8BD53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5E18C81-E989-422F-B0F3-615FB6B98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3A85A2A-5150-4574-B2BA-B3318DBFB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F4ECAF0-5F84-4F79-8FC9-2FE820491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CC16CB7-CBD7-450F-8EB8-4071EB56F8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6E10AC3-DE43-4B1C-B713-DB655175F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3EBEFD65-520F-43D5-AA75-E8D439621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45D3E1D7-6E0F-42E6-A6F9-87D4CFC66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69E7F264-F089-4EDA-B3EE-47ADE3B3CB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755FDA1-8145-40CF-BB70-6D5551958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CE70ABB-978D-4472-B630-231E04A10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3E66DE4D-53ED-47A4-A82E-027144551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2FA4149-3960-4388-81A3-902DE9074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BEE6C7E-48E1-45B4-914E-B9AA05CC0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B6186C7-CF8E-4EBB-9DBC-8BCFF28A7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FAE910E-3681-4D05-8543-93B87F039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0DF400A-DA2F-424D-B838-DE2F3F99F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D0ABE63-8052-4B6F-A537-403A277A4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A3-4EA2-83E7-417BAC548B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E0BB78E-1315-4995-BF21-9C2D5BC96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95ECC1F-1038-4B34-B298-6DEF7FEFC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3698F3F-52AB-4B82-8D12-E0CD9CD8F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760A503-3A08-4BBA-92AB-CB768F418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E7ACCA1B-5A16-4173-8822-4DDFEFEF0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FF1FC838-E1B4-4D14-96BB-5F3259B8D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6A-4DF4-9126-C6224C769E2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C1BD63EF-5923-4F52-AEFF-EE2525F53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6A-4DF4-9126-C6224C769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Android!$C$141:$C$263</c:f>
              <c:numCache>
                <c:formatCode>General</c:formatCode>
                <c:ptCount val="123"/>
                <c:pt idx="0">
                  <c:v>298</c:v>
                </c:pt>
                <c:pt idx="1">
                  <c:v>269</c:v>
                </c:pt>
                <c:pt idx="2">
                  <c:v>214</c:v>
                </c:pt>
                <c:pt idx="3">
                  <c:v>266</c:v>
                </c:pt>
                <c:pt idx="4">
                  <c:v>237</c:v>
                </c:pt>
                <c:pt idx="5">
                  <c:v>442</c:v>
                </c:pt>
                <c:pt idx="6">
                  <c:v>457</c:v>
                </c:pt>
                <c:pt idx="7">
                  <c:v>495</c:v>
                </c:pt>
                <c:pt idx="8">
                  <c:v>436</c:v>
                </c:pt>
                <c:pt idx="9">
                  <c:v>393</c:v>
                </c:pt>
                <c:pt idx="10">
                  <c:v>486</c:v>
                </c:pt>
                <c:pt idx="11">
                  <c:v>403</c:v>
                </c:pt>
                <c:pt idx="12">
                  <c:v>571</c:v>
                </c:pt>
                <c:pt idx="13">
                  <c:v>640</c:v>
                </c:pt>
                <c:pt idx="14">
                  <c:v>504</c:v>
                </c:pt>
                <c:pt idx="15">
                  <c:v>443</c:v>
                </c:pt>
                <c:pt idx="16">
                  <c:v>598</c:v>
                </c:pt>
                <c:pt idx="17">
                  <c:v>588</c:v>
                </c:pt>
                <c:pt idx="18">
                  <c:v>897</c:v>
                </c:pt>
                <c:pt idx="19">
                  <c:v>710</c:v>
                </c:pt>
                <c:pt idx="20">
                  <c:v>817</c:v>
                </c:pt>
                <c:pt idx="21">
                  <c:v>695</c:v>
                </c:pt>
                <c:pt idx="22">
                  <c:v>531</c:v>
                </c:pt>
                <c:pt idx="23">
                  <c:v>865</c:v>
                </c:pt>
                <c:pt idx="24">
                  <c:v>845</c:v>
                </c:pt>
                <c:pt idx="25">
                  <c:v>748</c:v>
                </c:pt>
                <c:pt idx="26">
                  <c:v>714</c:v>
                </c:pt>
                <c:pt idx="27">
                  <c:v>995</c:v>
                </c:pt>
                <c:pt idx="28">
                  <c:v>722</c:v>
                </c:pt>
                <c:pt idx="29">
                  <c:v>725</c:v>
                </c:pt>
                <c:pt idx="30">
                  <c:v>753</c:v>
                </c:pt>
                <c:pt idx="31">
                  <c:v>1025</c:v>
                </c:pt>
                <c:pt idx="32">
                  <c:v>838</c:v>
                </c:pt>
                <c:pt idx="33">
                  <c:v>923</c:v>
                </c:pt>
                <c:pt idx="34">
                  <c:v>1098</c:v>
                </c:pt>
                <c:pt idx="35">
                  <c:v>874</c:v>
                </c:pt>
                <c:pt idx="36">
                  <c:v>383</c:v>
                </c:pt>
                <c:pt idx="37">
                  <c:v>485</c:v>
                </c:pt>
                <c:pt idx="38">
                  <c:v>626</c:v>
                </c:pt>
                <c:pt idx="39">
                  <c:v>518</c:v>
                </c:pt>
                <c:pt idx="40">
                  <c:v>537</c:v>
                </c:pt>
                <c:pt idx="41">
                  <c:v>458</c:v>
                </c:pt>
                <c:pt idx="42">
                  <c:v>389</c:v>
                </c:pt>
                <c:pt idx="43">
                  <c:v>301</c:v>
                </c:pt>
                <c:pt idx="44">
                  <c:v>321</c:v>
                </c:pt>
                <c:pt idx="45">
                  <c:v>279</c:v>
                </c:pt>
                <c:pt idx="46">
                  <c:v>280</c:v>
                </c:pt>
                <c:pt idx="47">
                  <c:v>255</c:v>
                </c:pt>
                <c:pt idx="48">
                  <c:v>248</c:v>
                </c:pt>
                <c:pt idx="49">
                  <c:v>202</c:v>
                </c:pt>
                <c:pt idx="50">
                  <c:v>171</c:v>
                </c:pt>
                <c:pt idx="51">
                  <c:v>252</c:v>
                </c:pt>
                <c:pt idx="52">
                  <c:v>365</c:v>
                </c:pt>
                <c:pt idx="53">
                  <c:v>378</c:v>
                </c:pt>
                <c:pt idx="54">
                  <c:v>309</c:v>
                </c:pt>
                <c:pt idx="55">
                  <c:v>345</c:v>
                </c:pt>
                <c:pt idx="56">
                  <c:v>252</c:v>
                </c:pt>
                <c:pt idx="57">
                  <c:v>241</c:v>
                </c:pt>
                <c:pt idx="58">
                  <c:v>240</c:v>
                </c:pt>
                <c:pt idx="59">
                  <c:v>372</c:v>
                </c:pt>
                <c:pt idx="60">
                  <c:v>367</c:v>
                </c:pt>
                <c:pt idx="61">
                  <c:v>353</c:v>
                </c:pt>
                <c:pt idx="62">
                  <c:v>367</c:v>
                </c:pt>
                <c:pt idx="63">
                  <c:v>260</c:v>
                </c:pt>
                <c:pt idx="64">
                  <c:v>309</c:v>
                </c:pt>
                <c:pt idx="65">
                  <c:v>312</c:v>
                </c:pt>
                <c:pt idx="66">
                  <c:v>329</c:v>
                </c:pt>
                <c:pt idx="67">
                  <c:v>486</c:v>
                </c:pt>
                <c:pt idx="68">
                  <c:v>372</c:v>
                </c:pt>
                <c:pt idx="69">
                  <c:v>446</c:v>
                </c:pt>
                <c:pt idx="70">
                  <c:v>386</c:v>
                </c:pt>
                <c:pt idx="71">
                  <c:v>421</c:v>
                </c:pt>
                <c:pt idx="72">
                  <c:v>535</c:v>
                </c:pt>
                <c:pt idx="73">
                  <c:v>537</c:v>
                </c:pt>
                <c:pt idx="74">
                  <c:v>639</c:v>
                </c:pt>
                <c:pt idx="75">
                  <c:v>429</c:v>
                </c:pt>
                <c:pt idx="76">
                  <c:v>559</c:v>
                </c:pt>
                <c:pt idx="77">
                  <c:v>649</c:v>
                </c:pt>
                <c:pt idx="78">
                  <c:v>691</c:v>
                </c:pt>
                <c:pt idx="79">
                  <c:v>666</c:v>
                </c:pt>
                <c:pt idx="80">
                  <c:v>720</c:v>
                </c:pt>
                <c:pt idx="81">
                  <c:v>640</c:v>
                </c:pt>
                <c:pt idx="82">
                  <c:v>445</c:v>
                </c:pt>
                <c:pt idx="83">
                  <c:v>578</c:v>
                </c:pt>
                <c:pt idx="84">
                  <c:v>655</c:v>
                </c:pt>
                <c:pt idx="85">
                  <c:v>453</c:v>
                </c:pt>
                <c:pt idx="86">
                  <c:v>294</c:v>
                </c:pt>
                <c:pt idx="87">
                  <c:v>463</c:v>
                </c:pt>
                <c:pt idx="88">
                  <c:v>169</c:v>
                </c:pt>
                <c:pt idx="89">
                  <c:v>203</c:v>
                </c:pt>
                <c:pt idx="90">
                  <c:v>318</c:v>
                </c:pt>
                <c:pt idx="91">
                  <c:v>238</c:v>
                </c:pt>
                <c:pt idx="92">
                  <c:v>199</c:v>
                </c:pt>
                <c:pt idx="93">
                  <c:v>141</c:v>
                </c:pt>
                <c:pt idx="94">
                  <c:v>242</c:v>
                </c:pt>
                <c:pt idx="95">
                  <c:v>217</c:v>
                </c:pt>
                <c:pt idx="96">
                  <c:v>211</c:v>
                </c:pt>
                <c:pt idx="97">
                  <c:v>189</c:v>
                </c:pt>
                <c:pt idx="98">
                  <c:v>311</c:v>
                </c:pt>
                <c:pt idx="99">
                  <c:v>157</c:v>
                </c:pt>
                <c:pt idx="100">
                  <c:v>202</c:v>
                </c:pt>
                <c:pt idx="101">
                  <c:v>190</c:v>
                </c:pt>
                <c:pt idx="102">
                  <c:v>82</c:v>
                </c:pt>
                <c:pt idx="103">
                  <c:v>137</c:v>
                </c:pt>
                <c:pt idx="104">
                  <c:v>125</c:v>
                </c:pt>
                <c:pt idx="105">
                  <c:v>136</c:v>
                </c:pt>
                <c:pt idx="106">
                  <c:v>67</c:v>
                </c:pt>
                <c:pt idx="107">
                  <c:v>87</c:v>
                </c:pt>
                <c:pt idx="108">
                  <c:v>46</c:v>
                </c:pt>
                <c:pt idx="109">
                  <c:v>70</c:v>
                </c:pt>
                <c:pt idx="110">
                  <c:v>75</c:v>
                </c:pt>
                <c:pt idx="111">
                  <c:v>101</c:v>
                </c:pt>
                <c:pt idx="112">
                  <c:v>56</c:v>
                </c:pt>
                <c:pt idx="113">
                  <c:v>46</c:v>
                </c:pt>
                <c:pt idx="114">
                  <c:v>10</c:v>
                </c:pt>
                <c:pt idx="115">
                  <c:v>15</c:v>
                </c:pt>
                <c:pt idx="116">
                  <c:v>19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Android!$J$141:$J$263</c15:f>
                <c15:dlblRangeCache>
                  <c:ptCount val="123"/>
                  <c:pt idx="8">
                    <c:v>10</c:v>
                  </c:pt>
                  <c:pt idx="14">
                    <c:v>46</c:v>
                  </c:pt>
                  <c:pt idx="16">
                    <c:v>67</c:v>
                  </c:pt>
                  <c:pt idx="18">
                    <c:v>125</c:v>
                  </c:pt>
                  <c:pt idx="20">
                    <c:v>82</c:v>
                  </c:pt>
                  <c:pt idx="23">
                    <c:v>157</c:v>
                  </c:pt>
                  <c:pt idx="25">
                    <c:v>189</c:v>
                  </c:pt>
                  <c:pt idx="29">
                    <c:v>141</c:v>
                  </c:pt>
                  <c:pt idx="34">
                    <c:v>169</c:v>
                  </c:pt>
                  <c:pt idx="36">
                    <c:v>294</c:v>
                  </c:pt>
                  <c:pt idx="40">
                    <c:v>445</c:v>
                  </c:pt>
                  <c:pt idx="43">
                    <c:v>666</c:v>
                  </c:pt>
                  <c:pt idx="47">
                    <c:v>429</c:v>
                  </c:pt>
                  <c:pt idx="52">
                    <c:v>386</c:v>
                  </c:pt>
                  <c:pt idx="54">
                    <c:v>372</c:v>
                  </c:pt>
                  <c:pt idx="59">
                    <c:v>260</c:v>
                  </c:pt>
                  <c:pt idx="61">
                    <c:v>353</c:v>
                  </c:pt>
                  <c:pt idx="64">
                    <c:v>240</c:v>
                  </c:pt>
                  <c:pt idx="68">
                    <c:v>309</c:v>
                  </c:pt>
                  <c:pt idx="72">
                    <c:v>171</c:v>
                  </c:pt>
                  <c:pt idx="77">
                    <c:v>279</c:v>
                  </c:pt>
                  <c:pt idx="79">
                    <c:v>301</c:v>
                  </c:pt>
                  <c:pt idx="83">
                    <c:v>518</c:v>
                  </c:pt>
                  <c:pt idx="86">
                    <c:v>383</c:v>
                  </c:pt>
                  <c:pt idx="90">
                    <c:v>838</c:v>
                  </c:pt>
                  <c:pt idx="94">
                    <c:v>722</c:v>
                  </c:pt>
                  <c:pt idx="96">
                    <c:v>714</c:v>
                  </c:pt>
                  <c:pt idx="100">
                    <c:v>531</c:v>
                  </c:pt>
                  <c:pt idx="103">
                    <c:v>710</c:v>
                  </c:pt>
                  <c:pt idx="105">
                    <c:v>588</c:v>
                  </c:pt>
                  <c:pt idx="107">
                    <c:v>443</c:v>
                  </c:pt>
                  <c:pt idx="111">
                    <c:v>403</c:v>
                  </c:pt>
                  <c:pt idx="113">
                    <c:v>393</c:v>
                  </c:pt>
                  <c:pt idx="118">
                    <c:v>237</c:v>
                  </c:pt>
                  <c:pt idx="120">
                    <c:v>214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Android!$C$140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Android!$B$141:$B$192</c:f>
              <c:numCache>
                <c:formatCode>d/m</c:formatCode>
                <c:ptCount val="52"/>
                <c:pt idx="0">
                  <c:v>44194</c:v>
                </c:pt>
                <c:pt idx="1">
                  <c:v>44193</c:v>
                </c:pt>
                <c:pt idx="2">
                  <c:v>44192</c:v>
                </c:pt>
                <c:pt idx="3">
                  <c:v>44191</c:v>
                </c:pt>
                <c:pt idx="4">
                  <c:v>44190</c:v>
                </c:pt>
                <c:pt idx="5">
                  <c:v>44189</c:v>
                </c:pt>
                <c:pt idx="6">
                  <c:v>44188</c:v>
                </c:pt>
                <c:pt idx="7">
                  <c:v>44187</c:v>
                </c:pt>
                <c:pt idx="8">
                  <c:v>44186</c:v>
                </c:pt>
                <c:pt idx="9">
                  <c:v>44185</c:v>
                </c:pt>
                <c:pt idx="10">
                  <c:v>44184</c:v>
                </c:pt>
                <c:pt idx="11">
                  <c:v>44183</c:v>
                </c:pt>
                <c:pt idx="12">
                  <c:v>44182</c:v>
                </c:pt>
                <c:pt idx="13">
                  <c:v>44181</c:v>
                </c:pt>
                <c:pt idx="14">
                  <c:v>44180</c:v>
                </c:pt>
                <c:pt idx="15">
                  <c:v>44179</c:v>
                </c:pt>
                <c:pt idx="16">
                  <c:v>44178</c:v>
                </c:pt>
                <c:pt idx="17">
                  <c:v>44177</c:v>
                </c:pt>
                <c:pt idx="18">
                  <c:v>44176</c:v>
                </c:pt>
                <c:pt idx="19">
                  <c:v>44175</c:v>
                </c:pt>
                <c:pt idx="20">
                  <c:v>44174</c:v>
                </c:pt>
                <c:pt idx="21">
                  <c:v>44173</c:v>
                </c:pt>
                <c:pt idx="22">
                  <c:v>44172</c:v>
                </c:pt>
                <c:pt idx="23">
                  <c:v>44171</c:v>
                </c:pt>
                <c:pt idx="24">
                  <c:v>44170</c:v>
                </c:pt>
                <c:pt idx="25">
                  <c:v>44169</c:v>
                </c:pt>
                <c:pt idx="26">
                  <c:v>44168</c:v>
                </c:pt>
                <c:pt idx="27">
                  <c:v>44167</c:v>
                </c:pt>
                <c:pt idx="28">
                  <c:v>44166</c:v>
                </c:pt>
                <c:pt idx="29">
                  <c:v>44165</c:v>
                </c:pt>
                <c:pt idx="30">
                  <c:v>44164</c:v>
                </c:pt>
                <c:pt idx="31">
                  <c:v>44163</c:v>
                </c:pt>
                <c:pt idx="32">
                  <c:v>44162</c:v>
                </c:pt>
                <c:pt idx="33">
                  <c:v>44161</c:v>
                </c:pt>
                <c:pt idx="34">
                  <c:v>44160</c:v>
                </c:pt>
                <c:pt idx="35">
                  <c:v>44159</c:v>
                </c:pt>
                <c:pt idx="36">
                  <c:v>44158</c:v>
                </c:pt>
                <c:pt idx="37">
                  <c:v>44157</c:v>
                </c:pt>
                <c:pt idx="38">
                  <c:v>44156</c:v>
                </c:pt>
                <c:pt idx="39">
                  <c:v>44155</c:v>
                </c:pt>
                <c:pt idx="40">
                  <c:v>44154</c:v>
                </c:pt>
                <c:pt idx="41">
                  <c:v>44153</c:v>
                </c:pt>
                <c:pt idx="42">
                  <c:v>44152</c:v>
                </c:pt>
                <c:pt idx="43">
                  <c:v>44151</c:v>
                </c:pt>
                <c:pt idx="44">
                  <c:v>44150</c:v>
                </c:pt>
                <c:pt idx="45">
                  <c:v>44149</c:v>
                </c:pt>
                <c:pt idx="46">
                  <c:v>44148</c:v>
                </c:pt>
                <c:pt idx="47">
                  <c:v>44147</c:v>
                </c:pt>
                <c:pt idx="48">
                  <c:v>44146</c:v>
                </c:pt>
                <c:pt idx="49">
                  <c:v>44145</c:v>
                </c:pt>
                <c:pt idx="50">
                  <c:v>44144</c:v>
                </c:pt>
                <c:pt idx="51">
                  <c:v>44143</c:v>
                </c:pt>
              </c:numCache>
            </c:numRef>
          </c:cat>
          <c:val>
            <c:numRef>
              <c:f>Android!$C$141:$C$192</c:f>
              <c:numCache>
                <c:formatCode>General</c:formatCode>
                <c:ptCount val="52"/>
                <c:pt idx="0">
                  <c:v>298</c:v>
                </c:pt>
                <c:pt idx="1">
                  <c:v>269</c:v>
                </c:pt>
                <c:pt idx="2">
                  <c:v>214</c:v>
                </c:pt>
                <c:pt idx="3">
                  <c:v>266</c:v>
                </c:pt>
                <c:pt idx="4">
                  <c:v>237</c:v>
                </c:pt>
                <c:pt idx="5">
                  <c:v>442</c:v>
                </c:pt>
                <c:pt idx="6">
                  <c:v>457</c:v>
                </c:pt>
                <c:pt idx="7">
                  <c:v>495</c:v>
                </c:pt>
                <c:pt idx="8">
                  <c:v>436</c:v>
                </c:pt>
                <c:pt idx="9">
                  <c:v>393</c:v>
                </c:pt>
                <c:pt idx="10">
                  <c:v>486</c:v>
                </c:pt>
                <c:pt idx="11">
                  <c:v>403</c:v>
                </c:pt>
                <c:pt idx="12">
                  <c:v>571</c:v>
                </c:pt>
                <c:pt idx="13">
                  <c:v>640</c:v>
                </c:pt>
                <c:pt idx="14">
                  <c:v>504</c:v>
                </c:pt>
                <c:pt idx="15">
                  <c:v>443</c:v>
                </c:pt>
                <c:pt idx="16">
                  <c:v>598</c:v>
                </c:pt>
                <c:pt idx="17">
                  <c:v>588</c:v>
                </c:pt>
                <c:pt idx="18">
                  <c:v>897</c:v>
                </c:pt>
                <c:pt idx="19">
                  <c:v>710</c:v>
                </c:pt>
                <c:pt idx="20">
                  <c:v>817</c:v>
                </c:pt>
                <c:pt idx="21">
                  <c:v>695</c:v>
                </c:pt>
                <c:pt idx="22">
                  <c:v>531</c:v>
                </c:pt>
                <c:pt idx="23">
                  <c:v>865</c:v>
                </c:pt>
                <c:pt idx="24">
                  <c:v>845</c:v>
                </c:pt>
                <c:pt idx="25">
                  <c:v>748</c:v>
                </c:pt>
                <c:pt idx="26">
                  <c:v>714</c:v>
                </c:pt>
                <c:pt idx="27">
                  <c:v>995</c:v>
                </c:pt>
                <c:pt idx="28">
                  <c:v>722</c:v>
                </c:pt>
                <c:pt idx="29">
                  <c:v>725</c:v>
                </c:pt>
                <c:pt idx="30">
                  <c:v>753</c:v>
                </c:pt>
                <c:pt idx="31">
                  <c:v>1025</c:v>
                </c:pt>
                <c:pt idx="32">
                  <c:v>838</c:v>
                </c:pt>
                <c:pt idx="33">
                  <c:v>923</c:v>
                </c:pt>
                <c:pt idx="34">
                  <c:v>1098</c:v>
                </c:pt>
                <c:pt idx="35">
                  <c:v>874</c:v>
                </c:pt>
                <c:pt idx="36">
                  <c:v>383</c:v>
                </c:pt>
                <c:pt idx="37">
                  <c:v>485</c:v>
                </c:pt>
                <c:pt idx="38">
                  <c:v>626</c:v>
                </c:pt>
                <c:pt idx="39">
                  <c:v>518</c:v>
                </c:pt>
                <c:pt idx="40">
                  <c:v>537</c:v>
                </c:pt>
                <c:pt idx="41">
                  <c:v>458</c:v>
                </c:pt>
                <c:pt idx="42">
                  <c:v>389</c:v>
                </c:pt>
                <c:pt idx="43">
                  <c:v>301</c:v>
                </c:pt>
                <c:pt idx="44">
                  <c:v>321</c:v>
                </c:pt>
                <c:pt idx="45">
                  <c:v>279</c:v>
                </c:pt>
                <c:pt idx="46">
                  <c:v>280</c:v>
                </c:pt>
                <c:pt idx="47">
                  <c:v>255</c:v>
                </c:pt>
                <c:pt idx="48">
                  <c:v>248</c:v>
                </c:pt>
                <c:pt idx="49">
                  <c:v>202</c:v>
                </c:pt>
                <c:pt idx="50">
                  <c:v>171</c:v>
                </c:pt>
                <c:pt idx="51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Android!$K$140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Android!$B$141:$B$192</c:f>
              <c:numCache>
                <c:formatCode>d/m</c:formatCode>
                <c:ptCount val="52"/>
                <c:pt idx="0">
                  <c:v>44194</c:v>
                </c:pt>
                <c:pt idx="1">
                  <c:v>44193</c:v>
                </c:pt>
                <c:pt idx="2">
                  <c:v>44192</c:v>
                </c:pt>
                <c:pt idx="3">
                  <c:v>44191</c:v>
                </c:pt>
                <c:pt idx="4">
                  <c:v>44190</c:v>
                </c:pt>
                <c:pt idx="5">
                  <c:v>44189</c:v>
                </c:pt>
                <c:pt idx="6">
                  <c:v>44188</c:v>
                </c:pt>
                <c:pt idx="7">
                  <c:v>44187</c:v>
                </c:pt>
                <c:pt idx="8">
                  <c:v>44186</c:v>
                </c:pt>
                <c:pt idx="9">
                  <c:v>44185</c:v>
                </c:pt>
                <c:pt idx="10">
                  <c:v>44184</c:v>
                </c:pt>
                <c:pt idx="11">
                  <c:v>44183</c:v>
                </c:pt>
                <c:pt idx="12">
                  <c:v>44182</c:v>
                </c:pt>
                <c:pt idx="13">
                  <c:v>44181</c:v>
                </c:pt>
                <c:pt idx="14">
                  <c:v>44180</c:v>
                </c:pt>
                <c:pt idx="15">
                  <c:v>44179</c:v>
                </c:pt>
                <c:pt idx="16">
                  <c:v>44178</c:v>
                </c:pt>
                <c:pt idx="17">
                  <c:v>44177</c:v>
                </c:pt>
                <c:pt idx="18">
                  <c:v>44176</c:v>
                </c:pt>
                <c:pt idx="19">
                  <c:v>44175</c:v>
                </c:pt>
                <c:pt idx="20">
                  <c:v>44174</c:v>
                </c:pt>
                <c:pt idx="21">
                  <c:v>44173</c:v>
                </c:pt>
                <c:pt idx="22">
                  <c:v>44172</c:v>
                </c:pt>
                <c:pt idx="23">
                  <c:v>44171</c:v>
                </c:pt>
                <c:pt idx="24">
                  <c:v>44170</c:v>
                </c:pt>
                <c:pt idx="25">
                  <c:v>44169</c:v>
                </c:pt>
                <c:pt idx="26">
                  <c:v>44168</c:v>
                </c:pt>
                <c:pt idx="27">
                  <c:v>44167</c:v>
                </c:pt>
                <c:pt idx="28">
                  <c:v>44166</c:v>
                </c:pt>
                <c:pt idx="29">
                  <c:v>44165</c:v>
                </c:pt>
                <c:pt idx="30">
                  <c:v>44164</c:v>
                </c:pt>
                <c:pt idx="31">
                  <c:v>44163</c:v>
                </c:pt>
                <c:pt idx="32">
                  <c:v>44162</c:v>
                </c:pt>
                <c:pt idx="33">
                  <c:v>44161</c:v>
                </c:pt>
                <c:pt idx="34">
                  <c:v>44160</c:v>
                </c:pt>
                <c:pt idx="35">
                  <c:v>44159</c:v>
                </c:pt>
                <c:pt idx="36">
                  <c:v>44158</c:v>
                </c:pt>
                <c:pt idx="37">
                  <c:v>44157</c:v>
                </c:pt>
                <c:pt idx="38">
                  <c:v>44156</c:v>
                </c:pt>
                <c:pt idx="39">
                  <c:v>44155</c:v>
                </c:pt>
                <c:pt idx="40">
                  <c:v>44154</c:v>
                </c:pt>
                <c:pt idx="41">
                  <c:v>44153</c:v>
                </c:pt>
                <c:pt idx="42">
                  <c:v>44152</c:v>
                </c:pt>
                <c:pt idx="43">
                  <c:v>44151</c:v>
                </c:pt>
                <c:pt idx="44">
                  <c:v>44150</c:v>
                </c:pt>
                <c:pt idx="45">
                  <c:v>44149</c:v>
                </c:pt>
                <c:pt idx="46">
                  <c:v>44148</c:v>
                </c:pt>
                <c:pt idx="47">
                  <c:v>44147</c:v>
                </c:pt>
                <c:pt idx="48">
                  <c:v>44146</c:v>
                </c:pt>
                <c:pt idx="49">
                  <c:v>44145</c:v>
                </c:pt>
                <c:pt idx="50">
                  <c:v>44144</c:v>
                </c:pt>
                <c:pt idx="51">
                  <c:v>44143</c:v>
                </c:pt>
              </c:numCache>
            </c:numRef>
          </c:cat>
          <c:val>
            <c:numRef>
              <c:f>Android!$K$141:$K$192</c:f>
              <c:numCache>
                <c:formatCode>General</c:formatCode>
                <c:ptCount val="52"/>
                <c:pt idx="0">
                  <c:v>283</c:v>
                </c:pt>
                <c:pt idx="1">
                  <c:v>160</c:v>
                </c:pt>
                <c:pt idx="2">
                  <c:v>156</c:v>
                </c:pt>
                <c:pt idx="3">
                  <c:v>173</c:v>
                </c:pt>
                <c:pt idx="4">
                  <c:v>201</c:v>
                </c:pt>
                <c:pt idx="5">
                  <c:v>363</c:v>
                </c:pt>
                <c:pt idx="6">
                  <c:v>367</c:v>
                </c:pt>
                <c:pt idx="7">
                  <c:v>303</c:v>
                </c:pt>
                <c:pt idx="8">
                  <c:v>252</c:v>
                </c:pt>
                <c:pt idx="9">
                  <c:v>309</c:v>
                </c:pt>
                <c:pt idx="10">
                  <c:v>271</c:v>
                </c:pt>
                <c:pt idx="11">
                  <c:v>354</c:v>
                </c:pt>
                <c:pt idx="12">
                  <c:v>358</c:v>
                </c:pt>
                <c:pt idx="13">
                  <c:v>411</c:v>
                </c:pt>
                <c:pt idx="14">
                  <c:v>349</c:v>
                </c:pt>
                <c:pt idx="15">
                  <c:v>300</c:v>
                </c:pt>
                <c:pt idx="16">
                  <c:v>360</c:v>
                </c:pt>
                <c:pt idx="17">
                  <c:v>377</c:v>
                </c:pt>
                <c:pt idx="18">
                  <c:v>501</c:v>
                </c:pt>
                <c:pt idx="19">
                  <c:v>840</c:v>
                </c:pt>
                <c:pt idx="20">
                  <c:v>490</c:v>
                </c:pt>
                <c:pt idx="21">
                  <c:v>361</c:v>
                </c:pt>
                <c:pt idx="22">
                  <c:v>250</c:v>
                </c:pt>
                <c:pt idx="23">
                  <c:v>413</c:v>
                </c:pt>
                <c:pt idx="24">
                  <c:v>460</c:v>
                </c:pt>
                <c:pt idx="25">
                  <c:v>336</c:v>
                </c:pt>
                <c:pt idx="26">
                  <c:v>540</c:v>
                </c:pt>
                <c:pt idx="27">
                  <c:v>420</c:v>
                </c:pt>
                <c:pt idx="28">
                  <c:v>550</c:v>
                </c:pt>
                <c:pt idx="29">
                  <c:v>283</c:v>
                </c:pt>
                <c:pt idx="30">
                  <c:v>322</c:v>
                </c:pt>
                <c:pt idx="31">
                  <c:v>541</c:v>
                </c:pt>
                <c:pt idx="32">
                  <c:v>618</c:v>
                </c:pt>
                <c:pt idx="33">
                  <c:v>496</c:v>
                </c:pt>
                <c:pt idx="34">
                  <c:v>363</c:v>
                </c:pt>
                <c:pt idx="35">
                  <c:v>353</c:v>
                </c:pt>
                <c:pt idx="36">
                  <c:v>297</c:v>
                </c:pt>
                <c:pt idx="37">
                  <c:v>423</c:v>
                </c:pt>
                <c:pt idx="38">
                  <c:v>469</c:v>
                </c:pt>
                <c:pt idx="39">
                  <c:v>461</c:v>
                </c:pt>
                <c:pt idx="40">
                  <c:v>351</c:v>
                </c:pt>
                <c:pt idx="41">
                  <c:v>288</c:v>
                </c:pt>
                <c:pt idx="42">
                  <c:v>228</c:v>
                </c:pt>
                <c:pt idx="43">
                  <c:v>104</c:v>
                </c:pt>
                <c:pt idx="44">
                  <c:v>213</c:v>
                </c:pt>
                <c:pt idx="45">
                  <c:v>244</c:v>
                </c:pt>
                <c:pt idx="46">
                  <c:v>316</c:v>
                </c:pt>
                <c:pt idx="47">
                  <c:v>197</c:v>
                </c:pt>
                <c:pt idx="48">
                  <c:v>238</c:v>
                </c:pt>
                <c:pt idx="49">
                  <c:v>220</c:v>
                </c:pt>
                <c:pt idx="50">
                  <c:v>90</c:v>
                </c:pt>
                <c:pt idx="51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459442</xdr:colOff>
      <xdr:row>48</xdr:row>
      <xdr:rowOff>44824</xdr:rowOff>
    </xdr:from>
    <xdr:to>
      <xdr:col>15</xdr:col>
      <xdr:colOff>557414</xdr:colOff>
      <xdr:row>70</xdr:row>
      <xdr:rowOff>19210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102</xdr:row>
      <xdr:rowOff>185604</xdr:rowOff>
    </xdr:from>
    <xdr:to>
      <xdr:col>15</xdr:col>
      <xdr:colOff>279799</xdr:colOff>
      <xdr:row>125</xdr:row>
      <xdr:rowOff>185602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986119</xdr:colOff>
      <xdr:row>151</xdr:row>
      <xdr:rowOff>140875</xdr:rowOff>
    </xdr:from>
    <xdr:to>
      <xdr:col>14</xdr:col>
      <xdr:colOff>454638</xdr:colOff>
      <xdr:row>176</xdr:row>
      <xdr:rowOff>30069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U271"/>
  <sheetViews>
    <sheetView tabSelected="1" topLeftCell="A90" zoomScale="85" zoomScaleNormal="85" workbookViewId="0">
      <selection activeCell="A128" sqref="A12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8" width="9.921875" style="18" bestFit="1" customWidth="1"/>
    <col min="19" max="19" width="9.23046875" style="1"/>
  </cols>
  <sheetData>
    <row r="1" spans="1:21">
      <c r="S1" s="1">
        <v>1</v>
      </c>
    </row>
    <row r="2" spans="1:21">
      <c r="A2" t="s">
        <v>10</v>
      </c>
      <c r="D2" t="s">
        <v>9</v>
      </c>
      <c r="E2" s="2">
        <f>SUM(E9:E22)</f>
        <v>1</v>
      </c>
      <c r="F2" t="s">
        <v>13</v>
      </c>
      <c r="G2">
        <f>SUM(AllKeys)</f>
        <v>48148</v>
      </c>
      <c r="H2" s="10">
        <f>G2/5</f>
        <v>9629.6</v>
      </c>
      <c r="S2" s="1">
        <v>2</v>
      </c>
      <c r="U2" t="s">
        <v>25</v>
      </c>
    </row>
    <row r="3" spans="1:21">
      <c r="S3" s="1">
        <v>3</v>
      </c>
    </row>
    <row r="4" spans="1:21" s="1" customFormat="1">
      <c r="A4" s="1" t="s">
        <v>30</v>
      </c>
      <c r="C4" s="4"/>
      <c r="R4" s="18"/>
      <c r="S4" s="1">
        <v>4</v>
      </c>
    </row>
    <row r="5" spans="1:21">
      <c r="S5" s="1">
        <v>5</v>
      </c>
    </row>
    <row r="6" spans="1:21">
      <c r="A6" t="s">
        <v>26</v>
      </c>
      <c r="S6" s="1">
        <v>6</v>
      </c>
    </row>
    <row r="7" spans="1:21">
      <c r="G7" t="s">
        <v>7</v>
      </c>
      <c r="S7" s="1">
        <v>7</v>
      </c>
    </row>
    <row r="8" spans="1:21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21">
      <c r="B9" s="2" t="str">
        <f t="shared" ref="B9:B22" si="0">MID(Json,G9+12,H9-G9-13)</f>
        <v>29. joulukuuta</v>
      </c>
      <c r="C9" s="5">
        <f>DATEVALUE(SUBSTITUTE(SUBSTITUT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44194</v>
      </c>
      <c r="D9" s="2">
        <f t="shared" ref="D9:D22" si="1">VALUE(MID(Json,I9+10,J9-I9-10))</f>
        <v>298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21">
      <c r="B10" s="2" t="str">
        <f t="shared" si="0"/>
        <v>28. joulukuuta</v>
      </c>
      <c r="C10" s="12">
        <f t="shared" ref="C10:C22" si="8">DATEVALUE(SUBSTITUTE(SUBSTITUT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44193</v>
      </c>
      <c r="D10" s="2">
        <f t="shared" si="1"/>
        <v>269</v>
      </c>
      <c r="E10" s="2">
        <f t="shared" si="2"/>
        <v>0</v>
      </c>
      <c r="G10">
        <f>FIND("timestamp",Json,L9)</f>
        <v>161</v>
      </c>
      <c r="H10">
        <f t="shared" si="3"/>
        <v>188</v>
      </c>
      <c r="I10">
        <f t="shared" si="4"/>
        <v>204</v>
      </c>
      <c r="J10">
        <f t="shared" si="5"/>
        <v>217</v>
      </c>
      <c r="K10">
        <f t="shared" si="6"/>
        <v>219</v>
      </c>
      <c r="L10">
        <f t="shared" si="7"/>
        <v>234</v>
      </c>
      <c r="S10" s="1">
        <v>10</v>
      </c>
    </row>
    <row r="11" spans="1:21">
      <c r="B11" s="2" t="str">
        <f t="shared" si="0"/>
        <v>27. joulukuuta</v>
      </c>
      <c r="C11" s="12">
        <f t="shared" si="8"/>
        <v>44192</v>
      </c>
      <c r="D11" s="2">
        <f t="shared" si="1"/>
        <v>214</v>
      </c>
      <c r="E11" s="2">
        <f t="shared" si="2"/>
        <v>0</v>
      </c>
      <c r="G11">
        <f t="shared" ref="G11:G22" si="9">FIND("timestamp",Json,H10)</f>
        <v>317</v>
      </c>
      <c r="H11">
        <f t="shared" si="3"/>
        <v>344</v>
      </c>
      <c r="I11">
        <f t="shared" si="4"/>
        <v>360</v>
      </c>
      <c r="J11">
        <f t="shared" si="5"/>
        <v>373</v>
      </c>
      <c r="K11">
        <f t="shared" si="6"/>
        <v>375</v>
      </c>
      <c r="L11">
        <f t="shared" si="7"/>
        <v>390</v>
      </c>
      <c r="S11" s="1">
        <v>11</v>
      </c>
    </row>
    <row r="12" spans="1:21">
      <c r="B12" s="2" t="str">
        <f t="shared" si="0"/>
        <v>26. joulukuuta</v>
      </c>
      <c r="C12" s="12">
        <f t="shared" si="8"/>
        <v>44191</v>
      </c>
      <c r="D12" s="2">
        <f t="shared" si="1"/>
        <v>266</v>
      </c>
      <c r="E12" s="2">
        <f t="shared" si="2"/>
        <v>0</v>
      </c>
      <c r="G12">
        <f t="shared" si="9"/>
        <v>474</v>
      </c>
      <c r="H12">
        <f t="shared" si="3"/>
        <v>501</v>
      </c>
      <c r="I12">
        <f t="shared" si="4"/>
        <v>517</v>
      </c>
      <c r="J12">
        <f t="shared" si="5"/>
        <v>530</v>
      </c>
      <c r="K12">
        <f t="shared" si="6"/>
        <v>532</v>
      </c>
      <c r="L12">
        <f t="shared" si="7"/>
        <v>547</v>
      </c>
      <c r="S12" s="1">
        <v>12</v>
      </c>
    </row>
    <row r="13" spans="1:21">
      <c r="B13" s="2" t="str">
        <f t="shared" si="0"/>
        <v>25. joulukuuta</v>
      </c>
      <c r="C13" s="12">
        <f t="shared" si="8"/>
        <v>44190</v>
      </c>
      <c r="D13" s="2">
        <f t="shared" si="1"/>
        <v>237</v>
      </c>
      <c r="E13" s="2">
        <f t="shared" si="2"/>
        <v>0</v>
      </c>
      <c r="G13">
        <f t="shared" si="9"/>
        <v>631</v>
      </c>
      <c r="H13">
        <f t="shared" si="3"/>
        <v>658</v>
      </c>
      <c r="I13">
        <f t="shared" si="4"/>
        <v>674</v>
      </c>
      <c r="J13">
        <f t="shared" si="5"/>
        <v>687</v>
      </c>
      <c r="K13">
        <f t="shared" si="6"/>
        <v>689</v>
      </c>
      <c r="L13">
        <f t="shared" si="7"/>
        <v>704</v>
      </c>
    </row>
    <row r="14" spans="1:21">
      <c r="B14" s="2" t="str">
        <f t="shared" si="0"/>
        <v>24. joulukuuta</v>
      </c>
      <c r="C14" s="12">
        <f t="shared" si="8"/>
        <v>44189</v>
      </c>
      <c r="D14" s="2">
        <f t="shared" si="1"/>
        <v>442</v>
      </c>
      <c r="E14" s="2">
        <f t="shared" si="2"/>
        <v>0</v>
      </c>
      <c r="G14">
        <f t="shared" si="9"/>
        <v>787</v>
      </c>
      <c r="H14">
        <f t="shared" si="3"/>
        <v>814</v>
      </c>
      <c r="I14">
        <f t="shared" si="4"/>
        <v>830</v>
      </c>
      <c r="J14">
        <f t="shared" si="5"/>
        <v>843</v>
      </c>
      <c r="K14">
        <f t="shared" si="6"/>
        <v>845</v>
      </c>
      <c r="L14">
        <f t="shared" si="7"/>
        <v>860</v>
      </c>
      <c r="S14" s="1" t="s">
        <v>21</v>
      </c>
    </row>
    <row r="15" spans="1:21">
      <c r="B15" s="2" t="str">
        <f t="shared" si="0"/>
        <v>23. joulukuuta</v>
      </c>
      <c r="C15" s="12">
        <f t="shared" si="8"/>
        <v>44188</v>
      </c>
      <c r="D15" s="2">
        <f t="shared" si="1"/>
        <v>457</v>
      </c>
      <c r="E15" s="2">
        <f t="shared" si="2"/>
        <v>0</v>
      </c>
      <c r="G15">
        <f t="shared" si="9"/>
        <v>943</v>
      </c>
      <c r="H15">
        <f t="shared" si="3"/>
        <v>970</v>
      </c>
      <c r="I15">
        <f t="shared" si="4"/>
        <v>986</v>
      </c>
      <c r="J15">
        <f t="shared" si="5"/>
        <v>999</v>
      </c>
      <c r="K15">
        <f t="shared" si="6"/>
        <v>1001</v>
      </c>
      <c r="L15">
        <f t="shared" si="7"/>
        <v>1016</v>
      </c>
    </row>
    <row r="16" spans="1:21">
      <c r="B16" s="2" t="str">
        <f t="shared" si="0"/>
        <v>22. joulukuuta</v>
      </c>
      <c r="C16" s="12">
        <f t="shared" si="8"/>
        <v>44187</v>
      </c>
      <c r="D16" s="2">
        <f t="shared" si="1"/>
        <v>495</v>
      </c>
      <c r="E16" s="2">
        <f t="shared" si="2"/>
        <v>0</v>
      </c>
      <c r="G16">
        <f t="shared" si="9"/>
        <v>1100</v>
      </c>
      <c r="H16">
        <f t="shared" si="3"/>
        <v>1127</v>
      </c>
      <c r="I16">
        <f t="shared" si="4"/>
        <v>1143</v>
      </c>
      <c r="J16">
        <f t="shared" si="5"/>
        <v>1156</v>
      </c>
      <c r="K16">
        <f t="shared" si="6"/>
        <v>1158</v>
      </c>
      <c r="L16">
        <f t="shared" si="7"/>
        <v>1173</v>
      </c>
      <c r="R16" s="18">
        <v>44194</v>
      </c>
      <c r="S16" s="1">
        <v>283</v>
      </c>
    </row>
    <row r="17" spans="1:19">
      <c r="B17" s="2" t="str">
        <f t="shared" si="0"/>
        <v>21. joulukuuta</v>
      </c>
      <c r="C17" s="12">
        <f t="shared" si="8"/>
        <v>44186</v>
      </c>
      <c r="D17" s="2">
        <f t="shared" si="1"/>
        <v>436</v>
      </c>
      <c r="E17" s="2">
        <f t="shared" si="2"/>
        <v>0</v>
      </c>
      <c r="G17">
        <f t="shared" si="9"/>
        <v>1258</v>
      </c>
      <c r="H17">
        <f t="shared" si="3"/>
        <v>1285</v>
      </c>
      <c r="I17">
        <f t="shared" si="4"/>
        <v>1301</v>
      </c>
      <c r="J17">
        <f t="shared" si="5"/>
        <v>1314</v>
      </c>
      <c r="K17">
        <f t="shared" si="6"/>
        <v>1316</v>
      </c>
      <c r="L17">
        <f t="shared" si="7"/>
        <v>1331</v>
      </c>
    </row>
    <row r="18" spans="1:19">
      <c r="B18" s="2" t="str">
        <f t="shared" si="0"/>
        <v>20. joulukuuta</v>
      </c>
      <c r="C18" s="12">
        <f t="shared" si="8"/>
        <v>44185</v>
      </c>
      <c r="D18" s="2">
        <f t="shared" si="1"/>
        <v>393</v>
      </c>
      <c r="E18" s="2">
        <f t="shared" si="2"/>
        <v>0</v>
      </c>
      <c r="G18">
        <f t="shared" si="9"/>
        <v>1415</v>
      </c>
      <c r="H18">
        <f t="shared" si="3"/>
        <v>1442</v>
      </c>
      <c r="I18">
        <f t="shared" si="4"/>
        <v>1458</v>
      </c>
      <c r="J18">
        <f t="shared" si="5"/>
        <v>1471</v>
      </c>
      <c r="K18">
        <f t="shared" si="6"/>
        <v>1473</v>
      </c>
      <c r="L18">
        <f t="shared" si="7"/>
        <v>1488</v>
      </c>
      <c r="S18" s="1" t="s">
        <v>22</v>
      </c>
    </row>
    <row r="19" spans="1:19">
      <c r="B19" s="2" t="str">
        <f t="shared" si="0"/>
        <v>19. joulukuuta</v>
      </c>
      <c r="C19" s="12">
        <f t="shared" si="8"/>
        <v>44184</v>
      </c>
      <c r="D19" s="2">
        <f t="shared" si="1"/>
        <v>486</v>
      </c>
      <c r="E19" s="2">
        <f t="shared" si="2"/>
        <v>0</v>
      </c>
      <c r="G19">
        <f t="shared" si="9"/>
        <v>1571</v>
      </c>
      <c r="H19">
        <f t="shared" si="3"/>
        <v>1598</v>
      </c>
      <c r="I19">
        <f t="shared" si="4"/>
        <v>1614</v>
      </c>
      <c r="J19">
        <f t="shared" si="5"/>
        <v>1627</v>
      </c>
      <c r="K19">
        <f t="shared" si="6"/>
        <v>1629</v>
      </c>
      <c r="L19">
        <f t="shared" si="7"/>
        <v>1644</v>
      </c>
      <c r="R19" s="18">
        <v>44113</v>
      </c>
      <c r="S19" s="1">
        <v>235</v>
      </c>
    </row>
    <row r="20" spans="1:19">
      <c r="B20" s="2" t="str">
        <f t="shared" si="0"/>
        <v>18. joulukuuta</v>
      </c>
      <c r="C20" s="12">
        <f t="shared" si="8"/>
        <v>44183</v>
      </c>
      <c r="D20" s="2">
        <f t="shared" si="1"/>
        <v>403</v>
      </c>
      <c r="E20" s="2">
        <f t="shared" si="2"/>
        <v>0</v>
      </c>
      <c r="G20">
        <f t="shared" si="9"/>
        <v>1727</v>
      </c>
      <c r="H20">
        <f t="shared" si="3"/>
        <v>1754</v>
      </c>
      <c r="I20">
        <f t="shared" si="4"/>
        <v>1770</v>
      </c>
      <c r="J20">
        <f t="shared" si="5"/>
        <v>1783</v>
      </c>
      <c r="K20">
        <f t="shared" si="6"/>
        <v>1785</v>
      </c>
      <c r="L20">
        <f t="shared" si="7"/>
        <v>1800</v>
      </c>
    </row>
    <row r="21" spans="1:19">
      <c r="B21" s="2" t="str">
        <f t="shared" si="0"/>
        <v>17. joulukuuta</v>
      </c>
      <c r="C21" s="12">
        <f t="shared" si="8"/>
        <v>44182</v>
      </c>
      <c r="D21" s="2">
        <f t="shared" si="1"/>
        <v>571</v>
      </c>
      <c r="E21" s="2">
        <f t="shared" si="2"/>
        <v>0</v>
      </c>
      <c r="G21">
        <f t="shared" si="9"/>
        <v>1883</v>
      </c>
      <c r="H21">
        <f t="shared" si="3"/>
        <v>1910</v>
      </c>
      <c r="I21">
        <f t="shared" si="4"/>
        <v>1926</v>
      </c>
      <c r="J21">
        <f t="shared" si="5"/>
        <v>1939</v>
      </c>
      <c r="K21">
        <f t="shared" si="6"/>
        <v>1941</v>
      </c>
      <c r="L21">
        <f t="shared" si="7"/>
        <v>1956</v>
      </c>
    </row>
    <row r="22" spans="1:19">
      <c r="B22" s="2" t="str">
        <f t="shared" si="0"/>
        <v>16. joulukuuta</v>
      </c>
      <c r="C22" s="12">
        <f t="shared" si="8"/>
        <v>44181</v>
      </c>
      <c r="D22" s="2">
        <f t="shared" si="1"/>
        <v>640</v>
      </c>
      <c r="E22" s="2">
        <f t="shared" si="2"/>
        <v>1</v>
      </c>
      <c r="G22">
        <f t="shared" si="9"/>
        <v>2039</v>
      </c>
      <c r="H22">
        <f t="shared" si="3"/>
        <v>2066</v>
      </c>
      <c r="I22">
        <f t="shared" si="4"/>
        <v>2082</v>
      </c>
      <c r="J22">
        <f t="shared" si="5"/>
        <v>2095</v>
      </c>
      <c r="K22">
        <f t="shared" si="6"/>
        <v>2097</v>
      </c>
      <c r="L22">
        <f t="shared" si="7"/>
        <v>2112</v>
      </c>
      <c r="R22" s="18">
        <v>44114</v>
      </c>
      <c r="S22" s="1">
        <v>269</v>
      </c>
    </row>
    <row r="23" spans="1:19">
      <c r="A23" t="s">
        <v>29</v>
      </c>
      <c r="C23" s="4">
        <v>44194</v>
      </c>
      <c r="D23" s="1">
        <v>298</v>
      </c>
      <c r="E23" s="1">
        <v>0</v>
      </c>
    </row>
    <row r="24" spans="1:19">
      <c r="C24" s="12">
        <v>44182</v>
      </c>
      <c r="D24" s="11">
        <v>571</v>
      </c>
      <c r="E24" s="11">
        <v>0</v>
      </c>
    </row>
    <row r="25" spans="1:19">
      <c r="C25" s="12">
        <v>44181</v>
      </c>
      <c r="D25" s="11">
        <v>640</v>
      </c>
      <c r="E25" s="11">
        <v>1</v>
      </c>
      <c r="R25" s="18">
        <v>44115</v>
      </c>
      <c r="S25" s="1">
        <v>149</v>
      </c>
    </row>
    <row r="26" spans="1:19">
      <c r="C26" s="12">
        <v>44180</v>
      </c>
      <c r="D26" s="11">
        <v>504</v>
      </c>
      <c r="E26" s="11">
        <v>0</v>
      </c>
    </row>
    <row r="27" spans="1:19">
      <c r="C27" s="12">
        <v>44179</v>
      </c>
      <c r="D27" s="11">
        <v>443</v>
      </c>
      <c r="E27" s="11">
        <v>0</v>
      </c>
    </row>
    <row r="28" spans="1:19">
      <c r="C28" s="12">
        <v>44178</v>
      </c>
      <c r="D28" s="11">
        <v>598</v>
      </c>
      <c r="E28" s="11">
        <v>0</v>
      </c>
      <c r="R28" s="18">
        <v>44116</v>
      </c>
      <c r="S28" s="1">
        <v>214</v>
      </c>
    </row>
    <row r="29" spans="1:19">
      <c r="C29" s="12">
        <v>44177</v>
      </c>
      <c r="D29" s="11">
        <v>588</v>
      </c>
      <c r="E29" s="11">
        <v>0</v>
      </c>
    </row>
    <row r="30" spans="1:19">
      <c r="C30" s="12">
        <v>44177</v>
      </c>
      <c r="D30" s="11">
        <v>588</v>
      </c>
      <c r="E30" s="11">
        <v>0</v>
      </c>
    </row>
    <row r="31" spans="1:19">
      <c r="C31" s="12">
        <v>44176</v>
      </c>
      <c r="D31" s="11">
        <v>897</v>
      </c>
      <c r="E31" s="11">
        <v>0</v>
      </c>
      <c r="R31" s="18">
        <v>44117</v>
      </c>
      <c r="S31" s="1">
        <v>287</v>
      </c>
    </row>
    <row r="32" spans="1:19">
      <c r="C32" s="12">
        <v>44175</v>
      </c>
      <c r="D32" s="11">
        <v>710</v>
      </c>
      <c r="E32" s="11">
        <v>0</v>
      </c>
    </row>
    <row r="33" spans="3:19">
      <c r="C33" s="12">
        <v>44174</v>
      </c>
      <c r="D33" s="11">
        <v>817</v>
      </c>
      <c r="E33" s="11">
        <v>0</v>
      </c>
    </row>
    <row r="34" spans="3:19">
      <c r="C34" s="12">
        <v>44173</v>
      </c>
      <c r="D34" s="11">
        <v>695</v>
      </c>
      <c r="E34" s="11">
        <v>0</v>
      </c>
      <c r="R34" s="18">
        <v>44118</v>
      </c>
      <c r="S34" s="1">
        <v>204</v>
      </c>
    </row>
    <row r="35" spans="3:19">
      <c r="C35" s="12">
        <v>44172</v>
      </c>
      <c r="D35" s="11">
        <v>531</v>
      </c>
      <c r="E35" s="11">
        <v>0</v>
      </c>
    </row>
    <row r="36" spans="3:19">
      <c r="C36" s="12">
        <v>44171</v>
      </c>
      <c r="D36" s="11">
        <v>865</v>
      </c>
      <c r="E36" s="11">
        <v>0</v>
      </c>
    </row>
    <row r="37" spans="3:19">
      <c r="C37" s="12">
        <v>44170</v>
      </c>
      <c r="D37" s="11">
        <v>845</v>
      </c>
      <c r="E37" s="11">
        <v>0</v>
      </c>
      <c r="R37" s="18">
        <v>44119</v>
      </c>
      <c r="S37" s="1">
        <v>241</v>
      </c>
    </row>
    <row r="38" spans="3:19">
      <c r="C38" s="12">
        <v>44169</v>
      </c>
      <c r="D38" s="11">
        <v>748</v>
      </c>
      <c r="E38" s="11">
        <v>0</v>
      </c>
    </row>
    <row r="39" spans="3:19">
      <c r="C39" s="12">
        <v>44168</v>
      </c>
      <c r="D39" s="11">
        <v>714</v>
      </c>
      <c r="E39" s="11">
        <v>0</v>
      </c>
    </row>
    <row r="40" spans="3:19">
      <c r="C40" s="12">
        <v>44167</v>
      </c>
      <c r="D40" s="11">
        <v>995</v>
      </c>
      <c r="E40" s="11">
        <v>0</v>
      </c>
      <c r="R40" s="18">
        <v>44120</v>
      </c>
      <c r="S40" s="1">
        <v>189</v>
      </c>
    </row>
    <row r="41" spans="3:19">
      <c r="C41" s="12">
        <v>44166</v>
      </c>
      <c r="D41" s="11">
        <v>722</v>
      </c>
      <c r="E41" s="11">
        <v>0</v>
      </c>
    </row>
    <row r="42" spans="3:19">
      <c r="C42" s="12">
        <v>44165</v>
      </c>
      <c r="D42" s="11">
        <v>725</v>
      </c>
      <c r="E42" s="11">
        <v>0</v>
      </c>
    </row>
    <row r="43" spans="3:19">
      <c r="C43" s="12">
        <v>44164</v>
      </c>
      <c r="D43" s="11">
        <v>753</v>
      </c>
      <c r="E43" s="11">
        <v>0</v>
      </c>
      <c r="R43" s="18">
        <v>44121</v>
      </c>
      <c r="S43" s="1">
        <v>160</v>
      </c>
    </row>
    <row r="44" spans="3:19">
      <c r="C44" s="12">
        <v>44163</v>
      </c>
      <c r="D44" s="11">
        <v>1025</v>
      </c>
      <c r="E44" s="11">
        <v>0</v>
      </c>
    </row>
    <row r="45" spans="3:19">
      <c r="C45" s="12">
        <v>44162</v>
      </c>
      <c r="D45" s="11">
        <v>838</v>
      </c>
      <c r="E45" s="11">
        <v>0</v>
      </c>
    </row>
    <row r="46" spans="3:19">
      <c r="C46" s="12">
        <v>44161</v>
      </c>
      <c r="D46" s="11">
        <v>923</v>
      </c>
      <c r="E46" s="11">
        <v>1</v>
      </c>
      <c r="R46" s="18">
        <v>44122</v>
      </c>
      <c r="S46" s="1">
        <v>131</v>
      </c>
    </row>
    <row r="47" spans="3:19">
      <c r="C47" s="12">
        <v>44160</v>
      </c>
      <c r="D47" s="11">
        <v>1098</v>
      </c>
      <c r="E47" s="11">
        <v>0</v>
      </c>
    </row>
    <row r="48" spans="3:19">
      <c r="C48" s="12">
        <v>44159</v>
      </c>
      <c r="D48" s="11">
        <v>874</v>
      </c>
      <c r="E48" s="11">
        <v>0</v>
      </c>
    </row>
    <row r="49" spans="3:19">
      <c r="C49" s="12">
        <v>44158</v>
      </c>
      <c r="D49" s="11">
        <v>383</v>
      </c>
      <c r="E49" s="11">
        <v>0</v>
      </c>
      <c r="R49" s="18">
        <v>44123</v>
      </c>
      <c r="S49" s="1">
        <v>131</v>
      </c>
    </row>
    <row r="50" spans="3:19">
      <c r="C50" s="12">
        <v>44157</v>
      </c>
      <c r="D50" s="11">
        <v>485</v>
      </c>
      <c r="E50" s="11">
        <v>0</v>
      </c>
    </row>
    <row r="51" spans="3:19">
      <c r="C51" s="12">
        <v>44156</v>
      </c>
      <c r="D51" s="11">
        <v>626</v>
      </c>
      <c r="E51" s="11">
        <v>0</v>
      </c>
    </row>
    <row r="52" spans="3:19">
      <c r="C52" s="12">
        <v>44155</v>
      </c>
      <c r="D52" s="11">
        <v>518</v>
      </c>
      <c r="E52" s="11">
        <v>0</v>
      </c>
      <c r="R52" s="18">
        <v>44124</v>
      </c>
      <c r="S52" s="1">
        <v>294</v>
      </c>
    </row>
    <row r="53" spans="3:19">
      <c r="C53" s="12">
        <v>44154</v>
      </c>
      <c r="D53" s="11">
        <v>537</v>
      </c>
      <c r="E53" s="11">
        <v>0</v>
      </c>
    </row>
    <row r="54" spans="3:19">
      <c r="C54" s="12">
        <v>44153</v>
      </c>
      <c r="D54" s="11">
        <v>458</v>
      </c>
      <c r="E54" s="11">
        <v>0</v>
      </c>
    </row>
    <row r="55" spans="3:19">
      <c r="C55" s="12">
        <v>44152</v>
      </c>
      <c r="D55" s="11">
        <v>389</v>
      </c>
      <c r="E55" s="11">
        <v>0</v>
      </c>
      <c r="R55" s="18">
        <v>44125</v>
      </c>
      <c r="S55" s="1">
        <v>222</v>
      </c>
    </row>
    <row r="56" spans="3:19">
      <c r="C56" s="12">
        <v>44151</v>
      </c>
      <c r="D56" s="11">
        <v>301</v>
      </c>
      <c r="E56" s="11">
        <v>0</v>
      </c>
    </row>
    <row r="57" spans="3:19">
      <c r="C57" s="12">
        <v>44150</v>
      </c>
      <c r="D57" s="11">
        <v>321</v>
      </c>
      <c r="E57" s="11">
        <v>0</v>
      </c>
    </row>
    <row r="58" spans="3:19">
      <c r="C58" s="12">
        <v>44149</v>
      </c>
      <c r="D58" s="11">
        <v>279</v>
      </c>
      <c r="E58" s="11">
        <v>0</v>
      </c>
      <c r="R58" s="18">
        <v>44126</v>
      </c>
      <c r="S58" s="1">
        <v>184</v>
      </c>
    </row>
    <row r="59" spans="3:19">
      <c r="C59" s="12">
        <v>44148</v>
      </c>
      <c r="D59" s="11">
        <v>280</v>
      </c>
      <c r="E59" s="11">
        <v>0</v>
      </c>
    </row>
    <row r="60" spans="3:19">
      <c r="C60" s="12">
        <v>44147</v>
      </c>
      <c r="D60" s="11">
        <v>255</v>
      </c>
      <c r="E60" s="11">
        <v>1</v>
      </c>
    </row>
    <row r="61" spans="3:19">
      <c r="C61" s="12">
        <v>44146</v>
      </c>
      <c r="D61" s="11">
        <v>248</v>
      </c>
      <c r="E61" s="11">
        <v>0</v>
      </c>
      <c r="R61" s="18">
        <v>44127</v>
      </c>
      <c r="S61" s="1">
        <v>219</v>
      </c>
    </row>
    <row r="62" spans="3:19">
      <c r="C62" s="12">
        <v>44145</v>
      </c>
      <c r="D62" s="11">
        <v>202</v>
      </c>
      <c r="E62" s="11">
        <v>0</v>
      </c>
    </row>
    <row r="63" spans="3:19">
      <c r="C63" s="12">
        <v>44144</v>
      </c>
      <c r="D63" s="11">
        <v>171</v>
      </c>
      <c r="E63" s="11">
        <v>0</v>
      </c>
    </row>
    <row r="64" spans="3:19">
      <c r="C64" s="12">
        <v>44143</v>
      </c>
      <c r="D64" s="11">
        <v>252</v>
      </c>
      <c r="E64" s="11">
        <v>0</v>
      </c>
      <c r="R64" s="18">
        <v>44128</v>
      </c>
      <c r="S64" s="1">
        <v>178</v>
      </c>
    </row>
    <row r="65" spans="1:19">
      <c r="C65" s="12">
        <v>44144</v>
      </c>
      <c r="D65" s="11">
        <v>171</v>
      </c>
      <c r="E65" s="11">
        <v>0</v>
      </c>
    </row>
    <row r="66" spans="1:19">
      <c r="C66" s="12">
        <v>44143</v>
      </c>
      <c r="D66" s="11">
        <v>252</v>
      </c>
      <c r="E66" s="11">
        <v>0</v>
      </c>
    </row>
    <row r="67" spans="1:19">
      <c r="A67" t="s">
        <v>15</v>
      </c>
      <c r="C67" s="12">
        <v>44142</v>
      </c>
      <c r="D67" s="11">
        <v>365</v>
      </c>
      <c r="E67" s="11">
        <v>0</v>
      </c>
      <c r="R67" s="18">
        <v>44129</v>
      </c>
      <c r="S67" s="1">
        <v>196</v>
      </c>
    </row>
    <row r="68" spans="1:19">
      <c r="A68" s="6" t="s">
        <v>5</v>
      </c>
      <c r="C68" s="12">
        <v>44141</v>
      </c>
      <c r="D68" s="11">
        <v>378</v>
      </c>
      <c r="E68" s="11">
        <v>0</v>
      </c>
    </row>
    <row r="69" spans="1:19">
      <c r="C69" s="12">
        <v>44140</v>
      </c>
      <c r="D69" s="11">
        <v>309</v>
      </c>
      <c r="E69" s="11">
        <v>0</v>
      </c>
    </row>
    <row r="70" spans="1:19">
      <c r="C70" s="12">
        <v>44139</v>
      </c>
      <c r="D70" s="11">
        <v>345</v>
      </c>
      <c r="E70" s="11">
        <v>0</v>
      </c>
      <c r="R70" s="18">
        <v>44130</v>
      </c>
      <c r="S70" s="1">
        <v>122</v>
      </c>
    </row>
    <row r="71" spans="1:19">
      <c r="C71" s="12">
        <v>44138</v>
      </c>
      <c r="D71" s="11">
        <v>252</v>
      </c>
      <c r="E71" s="11">
        <v>0</v>
      </c>
    </row>
    <row r="72" spans="1:19">
      <c r="C72" s="12">
        <v>44137</v>
      </c>
      <c r="D72" s="11">
        <v>241</v>
      </c>
      <c r="E72" s="11">
        <v>0</v>
      </c>
    </row>
    <row r="73" spans="1:19">
      <c r="A73" t="s">
        <v>12</v>
      </c>
      <c r="C73" s="12">
        <v>44136</v>
      </c>
      <c r="D73" s="11">
        <v>240</v>
      </c>
      <c r="E73" s="11">
        <v>0</v>
      </c>
      <c r="R73" s="18">
        <v>44132</v>
      </c>
      <c r="S73" s="1">
        <v>408</v>
      </c>
    </row>
    <row r="74" spans="1:19">
      <c r="A74" s="6" t="s">
        <v>11</v>
      </c>
      <c r="C74" s="5">
        <v>44135</v>
      </c>
      <c r="D74" s="2">
        <v>372</v>
      </c>
      <c r="E74" s="2">
        <v>0</v>
      </c>
    </row>
    <row r="75" spans="1:19">
      <c r="C75" s="5">
        <v>44134</v>
      </c>
      <c r="D75" s="2">
        <v>367</v>
      </c>
      <c r="E75" s="2">
        <v>0</v>
      </c>
    </row>
    <row r="76" spans="1:19">
      <c r="C76" s="5">
        <v>44133</v>
      </c>
      <c r="D76" s="2">
        <v>353</v>
      </c>
      <c r="E76" s="2">
        <v>0</v>
      </c>
      <c r="R76" s="18">
        <v>44133</v>
      </c>
      <c r="S76" s="1">
        <v>188</v>
      </c>
    </row>
    <row r="77" spans="1:19">
      <c r="A77" t="s">
        <v>19</v>
      </c>
      <c r="C77" s="5">
        <v>44132</v>
      </c>
      <c r="D77" s="2">
        <v>367</v>
      </c>
      <c r="E77" s="2">
        <v>0</v>
      </c>
    </row>
    <row r="78" spans="1:19">
      <c r="C78" s="5">
        <v>44131</v>
      </c>
      <c r="D78" s="2">
        <v>260</v>
      </c>
      <c r="E78" s="2">
        <v>0</v>
      </c>
    </row>
    <row r="79" spans="1:19">
      <c r="C79" s="5">
        <v>44130</v>
      </c>
      <c r="D79" s="2">
        <v>309</v>
      </c>
      <c r="E79" s="2">
        <v>0</v>
      </c>
      <c r="R79" s="18">
        <v>44134</v>
      </c>
      <c r="S79" s="1">
        <v>344</v>
      </c>
    </row>
    <row r="80" spans="1:19">
      <c r="C80" s="5">
        <v>44129</v>
      </c>
      <c r="D80" s="2">
        <v>312</v>
      </c>
      <c r="E80" s="2">
        <v>1</v>
      </c>
    </row>
    <row r="81" spans="3:19">
      <c r="C81" s="5">
        <v>44128</v>
      </c>
      <c r="D81" s="2">
        <v>329</v>
      </c>
      <c r="E81" s="2">
        <v>0</v>
      </c>
    </row>
    <row r="82" spans="3:19">
      <c r="C82" s="5">
        <v>44127</v>
      </c>
      <c r="D82" s="2">
        <v>486</v>
      </c>
      <c r="E82" s="2">
        <v>0</v>
      </c>
      <c r="R82" s="18">
        <v>44135</v>
      </c>
      <c r="S82" s="1">
        <v>203</v>
      </c>
    </row>
    <row r="83" spans="3:19">
      <c r="C83" s="5">
        <v>44126</v>
      </c>
      <c r="D83" s="2">
        <v>372</v>
      </c>
      <c r="E83" s="2">
        <v>0</v>
      </c>
    </row>
    <row r="84" spans="3:19">
      <c r="C84" s="5">
        <v>44125</v>
      </c>
      <c r="D84" s="2">
        <v>446</v>
      </c>
      <c r="E84" s="2">
        <v>0</v>
      </c>
    </row>
    <row r="85" spans="3:19">
      <c r="C85" s="5">
        <v>44124</v>
      </c>
      <c r="D85" s="2">
        <v>386</v>
      </c>
      <c r="E85" s="2">
        <v>0</v>
      </c>
      <c r="R85" s="18">
        <v>44136</v>
      </c>
      <c r="S85" s="1">
        <v>178</v>
      </c>
    </row>
    <row r="86" spans="3:19">
      <c r="C86" s="5">
        <v>44123</v>
      </c>
      <c r="D86" s="2">
        <v>421</v>
      </c>
      <c r="E86" s="2">
        <v>0</v>
      </c>
    </row>
    <row r="87" spans="3:19">
      <c r="C87" s="5">
        <v>44122</v>
      </c>
      <c r="D87" s="2">
        <v>535</v>
      </c>
      <c r="E87" s="2">
        <v>0</v>
      </c>
    </row>
    <row r="88" spans="3:19">
      <c r="C88" s="5">
        <v>44121</v>
      </c>
      <c r="D88" s="2">
        <v>537</v>
      </c>
      <c r="E88" s="2">
        <v>0</v>
      </c>
      <c r="R88" s="18">
        <v>44137</v>
      </c>
      <c r="S88" s="1">
        <v>109</v>
      </c>
    </row>
    <row r="89" spans="3:19">
      <c r="C89" s="5">
        <v>44120</v>
      </c>
      <c r="D89" s="2">
        <v>639</v>
      </c>
      <c r="E89" s="2">
        <v>0</v>
      </c>
    </row>
    <row r="90" spans="3:19">
      <c r="C90" s="5">
        <v>44119</v>
      </c>
      <c r="D90" s="2">
        <v>429</v>
      </c>
      <c r="E90" s="2">
        <v>0</v>
      </c>
    </row>
    <row r="91" spans="3:19">
      <c r="C91" s="5">
        <v>44118</v>
      </c>
      <c r="D91" s="2">
        <v>559</v>
      </c>
      <c r="E91" s="2">
        <v>0</v>
      </c>
      <c r="R91" s="18">
        <v>44138</v>
      </c>
      <c r="S91" s="1">
        <v>237</v>
      </c>
    </row>
    <row r="92" spans="3:19">
      <c r="C92" s="5">
        <v>44117</v>
      </c>
      <c r="D92" s="2">
        <v>649</v>
      </c>
      <c r="E92" s="2">
        <v>0</v>
      </c>
    </row>
    <row r="93" spans="3:19">
      <c r="C93" s="5">
        <v>44116</v>
      </c>
      <c r="D93" s="2">
        <v>691</v>
      </c>
      <c r="E93" s="2">
        <v>0</v>
      </c>
    </row>
    <row r="94" spans="3:19">
      <c r="C94" s="5">
        <v>44115</v>
      </c>
      <c r="D94" s="2">
        <v>666</v>
      </c>
      <c r="E94" s="2">
        <v>0</v>
      </c>
      <c r="R94" s="18">
        <v>44139</v>
      </c>
      <c r="S94" s="1">
        <v>293</v>
      </c>
    </row>
    <row r="95" spans="3:19">
      <c r="C95" s="5">
        <v>44114</v>
      </c>
      <c r="D95" s="2">
        <v>720</v>
      </c>
      <c r="E95" s="2">
        <v>0</v>
      </c>
    </row>
    <row r="96" spans="3:19">
      <c r="C96" s="5">
        <v>44113</v>
      </c>
      <c r="D96" s="2">
        <v>640</v>
      </c>
      <c r="E96" s="2">
        <v>11</v>
      </c>
    </row>
    <row r="97" spans="3:19">
      <c r="C97" s="5">
        <v>44112</v>
      </c>
      <c r="D97" s="2">
        <v>445</v>
      </c>
      <c r="E97" s="2">
        <v>0</v>
      </c>
      <c r="R97" s="18">
        <v>44140</v>
      </c>
      <c r="S97" s="1">
        <v>189</v>
      </c>
    </row>
    <row r="98" spans="3:19">
      <c r="C98" s="5">
        <v>44111</v>
      </c>
      <c r="D98" s="2">
        <v>578</v>
      </c>
      <c r="E98" s="2">
        <v>0</v>
      </c>
    </row>
    <row r="99" spans="3:19">
      <c r="C99" s="5">
        <v>44110</v>
      </c>
      <c r="D99" s="2">
        <v>655</v>
      </c>
      <c r="E99" s="2">
        <v>0</v>
      </c>
    </row>
    <row r="100" spans="3:19">
      <c r="C100" s="5">
        <v>44109</v>
      </c>
      <c r="D100" s="2">
        <v>453</v>
      </c>
      <c r="E100" s="2">
        <v>0</v>
      </c>
      <c r="R100" s="18">
        <v>44141</v>
      </c>
      <c r="S100" s="1">
        <v>266</v>
      </c>
    </row>
    <row r="101" spans="3:19">
      <c r="C101" s="5">
        <v>44108</v>
      </c>
      <c r="D101" s="2">
        <v>294</v>
      </c>
      <c r="E101" s="2">
        <v>0</v>
      </c>
    </row>
    <row r="102" spans="3:19">
      <c r="C102" s="5">
        <v>44107</v>
      </c>
      <c r="D102" s="2">
        <v>463</v>
      </c>
      <c r="E102" s="2">
        <v>1</v>
      </c>
    </row>
    <row r="103" spans="3:19">
      <c r="C103" s="5">
        <v>44106</v>
      </c>
      <c r="D103" s="2">
        <v>169</v>
      </c>
      <c r="E103" s="2">
        <v>0</v>
      </c>
      <c r="R103" s="18">
        <v>44143</v>
      </c>
      <c r="S103" s="1">
        <v>412</v>
      </c>
    </row>
    <row r="104" spans="3:19">
      <c r="C104" s="5">
        <v>44105</v>
      </c>
      <c r="D104" s="2">
        <v>203</v>
      </c>
      <c r="E104" s="2">
        <v>0</v>
      </c>
    </row>
    <row r="105" spans="3:19">
      <c r="C105" s="5">
        <v>44104</v>
      </c>
      <c r="D105" s="2">
        <v>318</v>
      </c>
      <c r="E105" s="2">
        <v>0</v>
      </c>
    </row>
    <row r="106" spans="3:19">
      <c r="C106" s="5">
        <v>44103</v>
      </c>
      <c r="D106" s="2">
        <v>238</v>
      </c>
      <c r="E106" s="2">
        <v>0</v>
      </c>
      <c r="R106" s="18">
        <v>44144</v>
      </c>
      <c r="S106" s="1">
        <v>90</v>
      </c>
    </row>
    <row r="107" spans="3:19">
      <c r="C107" s="5">
        <v>44102</v>
      </c>
      <c r="D107" s="2">
        <v>199</v>
      </c>
      <c r="E107" s="2">
        <v>0</v>
      </c>
    </row>
    <row r="108" spans="3:19">
      <c r="C108" s="5">
        <v>44101</v>
      </c>
      <c r="D108" s="2">
        <v>141</v>
      </c>
      <c r="E108" s="2">
        <v>0</v>
      </c>
    </row>
    <row r="109" spans="3:19">
      <c r="C109" s="5">
        <v>44100</v>
      </c>
      <c r="D109" s="2">
        <v>242</v>
      </c>
      <c r="E109" s="2">
        <v>0</v>
      </c>
      <c r="R109" s="18">
        <v>44145</v>
      </c>
      <c r="S109" s="1">
        <v>220</v>
      </c>
    </row>
    <row r="110" spans="3:19">
      <c r="C110" s="5">
        <v>44099</v>
      </c>
      <c r="D110" s="2">
        <v>217</v>
      </c>
      <c r="E110" s="2">
        <v>1</v>
      </c>
    </row>
    <row r="111" spans="3:19">
      <c r="C111" s="5">
        <v>44098</v>
      </c>
      <c r="D111" s="2">
        <v>211</v>
      </c>
      <c r="E111" s="2">
        <v>0</v>
      </c>
    </row>
    <row r="112" spans="3:19">
      <c r="C112" s="5">
        <v>44097</v>
      </c>
      <c r="D112" s="2">
        <v>189</v>
      </c>
      <c r="E112" s="2">
        <v>0</v>
      </c>
      <c r="R112" s="18">
        <v>44146</v>
      </c>
      <c r="S112" s="1">
        <v>238</v>
      </c>
    </row>
    <row r="113" spans="3:19">
      <c r="C113" s="5">
        <v>44096</v>
      </c>
      <c r="D113" s="2">
        <v>311</v>
      </c>
      <c r="E113" s="2">
        <v>0</v>
      </c>
    </row>
    <row r="114" spans="3:19">
      <c r="C114" s="5">
        <v>44095</v>
      </c>
      <c r="D114" s="2">
        <v>157</v>
      </c>
      <c r="E114" s="2">
        <v>0</v>
      </c>
    </row>
    <row r="115" spans="3:19">
      <c r="C115" s="5">
        <v>44094</v>
      </c>
      <c r="D115" s="2">
        <v>202</v>
      </c>
      <c r="E115" s="2">
        <v>0</v>
      </c>
      <c r="R115" s="18">
        <v>44147</v>
      </c>
      <c r="S115" s="1">
        <v>197</v>
      </c>
    </row>
    <row r="116" spans="3:19">
      <c r="C116" s="5">
        <v>44093</v>
      </c>
      <c r="D116" s="2">
        <v>190</v>
      </c>
      <c r="E116" s="2">
        <v>0</v>
      </c>
    </row>
    <row r="117" spans="3:19">
      <c r="C117" s="5">
        <v>44092</v>
      </c>
      <c r="D117" s="2">
        <v>82</v>
      </c>
      <c r="E117" s="2">
        <v>0</v>
      </c>
    </row>
    <row r="118" spans="3:19">
      <c r="C118" s="5">
        <v>44091</v>
      </c>
      <c r="D118" s="2">
        <v>137</v>
      </c>
      <c r="E118" s="2">
        <v>0</v>
      </c>
      <c r="R118" s="18">
        <v>44148</v>
      </c>
      <c r="S118" s="1">
        <v>316</v>
      </c>
    </row>
    <row r="119" spans="3:19">
      <c r="C119" s="5">
        <v>44090</v>
      </c>
      <c r="D119" s="2">
        <v>125</v>
      </c>
      <c r="E119" s="2">
        <v>0</v>
      </c>
    </row>
    <row r="120" spans="3:19">
      <c r="C120" s="5">
        <v>44089</v>
      </c>
      <c r="D120" s="2">
        <v>136</v>
      </c>
      <c r="E120" s="2">
        <v>0</v>
      </c>
    </row>
    <row r="121" spans="3:19">
      <c r="C121" s="5">
        <v>44088</v>
      </c>
      <c r="D121" s="2">
        <v>67</v>
      </c>
      <c r="E121" s="2">
        <v>0</v>
      </c>
      <c r="R121" s="18">
        <v>44149</v>
      </c>
      <c r="S121" s="1">
        <v>244</v>
      </c>
    </row>
    <row r="122" spans="3:19">
      <c r="C122" s="5">
        <v>44087</v>
      </c>
      <c r="D122" s="2">
        <v>87</v>
      </c>
      <c r="E122" s="2">
        <v>0</v>
      </c>
    </row>
    <row r="123" spans="3:19">
      <c r="C123" s="5">
        <v>44086</v>
      </c>
      <c r="D123" s="2">
        <v>46</v>
      </c>
      <c r="E123" s="2">
        <v>0</v>
      </c>
    </row>
    <row r="124" spans="3:19">
      <c r="C124" s="5">
        <v>44085</v>
      </c>
      <c r="D124" s="2">
        <v>70</v>
      </c>
      <c r="E124" s="2">
        <v>0</v>
      </c>
      <c r="R124" s="18">
        <v>44150</v>
      </c>
      <c r="S124" s="1">
        <v>213</v>
      </c>
    </row>
    <row r="125" spans="3:19">
      <c r="C125" s="5">
        <v>44084</v>
      </c>
      <c r="D125" s="2">
        <v>75</v>
      </c>
      <c r="E125" s="2">
        <v>0</v>
      </c>
    </row>
    <row r="126" spans="3:19">
      <c r="C126" s="5">
        <v>44083</v>
      </c>
      <c r="D126" s="2">
        <v>101</v>
      </c>
      <c r="E126" s="2">
        <v>0</v>
      </c>
    </row>
    <row r="127" spans="3:19">
      <c r="C127" s="5">
        <v>44082</v>
      </c>
      <c r="D127" s="2">
        <v>56</v>
      </c>
      <c r="E127" s="2">
        <v>0</v>
      </c>
      <c r="R127" s="18">
        <v>44151</v>
      </c>
      <c r="S127" s="1">
        <v>104</v>
      </c>
    </row>
    <row r="128" spans="3:19">
      <c r="C128" s="5">
        <v>44081</v>
      </c>
      <c r="D128" s="2">
        <v>46</v>
      </c>
      <c r="E128" s="2">
        <v>0</v>
      </c>
    </row>
    <row r="129" spans="1:19">
      <c r="C129" s="5">
        <v>44080</v>
      </c>
      <c r="D129" s="2">
        <v>10</v>
      </c>
      <c r="E129" s="2">
        <v>0</v>
      </c>
    </row>
    <row r="130" spans="1:19">
      <c r="A130" t="s">
        <v>14</v>
      </c>
      <c r="C130" s="5">
        <v>44079</v>
      </c>
      <c r="D130" s="2">
        <v>15</v>
      </c>
      <c r="E130" s="2">
        <v>0</v>
      </c>
      <c r="R130" s="18">
        <v>44152</v>
      </c>
      <c r="S130" s="1">
        <v>228</v>
      </c>
    </row>
    <row r="131" spans="1:19">
      <c r="A131" s="6" t="s">
        <v>6</v>
      </c>
      <c r="C131" s="5">
        <v>44078</v>
      </c>
      <c r="D131" s="2">
        <v>19</v>
      </c>
      <c r="E131" s="2">
        <v>0</v>
      </c>
    </row>
    <row r="132" spans="1:19">
      <c r="C132" s="5">
        <v>44077</v>
      </c>
      <c r="D132" s="2">
        <v>6</v>
      </c>
      <c r="E132" s="2">
        <v>0</v>
      </c>
    </row>
    <row r="133" spans="1:19">
      <c r="A133" t="s">
        <v>8</v>
      </c>
      <c r="C133"/>
      <c r="R133" s="18">
        <v>44153</v>
      </c>
      <c r="S133" s="1">
        <v>288</v>
      </c>
    </row>
    <row r="134" spans="1:19">
      <c r="A134" s="8" t="str">
        <f ca="1">"Uusien #koronavilkku päiväavaimien lukumäärä "&amp;TEXT(NOW(),"p.kk")&amp;" on n="&amp;C141&amp;" edelliset 7 päivää "&amp;A141&amp;" (muutos "&amp;A142&amp;"), "&amp;A148&amp;" ("&amp;A149&amp;"), "&amp;A155&amp;" ("&amp;A156&amp;"), "&amp;A162&amp;". Kumulatiivisesti N="&amp;G2&amp;" ja /5 arvioituna (*) avauskoodeja jaettu vähintään "&amp;TEXT(H2,"0")&amp;", https://github.com/jussivirkkala/excel/tree/master/all-exposure-checks"</f>
        <v>Uusien #koronavilkku päiväavaimien lukumäärä 29.12 on n=298 edelliset 7 päivää 2183 (muutos -36 %), 3424 (-25 %), 4557 (-16 %), 5393. Kumulatiivisesti N=48148 ja /5 arvioituna (*) avauskoodeja jaettu vähintään 9630, https://github.com/jussivirkkala/excel/tree/master/all-exposure-checks</v>
      </c>
      <c r="C134"/>
    </row>
    <row r="136" spans="1:19">
      <c r="A136" s="8" t="str">
        <f ca="1">TEXT(NOW(),"p.k.vvvv")&amp;" uusia Koronavilkku päiväavaimia n="&amp;C141&amp;"."</f>
        <v>29.12.2020 uusia Koronavilkku päiväavaimia n=298.</v>
      </c>
      <c r="E136" t="str">
        <f>IF(MAX(AllKeys)=C141," (ennätys) ","")</f>
        <v/>
      </c>
      <c r="R136" s="18">
        <v>44154</v>
      </c>
      <c r="S136" s="1">
        <v>351</v>
      </c>
    </row>
    <row r="138" spans="1:19">
      <c r="A138" t="s">
        <v>4</v>
      </c>
    </row>
    <row r="139" spans="1:19">
      <c r="I139" t="s">
        <v>20</v>
      </c>
      <c r="R139" s="18">
        <v>44155</v>
      </c>
      <c r="S139" s="1">
        <v>461</v>
      </c>
    </row>
    <row r="140" spans="1:19">
      <c r="B140" s="14">
        <f>MAX(time)+1</f>
        <v>44195</v>
      </c>
      <c r="C140" t="s">
        <v>24</v>
      </c>
      <c r="D140" t="s">
        <v>2</v>
      </c>
      <c r="F140" t="s">
        <v>18</v>
      </c>
      <c r="I140" t="s">
        <v>16</v>
      </c>
      <c r="J140" t="s">
        <v>17</v>
      </c>
      <c r="K140" t="s">
        <v>23</v>
      </c>
    </row>
    <row r="141" spans="1:19">
      <c r="A141">
        <f>SUM(C141:C147)</f>
        <v>2183</v>
      </c>
      <c r="B141" s="14">
        <f>IF(AND(B140&gt;44077,B140&lt;&gt;""),B140-1,B140)</f>
        <v>44194</v>
      </c>
      <c r="C141">
        <f t="shared" ref="C141:C174" si="10">VLOOKUP(B141,data,2,FALSE)</f>
        <v>298</v>
      </c>
      <c r="D141">
        <f t="shared" ref="D141:D153" si="11">VLOOKUP(B141,data,3,FALSE)</f>
        <v>0</v>
      </c>
      <c r="E141">
        <f>IF(C141&lt;C142,C141,-1)</f>
        <v>-1</v>
      </c>
      <c r="F141">
        <f>COUNTIF(E141:E263,E141)</f>
        <v>123</v>
      </c>
      <c r="G141" s="3">
        <f t="shared" ref="G141:G204" si="12">IF(G142&gt;44077,G142-1,44077)</f>
        <v>44077</v>
      </c>
      <c r="H141">
        <f t="shared" ref="H141:H204" si="13">VLOOKUP(G141,data,2,FALSE)</f>
        <v>6</v>
      </c>
      <c r="K141">
        <f t="shared" ref="K141:K172" si="14">IF(ISNA(VLOOKUP(B141,R:S,2,)),"",VLOOKUP(B141,R:S,2,))</f>
        <v>283</v>
      </c>
    </row>
    <row r="142" spans="1:19">
      <c r="A142" s="9" t="str">
        <f>TEXT(A141/A148-1,"0 %")</f>
        <v>-36 %</v>
      </c>
      <c r="B142" s="14">
        <f t="shared" ref="B142:B205" si="15">IF(AND(B141&gt;44077,B141&lt;&gt;""),B141-1,B141)</f>
        <v>44193</v>
      </c>
      <c r="C142">
        <f t="shared" si="10"/>
        <v>269</v>
      </c>
      <c r="D142">
        <f t="shared" si="11"/>
        <v>0</v>
      </c>
      <c r="E142">
        <f>IF(C142&gt;=E141,E141,0)</f>
        <v>-1</v>
      </c>
      <c r="G142" s="3">
        <f t="shared" si="12"/>
        <v>44077</v>
      </c>
      <c r="H142">
        <f t="shared" si="13"/>
        <v>6</v>
      </c>
      <c r="I142" t="str">
        <f t="shared" ref="I142:I204" si="16">IF(AND(H142&gt;H141,H142&gt;H143),H142,IF(AND(H143="",H142/H141&gt;1.1),H142,""))</f>
        <v/>
      </c>
      <c r="J142" t="str">
        <f t="shared" ref="J142:J204" si="17">IF(AND(H142&lt;H141,H142&lt;H143),H142,IF(AND(H143="",H142/H141&lt;0.9),H142,""))</f>
        <v/>
      </c>
      <c r="K142">
        <f t="shared" si="14"/>
        <v>160</v>
      </c>
      <c r="R142" s="18">
        <v>44156</v>
      </c>
      <c r="S142" s="1">
        <v>469</v>
      </c>
    </row>
    <row r="143" spans="1:19">
      <c r="B143" s="14">
        <f t="shared" si="15"/>
        <v>44192</v>
      </c>
      <c r="C143">
        <f t="shared" si="10"/>
        <v>214</v>
      </c>
      <c r="D143">
        <f t="shared" si="11"/>
        <v>0</v>
      </c>
      <c r="E143">
        <f t="shared" ref="E143:E187" si="18">IF(C143&gt;E142,E142,0)</f>
        <v>-1</v>
      </c>
      <c r="G143" s="3">
        <f t="shared" si="12"/>
        <v>44077</v>
      </c>
      <c r="H143">
        <f t="shared" si="13"/>
        <v>6</v>
      </c>
      <c r="I143" t="str">
        <f t="shared" si="16"/>
        <v/>
      </c>
      <c r="J143" t="str">
        <f t="shared" si="17"/>
        <v/>
      </c>
      <c r="K143">
        <f t="shared" si="14"/>
        <v>156</v>
      </c>
    </row>
    <row r="144" spans="1:19">
      <c r="B144" s="14">
        <f t="shared" si="15"/>
        <v>44191</v>
      </c>
      <c r="C144">
        <f t="shared" si="10"/>
        <v>266</v>
      </c>
      <c r="D144">
        <f t="shared" si="11"/>
        <v>0</v>
      </c>
      <c r="E144">
        <f t="shared" si="18"/>
        <v>-1</v>
      </c>
      <c r="G144" s="3">
        <f t="shared" si="12"/>
        <v>44077</v>
      </c>
      <c r="H144">
        <f t="shared" si="13"/>
        <v>6</v>
      </c>
      <c r="I144" t="str">
        <f t="shared" si="16"/>
        <v/>
      </c>
      <c r="J144" t="str">
        <f t="shared" si="17"/>
        <v/>
      </c>
      <c r="K144">
        <f t="shared" si="14"/>
        <v>173</v>
      </c>
    </row>
    <row r="145" spans="1:19">
      <c r="B145" s="14">
        <f t="shared" si="15"/>
        <v>44190</v>
      </c>
      <c r="C145">
        <f t="shared" si="10"/>
        <v>237</v>
      </c>
      <c r="D145">
        <f t="shared" si="11"/>
        <v>0</v>
      </c>
      <c r="E145">
        <f t="shared" si="18"/>
        <v>-1</v>
      </c>
      <c r="G145" s="3">
        <f t="shared" si="12"/>
        <v>44077</v>
      </c>
      <c r="H145">
        <f t="shared" si="13"/>
        <v>6</v>
      </c>
      <c r="I145" t="str">
        <f t="shared" si="16"/>
        <v/>
      </c>
      <c r="J145" t="str">
        <f t="shared" si="17"/>
        <v/>
      </c>
      <c r="K145">
        <f t="shared" si="14"/>
        <v>201</v>
      </c>
      <c r="R145" s="18">
        <v>44157</v>
      </c>
      <c r="S145" s="1">
        <v>423</v>
      </c>
    </row>
    <row r="146" spans="1:19">
      <c r="B146" s="14">
        <f t="shared" si="15"/>
        <v>44189</v>
      </c>
      <c r="C146">
        <f t="shared" si="10"/>
        <v>442</v>
      </c>
      <c r="D146">
        <f t="shared" si="11"/>
        <v>0</v>
      </c>
      <c r="E146">
        <f t="shared" si="18"/>
        <v>-1</v>
      </c>
      <c r="G146" s="3">
        <f t="shared" si="12"/>
        <v>44077</v>
      </c>
      <c r="H146">
        <f t="shared" si="13"/>
        <v>6</v>
      </c>
      <c r="I146" t="str">
        <f t="shared" si="16"/>
        <v/>
      </c>
      <c r="J146" t="str">
        <f t="shared" si="17"/>
        <v/>
      </c>
      <c r="K146">
        <f t="shared" si="14"/>
        <v>363</v>
      </c>
    </row>
    <row r="147" spans="1:19">
      <c r="B147" s="14">
        <f t="shared" si="15"/>
        <v>44188</v>
      </c>
      <c r="C147">
        <f t="shared" si="10"/>
        <v>457</v>
      </c>
      <c r="D147">
        <f t="shared" si="11"/>
        <v>0</v>
      </c>
      <c r="E147">
        <f>IF(C147&gt;E146,E146,-1)</f>
        <v>-1</v>
      </c>
      <c r="G147" s="3">
        <f t="shared" si="12"/>
        <v>44078</v>
      </c>
      <c r="H147">
        <f t="shared" si="13"/>
        <v>19</v>
      </c>
      <c r="I147">
        <f t="shared" si="16"/>
        <v>19</v>
      </c>
      <c r="J147" t="str">
        <f t="shared" si="17"/>
        <v/>
      </c>
      <c r="K147">
        <f t="shared" si="14"/>
        <v>367</v>
      </c>
    </row>
    <row r="148" spans="1:19">
      <c r="A148">
        <f>SUM(C148:C154)</f>
        <v>3424</v>
      </c>
      <c r="B148" s="14">
        <f t="shared" si="15"/>
        <v>44187</v>
      </c>
      <c r="C148">
        <f t="shared" si="10"/>
        <v>495</v>
      </c>
      <c r="D148">
        <f t="shared" si="11"/>
        <v>0</v>
      </c>
      <c r="E148">
        <f t="shared" si="18"/>
        <v>-1</v>
      </c>
      <c r="G148" s="3">
        <f t="shared" si="12"/>
        <v>44079</v>
      </c>
      <c r="H148">
        <f t="shared" si="13"/>
        <v>15</v>
      </c>
      <c r="I148" t="str">
        <f t="shared" si="16"/>
        <v/>
      </c>
      <c r="J148" t="str">
        <f t="shared" si="17"/>
        <v/>
      </c>
      <c r="K148">
        <f t="shared" si="14"/>
        <v>303</v>
      </c>
      <c r="R148" s="18">
        <v>44158</v>
      </c>
      <c r="S148" s="1">
        <v>297</v>
      </c>
    </row>
    <row r="149" spans="1:19">
      <c r="A149" s="9" t="str">
        <f>TEXT(A148/A155-1,"0 %")</f>
        <v>-25 %</v>
      </c>
      <c r="B149" s="14">
        <f t="shared" si="15"/>
        <v>44186</v>
      </c>
      <c r="C149">
        <f t="shared" si="10"/>
        <v>436</v>
      </c>
      <c r="D149">
        <f t="shared" si="11"/>
        <v>0</v>
      </c>
      <c r="E149">
        <f t="shared" si="18"/>
        <v>-1</v>
      </c>
      <c r="G149" s="3">
        <f t="shared" si="12"/>
        <v>44080</v>
      </c>
      <c r="H149">
        <f t="shared" si="13"/>
        <v>10</v>
      </c>
      <c r="I149" t="str">
        <f t="shared" si="16"/>
        <v/>
      </c>
      <c r="J149">
        <f t="shared" si="17"/>
        <v>10</v>
      </c>
      <c r="K149">
        <f t="shared" si="14"/>
        <v>252</v>
      </c>
    </row>
    <row r="150" spans="1:19">
      <c r="B150" s="14">
        <f t="shared" si="15"/>
        <v>44185</v>
      </c>
      <c r="C150">
        <f t="shared" si="10"/>
        <v>393</v>
      </c>
      <c r="D150">
        <f t="shared" si="11"/>
        <v>0</v>
      </c>
      <c r="E150">
        <f t="shared" si="18"/>
        <v>-1</v>
      </c>
      <c r="G150" s="3">
        <f t="shared" si="12"/>
        <v>44081</v>
      </c>
      <c r="H150">
        <f t="shared" si="13"/>
        <v>46</v>
      </c>
      <c r="I150" t="str">
        <f t="shared" si="16"/>
        <v/>
      </c>
      <c r="J150" t="str">
        <f t="shared" si="17"/>
        <v/>
      </c>
      <c r="K150">
        <f t="shared" si="14"/>
        <v>309</v>
      </c>
    </row>
    <row r="151" spans="1:19">
      <c r="B151" s="14">
        <f t="shared" si="15"/>
        <v>44184</v>
      </c>
      <c r="C151">
        <f t="shared" si="10"/>
        <v>486</v>
      </c>
      <c r="D151">
        <f t="shared" si="11"/>
        <v>0</v>
      </c>
      <c r="E151">
        <f t="shared" si="18"/>
        <v>-1</v>
      </c>
      <c r="G151" s="3">
        <f t="shared" si="12"/>
        <v>44082</v>
      </c>
      <c r="H151">
        <f t="shared" si="13"/>
        <v>56</v>
      </c>
      <c r="I151" t="str">
        <f t="shared" si="16"/>
        <v/>
      </c>
      <c r="J151" t="str">
        <f t="shared" si="17"/>
        <v/>
      </c>
      <c r="K151">
        <f t="shared" si="14"/>
        <v>271</v>
      </c>
      <c r="R151" s="18">
        <v>44159</v>
      </c>
      <c r="S151" s="1">
        <v>353</v>
      </c>
    </row>
    <row r="152" spans="1:19">
      <c r="B152" s="14">
        <f t="shared" si="15"/>
        <v>44183</v>
      </c>
      <c r="C152">
        <f t="shared" si="10"/>
        <v>403</v>
      </c>
      <c r="D152">
        <f t="shared" si="11"/>
        <v>0</v>
      </c>
      <c r="E152">
        <f t="shared" si="18"/>
        <v>-1</v>
      </c>
      <c r="G152" s="3">
        <f t="shared" si="12"/>
        <v>44083</v>
      </c>
      <c r="H152">
        <f t="shared" si="13"/>
        <v>101</v>
      </c>
      <c r="I152">
        <f t="shared" si="16"/>
        <v>101</v>
      </c>
      <c r="J152" t="str">
        <f t="shared" si="17"/>
        <v/>
      </c>
      <c r="K152">
        <f t="shared" si="14"/>
        <v>354</v>
      </c>
    </row>
    <row r="153" spans="1:19">
      <c r="B153" s="14">
        <f t="shared" si="15"/>
        <v>44182</v>
      </c>
      <c r="C153">
        <f t="shared" si="10"/>
        <v>571</v>
      </c>
      <c r="D153">
        <f t="shared" si="11"/>
        <v>0</v>
      </c>
      <c r="E153">
        <f t="shared" si="18"/>
        <v>-1</v>
      </c>
      <c r="G153" s="3">
        <f t="shared" si="12"/>
        <v>44084</v>
      </c>
      <c r="H153">
        <f t="shared" si="13"/>
        <v>75</v>
      </c>
      <c r="I153" t="str">
        <f t="shared" si="16"/>
        <v/>
      </c>
      <c r="J153" t="str">
        <f t="shared" si="17"/>
        <v/>
      </c>
      <c r="K153">
        <f t="shared" si="14"/>
        <v>358</v>
      </c>
    </row>
    <row r="154" spans="1:19">
      <c r="B154" s="14">
        <f t="shared" si="15"/>
        <v>44181</v>
      </c>
      <c r="C154">
        <f t="shared" si="10"/>
        <v>640</v>
      </c>
      <c r="D154">
        <f>VLOOKUP(B154,data,3,FALSE)</f>
        <v>1</v>
      </c>
      <c r="E154">
        <f t="shared" si="18"/>
        <v>-1</v>
      </c>
      <c r="G154" s="3">
        <f t="shared" si="12"/>
        <v>44085</v>
      </c>
      <c r="H154">
        <f t="shared" si="13"/>
        <v>70</v>
      </c>
      <c r="I154" t="str">
        <f t="shared" si="16"/>
        <v/>
      </c>
      <c r="J154" t="str">
        <f t="shared" si="17"/>
        <v/>
      </c>
      <c r="K154">
        <f t="shared" si="14"/>
        <v>411</v>
      </c>
      <c r="R154" s="18">
        <v>44160</v>
      </c>
      <c r="S154" s="1">
        <v>363</v>
      </c>
    </row>
    <row r="155" spans="1:19">
      <c r="A155">
        <f>SUM(C155:C161)</f>
        <v>4557</v>
      </c>
      <c r="B155" s="14">
        <f t="shared" si="15"/>
        <v>44180</v>
      </c>
      <c r="C155">
        <f t="shared" si="10"/>
        <v>504</v>
      </c>
      <c r="D155">
        <f t="shared" ref="D155:D161" si="19">VLOOKUP(B155,data,3,FALSE)</f>
        <v>0</v>
      </c>
      <c r="E155">
        <f t="shared" si="18"/>
        <v>-1</v>
      </c>
      <c r="G155" s="3">
        <f t="shared" si="12"/>
        <v>44086</v>
      </c>
      <c r="H155">
        <f t="shared" si="13"/>
        <v>46</v>
      </c>
      <c r="I155" t="str">
        <f t="shared" si="16"/>
        <v/>
      </c>
      <c r="J155">
        <f t="shared" si="17"/>
        <v>46</v>
      </c>
      <c r="K155">
        <f t="shared" si="14"/>
        <v>349</v>
      </c>
    </row>
    <row r="156" spans="1:19">
      <c r="A156" s="9" t="str">
        <f>TEXT(A155/A162-1,"0 %")</f>
        <v>-16 %</v>
      </c>
      <c r="B156" s="14">
        <f t="shared" si="15"/>
        <v>44179</v>
      </c>
      <c r="C156">
        <f t="shared" si="10"/>
        <v>443</v>
      </c>
      <c r="D156">
        <f t="shared" si="19"/>
        <v>0</v>
      </c>
      <c r="E156">
        <f t="shared" si="18"/>
        <v>-1</v>
      </c>
      <c r="G156" s="3">
        <f t="shared" si="12"/>
        <v>44087</v>
      </c>
      <c r="H156">
        <f t="shared" si="13"/>
        <v>87</v>
      </c>
      <c r="I156">
        <f t="shared" si="16"/>
        <v>87</v>
      </c>
      <c r="J156" t="str">
        <f t="shared" si="17"/>
        <v/>
      </c>
      <c r="K156">
        <f t="shared" si="14"/>
        <v>300</v>
      </c>
    </row>
    <row r="157" spans="1:19">
      <c r="B157" s="14">
        <f t="shared" si="15"/>
        <v>44178</v>
      </c>
      <c r="C157">
        <f t="shared" si="10"/>
        <v>598</v>
      </c>
      <c r="D157">
        <f t="shared" si="19"/>
        <v>0</v>
      </c>
      <c r="E157">
        <f t="shared" si="18"/>
        <v>-1</v>
      </c>
      <c r="G157" s="3">
        <f t="shared" si="12"/>
        <v>44088</v>
      </c>
      <c r="H157">
        <f t="shared" si="13"/>
        <v>67</v>
      </c>
      <c r="I157" t="str">
        <f t="shared" si="16"/>
        <v/>
      </c>
      <c r="J157">
        <f t="shared" si="17"/>
        <v>67</v>
      </c>
      <c r="K157">
        <f t="shared" si="14"/>
        <v>360</v>
      </c>
      <c r="R157" s="18">
        <v>44161</v>
      </c>
      <c r="S157" s="1">
        <v>496</v>
      </c>
    </row>
    <row r="158" spans="1:19">
      <c r="B158" s="14">
        <f t="shared" si="15"/>
        <v>44177</v>
      </c>
      <c r="C158">
        <f t="shared" si="10"/>
        <v>588</v>
      </c>
      <c r="D158">
        <f t="shared" si="19"/>
        <v>0</v>
      </c>
      <c r="E158">
        <f t="shared" si="18"/>
        <v>-1</v>
      </c>
      <c r="G158" s="3">
        <f t="shared" si="12"/>
        <v>44089</v>
      </c>
      <c r="H158">
        <f t="shared" si="13"/>
        <v>136</v>
      </c>
      <c r="I158">
        <f t="shared" si="16"/>
        <v>136</v>
      </c>
      <c r="J158" t="str">
        <f t="shared" si="17"/>
        <v/>
      </c>
      <c r="K158">
        <f t="shared" si="14"/>
        <v>377</v>
      </c>
    </row>
    <row r="159" spans="1:19">
      <c r="B159" s="14">
        <f t="shared" si="15"/>
        <v>44176</v>
      </c>
      <c r="C159">
        <f t="shared" si="10"/>
        <v>897</v>
      </c>
      <c r="D159">
        <f t="shared" si="19"/>
        <v>0</v>
      </c>
      <c r="E159">
        <f t="shared" si="18"/>
        <v>-1</v>
      </c>
      <c r="G159" s="3">
        <f t="shared" si="12"/>
        <v>44090</v>
      </c>
      <c r="H159">
        <f t="shared" si="13"/>
        <v>125</v>
      </c>
      <c r="I159" t="str">
        <f t="shared" si="16"/>
        <v/>
      </c>
      <c r="J159">
        <f t="shared" si="17"/>
        <v>125</v>
      </c>
      <c r="K159">
        <f t="shared" si="14"/>
        <v>501</v>
      </c>
    </row>
    <row r="160" spans="1:19">
      <c r="B160" s="14">
        <f t="shared" si="15"/>
        <v>44175</v>
      </c>
      <c r="C160">
        <f t="shared" si="10"/>
        <v>710</v>
      </c>
      <c r="D160">
        <f t="shared" si="19"/>
        <v>0</v>
      </c>
      <c r="E160">
        <f t="shared" si="18"/>
        <v>-1</v>
      </c>
      <c r="G160" s="3">
        <f t="shared" si="12"/>
        <v>44091</v>
      </c>
      <c r="H160">
        <f t="shared" si="13"/>
        <v>137</v>
      </c>
      <c r="I160">
        <f t="shared" si="16"/>
        <v>137</v>
      </c>
      <c r="J160" t="str">
        <f t="shared" si="17"/>
        <v/>
      </c>
      <c r="K160">
        <f t="shared" si="14"/>
        <v>840</v>
      </c>
      <c r="R160" s="18">
        <v>44162</v>
      </c>
      <c r="S160" s="1">
        <v>618</v>
      </c>
    </row>
    <row r="161" spans="1:19">
      <c r="B161" s="14">
        <f t="shared" si="15"/>
        <v>44174</v>
      </c>
      <c r="C161">
        <f t="shared" si="10"/>
        <v>817</v>
      </c>
      <c r="D161">
        <f t="shared" si="19"/>
        <v>0</v>
      </c>
      <c r="E161">
        <f t="shared" si="18"/>
        <v>-1</v>
      </c>
      <c r="G161" s="3">
        <f t="shared" si="12"/>
        <v>44092</v>
      </c>
      <c r="H161">
        <f t="shared" si="13"/>
        <v>82</v>
      </c>
      <c r="I161" t="str">
        <f t="shared" si="16"/>
        <v/>
      </c>
      <c r="J161">
        <f t="shared" si="17"/>
        <v>82</v>
      </c>
      <c r="K161">
        <f t="shared" si="14"/>
        <v>490</v>
      </c>
    </row>
    <row r="162" spans="1:19">
      <c r="A162">
        <f>SUM(C162:C168)</f>
        <v>5393</v>
      </c>
      <c r="B162" s="14">
        <f t="shared" si="15"/>
        <v>44173</v>
      </c>
      <c r="C162">
        <f t="shared" si="10"/>
        <v>695</v>
      </c>
      <c r="D162">
        <f t="shared" ref="D162:D174" si="20">VLOOKUP(B162,data,3,FALSE)</f>
        <v>0</v>
      </c>
      <c r="E162">
        <f t="shared" si="18"/>
        <v>-1</v>
      </c>
      <c r="G162" s="3">
        <f t="shared" si="12"/>
        <v>44093</v>
      </c>
      <c r="H162">
        <f t="shared" si="13"/>
        <v>190</v>
      </c>
      <c r="I162" t="str">
        <f t="shared" si="16"/>
        <v/>
      </c>
      <c r="J162" t="str">
        <f t="shared" si="17"/>
        <v/>
      </c>
      <c r="K162">
        <f t="shared" si="14"/>
        <v>361</v>
      </c>
    </row>
    <row r="163" spans="1:19">
      <c r="A163" s="9" t="str">
        <f>TEXT(A162/A169-1,"0 %")</f>
        <v>-11 %</v>
      </c>
      <c r="B163" s="14">
        <f t="shared" si="15"/>
        <v>44172</v>
      </c>
      <c r="C163">
        <f t="shared" si="10"/>
        <v>531</v>
      </c>
      <c r="D163">
        <f t="shared" si="20"/>
        <v>0</v>
      </c>
      <c r="E163">
        <f t="shared" si="18"/>
        <v>-1</v>
      </c>
      <c r="G163" s="3">
        <f t="shared" si="12"/>
        <v>44094</v>
      </c>
      <c r="H163">
        <f t="shared" si="13"/>
        <v>202</v>
      </c>
      <c r="I163">
        <f t="shared" si="16"/>
        <v>202</v>
      </c>
      <c r="J163" t="str">
        <f t="shared" si="17"/>
        <v/>
      </c>
      <c r="K163">
        <f t="shared" si="14"/>
        <v>250</v>
      </c>
      <c r="R163" s="18">
        <v>44163</v>
      </c>
      <c r="S163" s="1">
        <v>541</v>
      </c>
    </row>
    <row r="164" spans="1:19">
      <c r="B164" s="14">
        <f t="shared" si="15"/>
        <v>44171</v>
      </c>
      <c r="C164">
        <f t="shared" si="10"/>
        <v>865</v>
      </c>
      <c r="D164">
        <f t="shared" si="20"/>
        <v>0</v>
      </c>
      <c r="E164">
        <f t="shared" si="18"/>
        <v>-1</v>
      </c>
      <c r="G164" s="3">
        <f t="shared" si="12"/>
        <v>44095</v>
      </c>
      <c r="H164">
        <f t="shared" si="13"/>
        <v>157</v>
      </c>
      <c r="I164" t="str">
        <f t="shared" si="16"/>
        <v/>
      </c>
      <c r="J164">
        <f t="shared" si="17"/>
        <v>157</v>
      </c>
      <c r="K164">
        <f t="shared" si="14"/>
        <v>413</v>
      </c>
    </row>
    <row r="165" spans="1:19">
      <c r="B165" s="14">
        <f t="shared" si="15"/>
        <v>44170</v>
      </c>
      <c r="C165">
        <f t="shared" si="10"/>
        <v>845</v>
      </c>
      <c r="D165">
        <f t="shared" si="20"/>
        <v>0</v>
      </c>
      <c r="E165">
        <f t="shared" si="18"/>
        <v>-1</v>
      </c>
      <c r="G165" s="3">
        <f t="shared" si="12"/>
        <v>44096</v>
      </c>
      <c r="H165">
        <f t="shared" si="13"/>
        <v>311</v>
      </c>
      <c r="I165">
        <f t="shared" si="16"/>
        <v>311</v>
      </c>
      <c r="J165" t="str">
        <f t="shared" si="17"/>
        <v/>
      </c>
      <c r="K165">
        <f t="shared" si="14"/>
        <v>460</v>
      </c>
    </row>
    <row r="166" spans="1:19">
      <c r="B166" s="14">
        <f t="shared" si="15"/>
        <v>44169</v>
      </c>
      <c r="C166">
        <f t="shared" si="10"/>
        <v>748</v>
      </c>
      <c r="D166">
        <f t="shared" si="20"/>
        <v>0</v>
      </c>
      <c r="E166">
        <f t="shared" si="18"/>
        <v>-1</v>
      </c>
      <c r="G166" s="3">
        <f t="shared" si="12"/>
        <v>44097</v>
      </c>
      <c r="H166">
        <f t="shared" si="13"/>
        <v>189</v>
      </c>
      <c r="I166" t="str">
        <f t="shared" si="16"/>
        <v/>
      </c>
      <c r="J166">
        <f t="shared" si="17"/>
        <v>189</v>
      </c>
      <c r="K166">
        <f t="shared" si="14"/>
        <v>336</v>
      </c>
      <c r="R166" s="18">
        <v>44164</v>
      </c>
      <c r="S166" s="1">
        <v>322</v>
      </c>
    </row>
    <row r="167" spans="1:19">
      <c r="A167" s="7"/>
      <c r="B167" s="14">
        <f t="shared" si="15"/>
        <v>44168</v>
      </c>
      <c r="C167">
        <f t="shared" si="10"/>
        <v>714</v>
      </c>
      <c r="D167">
        <f t="shared" si="20"/>
        <v>0</v>
      </c>
      <c r="E167">
        <f t="shared" si="18"/>
        <v>-1</v>
      </c>
      <c r="G167" s="3">
        <f t="shared" si="12"/>
        <v>44098</v>
      </c>
      <c r="H167">
        <f t="shared" si="13"/>
        <v>211</v>
      </c>
      <c r="I167" t="str">
        <f t="shared" si="16"/>
        <v/>
      </c>
      <c r="J167" t="str">
        <f t="shared" si="17"/>
        <v/>
      </c>
      <c r="K167">
        <f t="shared" si="14"/>
        <v>540</v>
      </c>
    </row>
    <row r="168" spans="1:19">
      <c r="A168" s="3"/>
      <c r="B168" s="14">
        <f t="shared" si="15"/>
        <v>44167</v>
      </c>
      <c r="C168">
        <f t="shared" si="10"/>
        <v>995</v>
      </c>
      <c r="D168">
        <f t="shared" si="20"/>
        <v>0</v>
      </c>
      <c r="E168">
        <f t="shared" si="18"/>
        <v>-1</v>
      </c>
      <c r="G168" s="3">
        <f t="shared" si="12"/>
        <v>44099</v>
      </c>
      <c r="H168">
        <f t="shared" si="13"/>
        <v>217</v>
      </c>
      <c r="I168" t="str">
        <f t="shared" si="16"/>
        <v/>
      </c>
      <c r="J168" t="str">
        <f t="shared" si="17"/>
        <v/>
      </c>
      <c r="K168">
        <f t="shared" si="14"/>
        <v>420</v>
      </c>
    </row>
    <row r="169" spans="1:19">
      <c r="A169">
        <f>SUM(C169:C175)</f>
        <v>6084</v>
      </c>
      <c r="B169" s="14">
        <f t="shared" si="15"/>
        <v>44166</v>
      </c>
      <c r="C169">
        <f t="shared" si="10"/>
        <v>722</v>
      </c>
      <c r="D169">
        <f t="shared" si="20"/>
        <v>0</v>
      </c>
      <c r="E169">
        <f t="shared" si="18"/>
        <v>-1</v>
      </c>
      <c r="G169" s="3">
        <f t="shared" si="12"/>
        <v>44100</v>
      </c>
      <c r="H169">
        <f t="shared" si="13"/>
        <v>242</v>
      </c>
      <c r="I169">
        <f t="shared" si="16"/>
        <v>242</v>
      </c>
      <c r="J169" t="str">
        <f t="shared" si="17"/>
        <v/>
      </c>
      <c r="K169">
        <f t="shared" si="14"/>
        <v>550</v>
      </c>
      <c r="R169" s="18">
        <v>44165</v>
      </c>
      <c r="S169" s="1">
        <v>283</v>
      </c>
    </row>
    <row r="170" spans="1:19">
      <c r="A170" s="9" t="str">
        <f>TEXT(A169/A176-1,"0 %")</f>
        <v>57 %</v>
      </c>
      <c r="B170" s="14">
        <f t="shared" si="15"/>
        <v>44165</v>
      </c>
      <c r="C170">
        <f t="shared" si="10"/>
        <v>725</v>
      </c>
      <c r="D170">
        <f t="shared" si="20"/>
        <v>0</v>
      </c>
      <c r="E170">
        <f t="shared" si="18"/>
        <v>-1</v>
      </c>
      <c r="G170" s="3">
        <f t="shared" si="12"/>
        <v>44101</v>
      </c>
      <c r="H170">
        <f t="shared" si="13"/>
        <v>141</v>
      </c>
      <c r="I170" t="str">
        <f t="shared" si="16"/>
        <v/>
      </c>
      <c r="J170">
        <f t="shared" si="17"/>
        <v>141</v>
      </c>
      <c r="K170">
        <f t="shared" si="14"/>
        <v>283</v>
      </c>
    </row>
    <row r="171" spans="1:19">
      <c r="B171" s="14">
        <f t="shared" si="15"/>
        <v>44164</v>
      </c>
      <c r="C171">
        <f t="shared" si="10"/>
        <v>753</v>
      </c>
      <c r="D171">
        <f t="shared" si="20"/>
        <v>0</v>
      </c>
      <c r="E171">
        <f t="shared" si="18"/>
        <v>-1</v>
      </c>
      <c r="G171" s="3">
        <f t="shared" si="12"/>
        <v>44102</v>
      </c>
      <c r="H171">
        <f t="shared" si="13"/>
        <v>199</v>
      </c>
      <c r="I171" t="str">
        <f t="shared" si="16"/>
        <v/>
      </c>
      <c r="J171" t="str">
        <f t="shared" si="17"/>
        <v/>
      </c>
      <c r="K171">
        <f t="shared" si="14"/>
        <v>322</v>
      </c>
    </row>
    <row r="172" spans="1:19">
      <c r="B172" s="14">
        <f t="shared" si="15"/>
        <v>44163</v>
      </c>
      <c r="C172">
        <f t="shared" si="10"/>
        <v>1025</v>
      </c>
      <c r="D172">
        <f t="shared" si="20"/>
        <v>0</v>
      </c>
      <c r="E172">
        <f t="shared" si="18"/>
        <v>-1</v>
      </c>
      <c r="G172" s="3">
        <f t="shared" si="12"/>
        <v>44103</v>
      </c>
      <c r="H172">
        <f t="shared" si="13"/>
        <v>238</v>
      </c>
      <c r="I172" t="str">
        <f t="shared" si="16"/>
        <v/>
      </c>
      <c r="J172" t="str">
        <f t="shared" si="17"/>
        <v/>
      </c>
      <c r="K172">
        <f t="shared" si="14"/>
        <v>541</v>
      </c>
      <c r="R172" s="18">
        <v>44166</v>
      </c>
      <c r="S172" s="1">
        <v>550</v>
      </c>
    </row>
    <row r="173" spans="1:19">
      <c r="B173" s="14">
        <f t="shared" si="15"/>
        <v>44162</v>
      </c>
      <c r="C173">
        <f t="shared" si="10"/>
        <v>838</v>
      </c>
      <c r="D173">
        <f t="shared" si="20"/>
        <v>0</v>
      </c>
      <c r="E173">
        <f t="shared" si="18"/>
        <v>-1</v>
      </c>
      <c r="G173" s="3">
        <f t="shared" si="12"/>
        <v>44104</v>
      </c>
      <c r="H173">
        <f t="shared" si="13"/>
        <v>318</v>
      </c>
      <c r="I173">
        <f t="shared" si="16"/>
        <v>318</v>
      </c>
      <c r="J173" t="str">
        <f t="shared" si="17"/>
        <v/>
      </c>
      <c r="K173">
        <f t="shared" ref="K173:K204" si="21">IF(ISNA(VLOOKUP(B173,R:S,2,)),"",VLOOKUP(B173,R:S,2,))</f>
        <v>618</v>
      </c>
    </row>
    <row r="174" spans="1:19">
      <c r="B174" s="14">
        <f t="shared" si="15"/>
        <v>44161</v>
      </c>
      <c r="C174">
        <f t="shared" si="10"/>
        <v>923</v>
      </c>
      <c r="D174">
        <f t="shared" si="20"/>
        <v>1</v>
      </c>
      <c r="E174">
        <f t="shared" si="18"/>
        <v>-1</v>
      </c>
      <c r="G174" s="3">
        <f t="shared" si="12"/>
        <v>44105</v>
      </c>
      <c r="H174">
        <f t="shared" si="13"/>
        <v>203</v>
      </c>
      <c r="I174" t="str">
        <f t="shared" si="16"/>
        <v/>
      </c>
      <c r="J174" t="str">
        <f t="shared" si="17"/>
        <v/>
      </c>
      <c r="K174">
        <f t="shared" si="21"/>
        <v>496</v>
      </c>
    </row>
    <row r="175" spans="1:19">
      <c r="B175" s="14">
        <f t="shared" si="15"/>
        <v>44160</v>
      </c>
      <c r="C175">
        <f t="shared" ref="C175" si="22">VLOOKUP(B175,data,2,FALSE)</f>
        <v>1098</v>
      </c>
      <c r="D175">
        <f t="shared" ref="D175" si="23">VLOOKUP(B175,data,3,FALSE)</f>
        <v>0</v>
      </c>
      <c r="E175">
        <f t="shared" si="18"/>
        <v>-1</v>
      </c>
      <c r="G175" s="3">
        <f t="shared" si="12"/>
        <v>44106</v>
      </c>
      <c r="H175">
        <f t="shared" si="13"/>
        <v>169</v>
      </c>
      <c r="I175" t="str">
        <f t="shared" si="16"/>
        <v/>
      </c>
      <c r="J175">
        <f t="shared" si="17"/>
        <v>169</v>
      </c>
      <c r="K175">
        <f t="shared" si="21"/>
        <v>363</v>
      </c>
      <c r="R175" s="18">
        <v>44167</v>
      </c>
      <c r="S175" s="1">
        <v>420</v>
      </c>
    </row>
    <row r="176" spans="1:19">
      <c r="A176">
        <f>SUM(C176:C182)</f>
        <v>3881</v>
      </c>
      <c r="B176" s="14">
        <f t="shared" si="15"/>
        <v>44159</v>
      </c>
      <c r="C176">
        <f t="shared" ref="C176:C178" si="24">VLOOKUP(B176,data,2,FALSE)</f>
        <v>874</v>
      </c>
      <c r="D176">
        <f t="shared" ref="D176:D178" si="25">VLOOKUP(B176,data,3,FALSE)</f>
        <v>0</v>
      </c>
      <c r="E176">
        <f t="shared" si="18"/>
        <v>-1</v>
      </c>
      <c r="G176" s="3">
        <f t="shared" si="12"/>
        <v>44107</v>
      </c>
      <c r="H176">
        <f t="shared" si="13"/>
        <v>463</v>
      </c>
      <c r="I176">
        <f t="shared" si="16"/>
        <v>463</v>
      </c>
      <c r="J176" t="str">
        <f t="shared" si="17"/>
        <v/>
      </c>
      <c r="K176">
        <f t="shared" si="21"/>
        <v>353</v>
      </c>
    </row>
    <row r="177" spans="1:19">
      <c r="A177" s="9" t="str">
        <f>TEXT(A176/A183-1,"0 %")</f>
        <v>87 %</v>
      </c>
      <c r="B177" s="14">
        <f t="shared" si="15"/>
        <v>44158</v>
      </c>
      <c r="C177">
        <f t="shared" si="24"/>
        <v>383</v>
      </c>
      <c r="D177">
        <f t="shared" si="25"/>
        <v>0</v>
      </c>
      <c r="E177">
        <f t="shared" si="18"/>
        <v>-1</v>
      </c>
      <c r="G177" s="3">
        <f t="shared" si="12"/>
        <v>44108</v>
      </c>
      <c r="H177">
        <f t="shared" si="13"/>
        <v>294</v>
      </c>
      <c r="I177" t="str">
        <f t="shared" si="16"/>
        <v/>
      </c>
      <c r="J177">
        <f t="shared" si="17"/>
        <v>294</v>
      </c>
      <c r="K177">
        <f t="shared" si="21"/>
        <v>297</v>
      </c>
    </row>
    <row r="178" spans="1:19">
      <c r="B178" s="14">
        <f t="shared" si="15"/>
        <v>44157</v>
      </c>
      <c r="C178">
        <f t="shared" si="24"/>
        <v>485</v>
      </c>
      <c r="D178">
        <f t="shared" si="25"/>
        <v>0</v>
      </c>
      <c r="E178">
        <f t="shared" si="18"/>
        <v>-1</v>
      </c>
      <c r="G178" s="3">
        <f t="shared" si="12"/>
        <v>44109</v>
      </c>
      <c r="H178">
        <f t="shared" si="13"/>
        <v>453</v>
      </c>
      <c r="I178" t="str">
        <f t="shared" si="16"/>
        <v/>
      </c>
      <c r="J178" t="str">
        <f t="shared" si="17"/>
        <v/>
      </c>
      <c r="K178">
        <f t="shared" si="21"/>
        <v>423</v>
      </c>
      <c r="R178" s="18">
        <v>44168</v>
      </c>
      <c r="S178" s="1">
        <v>540</v>
      </c>
    </row>
    <row r="179" spans="1:19">
      <c r="B179" s="14">
        <f t="shared" si="15"/>
        <v>44156</v>
      </c>
      <c r="C179">
        <f t="shared" ref="C179:C183" si="26">VLOOKUP(B179,data,2,FALSE)</f>
        <v>626</v>
      </c>
      <c r="D179">
        <f t="shared" ref="D179:D187" si="27">VLOOKUP(B179,data,3,FALSE)</f>
        <v>0</v>
      </c>
      <c r="E179">
        <f t="shared" si="18"/>
        <v>-1</v>
      </c>
      <c r="G179" s="3">
        <f t="shared" si="12"/>
        <v>44110</v>
      </c>
      <c r="H179">
        <f t="shared" si="13"/>
        <v>655</v>
      </c>
      <c r="I179">
        <f t="shared" si="16"/>
        <v>655</v>
      </c>
      <c r="J179" t="str">
        <f t="shared" si="17"/>
        <v/>
      </c>
      <c r="K179">
        <f t="shared" si="21"/>
        <v>469</v>
      </c>
    </row>
    <row r="180" spans="1:19">
      <c r="B180" s="14">
        <f t="shared" si="15"/>
        <v>44155</v>
      </c>
      <c r="C180">
        <f t="shared" si="26"/>
        <v>518</v>
      </c>
      <c r="D180">
        <f t="shared" si="27"/>
        <v>0</v>
      </c>
      <c r="E180">
        <f t="shared" si="18"/>
        <v>-1</v>
      </c>
      <c r="G180" s="3">
        <f t="shared" si="12"/>
        <v>44111</v>
      </c>
      <c r="H180">
        <f t="shared" si="13"/>
        <v>578</v>
      </c>
      <c r="I180" t="str">
        <f t="shared" si="16"/>
        <v/>
      </c>
      <c r="J180" t="str">
        <f t="shared" si="17"/>
        <v/>
      </c>
      <c r="K180">
        <f t="shared" si="21"/>
        <v>461</v>
      </c>
    </row>
    <row r="181" spans="1:19">
      <c r="B181" s="14">
        <f t="shared" si="15"/>
        <v>44154</v>
      </c>
      <c r="C181">
        <f t="shared" si="26"/>
        <v>537</v>
      </c>
      <c r="D181">
        <f t="shared" si="27"/>
        <v>0</v>
      </c>
      <c r="E181">
        <f t="shared" si="18"/>
        <v>-1</v>
      </c>
      <c r="G181" s="3">
        <f t="shared" si="12"/>
        <v>44112</v>
      </c>
      <c r="H181">
        <f t="shared" si="13"/>
        <v>445</v>
      </c>
      <c r="I181" t="str">
        <f t="shared" si="16"/>
        <v/>
      </c>
      <c r="J181">
        <f t="shared" si="17"/>
        <v>445</v>
      </c>
      <c r="K181">
        <f t="shared" si="21"/>
        <v>351</v>
      </c>
      <c r="R181" s="18">
        <v>44169</v>
      </c>
      <c r="S181" s="1">
        <v>336</v>
      </c>
    </row>
    <row r="182" spans="1:19">
      <c r="B182" s="14">
        <f t="shared" si="15"/>
        <v>44153</v>
      </c>
      <c r="C182">
        <f t="shared" si="26"/>
        <v>458</v>
      </c>
      <c r="D182">
        <f t="shared" si="27"/>
        <v>0</v>
      </c>
      <c r="E182">
        <f t="shared" si="18"/>
        <v>-1</v>
      </c>
      <c r="G182" s="3">
        <f t="shared" si="12"/>
        <v>44113</v>
      </c>
      <c r="H182">
        <f t="shared" si="13"/>
        <v>640</v>
      </c>
      <c r="I182" t="str">
        <f t="shared" si="16"/>
        <v/>
      </c>
      <c r="J182" t="str">
        <f t="shared" si="17"/>
        <v/>
      </c>
      <c r="K182">
        <f t="shared" si="21"/>
        <v>288</v>
      </c>
    </row>
    <row r="183" spans="1:19">
      <c r="A183">
        <f>SUM(C183:C189)</f>
        <v>2073</v>
      </c>
      <c r="B183" s="14">
        <f t="shared" si="15"/>
        <v>44152</v>
      </c>
      <c r="C183">
        <f t="shared" si="26"/>
        <v>389</v>
      </c>
      <c r="D183">
        <f t="shared" si="27"/>
        <v>0</v>
      </c>
      <c r="E183">
        <f t="shared" si="18"/>
        <v>-1</v>
      </c>
      <c r="G183" s="3">
        <f t="shared" si="12"/>
        <v>44114</v>
      </c>
      <c r="H183">
        <f t="shared" si="13"/>
        <v>720</v>
      </c>
      <c r="I183">
        <f t="shared" si="16"/>
        <v>720</v>
      </c>
      <c r="J183" t="str">
        <f t="shared" si="17"/>
        <v/>
      </c>
      <c r="K183">
        <f t="shared" si="21"/>
        <v>228</v>
      </c>
    </row>
    <row r="184" spans="1:19">
      <c r="A184" s="9" t="str">
        <f>TEXT(A183/A190-1,"0 %")</f>
        <v>3 %</v>
      </c>
      <c r="B184" s="14">
        <f t="shared" si="15"/>
        <v>44151</v>
      </c>
      <c r="C184">
        <f t="shared" ref="C184:C187" si="28">IF(B184&lt;&gt;B183,VLOOKUP(B184,data,2,FALSE),"")</f>
        <v>301</v>
      </c>
      <c r="D184">
        <f t="shared" si="27"/>
        <v>0</v>
      </c>
      <c r="E184">
        <f t="shared" si="18"/>
        <v>-1</v>
      </c>
      <c r="G184" s="3">
        <f t="shared" si="12"/>
        <v>44115</v>
      </c>
      <c r="H184">
        <f t="shared" si="13"/>
        <v>666</v>
      </c>
      <c r="I184" t="str">
        <f t="shared" si="16"/>
        <v/>
      </c>
      <c r="J184">
        <f t="shared" si="17"/>
        <v>666</v>
      </c>
      <c r="K184">
        <f t="shared" si="21"/>
        <v>104</v>
      </c>
      <c r="R184" s="18">
        <v>44170</v>
      </c>
      <c r="S184" s="1">
        <v>460</v>
      </c>
    </row>
    <row r="185" spans="1:19">
      <c r="B185" s="14">
        <f t="shared" si="15"/>
        <v>44150</v>
      </c>
      <c r="C185">
        <f t="shared" si="28"/>
        <v>321</v>
      </c>
      <c r="D185">
        <f t="shared" si="27"/>
        <v>0</v>
      </c>
      <c r="E185">
        <f t="shared" si="18"/>
        <v>-1</v>
      </c>
      <c r="G185" s="3">
        <f t="shared" si="12"/>
        <v>44116</v>
      </c>
      <c r="H185">
        <f t="shared" si="13"/>
        <v>691</v>
      </c>
      <c r="I185">
        <f t="shared" si="16"/>
        <v>691</v>
      </c>
      <c r="J185" t="str">
        <f t="shared" si="17"/>
        <v/>
      </c>
      <c r="K185">
        <f t="shared" si="21"/>
        <v>213</v>
      </c>
    </row>
    <row r="186" spans="1:19">
      <c r="B186" s="14">
        <f t="shared" si="15"/>
        <v>44149</v>
      </c>
      <c r="C186">
        <f t="shared" si="28"/>
        <v>279</v>
      </c>
      <c r="D186">
        <f t="shared" si="27"/>
        <v>0</v>
      </c>
      <c r="E186">
        <f t="shared" si="18"/>
        <v>-1</v>
      </c>
      <c r="G186" s="3">
        <f t="shared" si="12"/>
        <v>44117</v>
      </c>
      <c r="H186">
        <f t="shared" si="13"/>
        <v>649</v>
      </c>
      <c r="I186" t="str">
        <f t="shared" si="16"/>
        <v/>
      </c>
      <c r="J186" t="str">
        <f t="shared" si="17"/>
        <v/>
      </c>
      <c r="K186">
        <f t="shared" si="21"/>
        <v>244</v>
      </c>
    </row>
    <row r="187" spans="1:19">
      <c r="B187" s="14">
        <f t="shared" si="15"/>
        <v>44148</v>
      </c>
      <c r="C187">
        <f t="shared" si="28"/>
        <v>280</v>
      </c>
      <c r="D187">
        <f t="shared" si="27"/>
        <v>0</v>
      </c>
      <c r="E187">
        <f t="shared" si="18"/>
        <v>-1</v>
      </c>
      <c r="G187" s="3">
        <f t="shared" si="12"/>
        <v>44118</v>
      </c>
      <c r="H187">
        <f t="shared" si="13"/>
        <v>559</v>
      </c>
      <c r="I187" t="str">
        <f t="shared" si="16"/>
        <v/>
      </c>
      <c r="J187" t="str">
        <f t="shared" si="17"/>
        <v/>
      </c>
      <c r="K187">
        <f t="shared" si="21"/>
        <v>316</v>
      </c>
      <c r="R187" s="18">
        <v>44171</v>
      </c>
      <c r="S187" s="1">
        <v>413</v>
      </c>
    </row>
    <row r="188" spans="1:19">
      <c r="B188" s="14">
        <f t="shared" si="15"/>
        <v>44147</v>
      </c>
      <c r="C188">
        <f t="shared" ref="C188:C196" si="29">IF(B188&lt;&gt;B187,VLOOKUP(B188,data,2,FALSE),"")</f>
        <v>255</v>
      </c>
      <c r="D188">
        <f t="shared" ref="D188:D196" si="30">VLOOKUP(B188,data,3,FALSE)</f>
        <v>1</v>
      </c>
      <c r="E188">
        <f t="shared" ref="E188:E196" si="31">IF(C188&gt;E187,E187,0)</f>
        <v>-1</v>
      </c>
      <c r="G188" s="3">
        <f t="shared" si="12"/>
        <v>44119</v>
      </c>
      <c r="H188">
        <f t="shared" si="13"/>
        <v>429</v>
      </c>
      <c r="I188" t="str">
        <f t="shared" si="16"/>
        <v/>
      </c>
      <c r="J188">
        <f t="shared" si="17"/>
        <v>429</v>
      </c>
      <c r="K188">
        <f t="shared" si="21"/>
        <v>197</v>
      </c>
    </row>
    <row r="189" spans="1:19">
      <c r="B189" s="14">
        <f t="shared" si="15"/>
        <v>44146</v>
      </c>
      <c r="C189">
        <f t="shared" si="29"/>
        <v>248</v>
      </c>
      <c r="D189">
        <f t="shared" si="30"/>
        <v>0</v>
      </c>
      <c r="E189">
        <f t="shared" si="31"/>
        <v>-1</v>
      </c>
      <c r="G189" s="3">
        <f t="shared" si="12"/>
        <v>44120</v>
      </c>
      <c r="H189">
        <f t="shared" si="13"/>
        <v>639</v>
      </c>
      <c r="I189">
        <f t="shared" si="16"/>
        <v>639</v>
      </c>
      <c r="J189" t="str">
        <f t="shared" si="17"/>
        <v/>
      </c>
      <c r="K189">
        <f t="shared" si="21"/>
        <v>238</v>
      </c>
    </row>
    <row r="190" spans="1:19">
      <c r="A190">
        <f>SUM(C190:C196)</f>
        <v>2022</v>
      </c>
      <c r="B190" s="14">
        <f t="shared" si="15"/>
        <v>44145</v>
      </c>
      <c r="C190">
        <f t="shared" si="29"/>
        <v>202</v>
      </c>
      <c r="D190">
        <f t="shared" si="30"/>
        <v>0</v>
      </c>
      <c r="E190">
        <f t="shared" si="31"/>
        <v>-1</v>
      </c>
      <c r="G190" s="3">
        <f t="shared" si="12"/>
        <v>44121</v>
      </c>
      <c r="H190">
        <f t="shared" si="13"/>
        <v>537</v>
      </c>
      <c r="I190" t="str">
        <f t="shared" si="16"/>
        <v/>
      </c>
      <c r="J190" t="str">
        <f t="shared" si="17"/>
        <v/>
      </c>
      <c r="K190">
        <f t="shared" si="21"/>
        <v>220</v>
      </c>
      <c r="R190" s="18">
        <v>44172</v>
      </c>
      <c r="S190" s="1">
        <v>250</v>
      </c>
    </row>
    <row r="191" spans="1:19">
      <c r="A191" s="9" t="str">
        <f>TEXT(A190/A197-1,"0 %")</f>
        <v>-8 %</v>
      </c>
      <c r="B191" s="14">
        <f t="shared" si="15"/>
        <v>44144</v>
      </c>
      <c r="C191">
        <f t="shared" si="29"/>
        <v>171</v>
      </c>
      <c r="D191">
        <f t="shared" si="30"/>
        <v>0</v>
      </c>
      <c r="E191">
        <f t="shared" si="31"/>
        <v>-1</v>
      </c>
      <c r="G191" s="3">
        <f t="shared" si="12"/>
        <v>44122</v>
      </c>
      <c r="H191">
        <f t="shared" si="13"/>
        <v>535</v>
      </c>
      <c r="I191" t="str">
        <f t="shared" si="16"/>
        <v/>
      </c>
      <c r="J191" t="str">
        <f t="shared" si="17"/>
        <v/>
      </c>
      <c r="K191">
        <f t="shared" si="21"/>
        <v>90</v>
      </c>
    </row>
    <row r="192" spans="1:19">
      <c r="B192" s="14">
        <f t="shared" si="15"/>
        <v>44143</v>
      </c>
      <c r="C192">
        <f t="shared" si="29"/>
        <v>252</v>
      </c>
      <c r="D192">
        <f t="shared" si="30"/>
        <v>0</v>
      </c>
      <c r="E192">
        <f t="shared" si="31"/>
        <v>-1</v>
      </c>
      <c r="G192" s="3">
        <f t="shared" si="12"/>
        <v>44123</v>
      </c>
      <c r="H192">
        <f t="shared" si="13"/>
        <v>421</v>
      </c>
      <c r="I192" t="str">
        <f t="shared" si="16"/>
        <v/>
      </c>
      <c r="J192" t="str">
        <f t="shared" si="17"/>
        <v/>
      </c>
      <c r="K192">
        <f t="shared" si="21"/>
        <v>412</v>
      </c>
    </row>
    <row r="193" spans="1:19">
      <c r="B193" s="14">
        <f t="shared" si="15"/>
        <v>44142</v>
      </c>
      <c r="C193">
        <f t="shared" si="29"/>
        <v>365</v>
      </c>
      <c r="D193">
        <f t="shared" si="30"/>
        <v>0</v>
      </c>
      <c r="E193">
        <f t="shared" si="31"/>
        <v>-1</v>
      </c>
      <c r="G193" s="3">
        <f t="shared" si="12"/>
        <v>44124</v>
      </c>
      <c r="H193">
        <f t="shared" si="13"/>
        <v>386</v>
      </c>
      <c r="I193" t="str">
        <f t="shared" si="16"/>
        <v/>
      </c>
      <c r="J193">
        <f t="shared" si="17"/>
        <v>386</v>
      </c>
      <c r="K193" t="str">
        <f t="shared" si="21"/>
        <v/>
      </c>
      <c r="R193" s="18">
        <v>44173</v>
      </c>
      <c r="S193" s="1">
        <v>361</v>
      </c>
    </row>
    <row r="194" spans="1:19">
      <c r="B194" s="14">
        <f t="shared" si="15"/>
        <v>44141</v>
      </c>
      <c r="C194">
        <f t="shared" si="29"/>
        <v>378</v>
      </c>
      <c r="D194">
        <f t="shared" si="30"/>
        <v>0</v>
      </c>
      <c r="E194">
        <f t="shared" si="31"/>
        <v>-1</v>
      </c>
      <c r="G194" s="3">
        <f t="shared" si="12"/>
        <v>44125</v>
      </c>
      <c r="H194">
        <f t="shared" si="13"/>
        <v>446</v>
      </c>
      <c r="I194">
        <f t="shared" si="16"/>
        <v>446</v>
      </c>
      <c r="J194" t="str">
        <f t="shared" si="17"/>
        <v/>
      </c>
      <c r="K194">
        <f t="shared" si="21"/>
        <v>266</v>
      </c>
    </row>
    <row r="195" spans="1:19">
      <c r="B195" s="14">
        <f t="shared" si="15"/>
        <v>44140</v>
      </c>
      <c r="C195">
        <f t="shared" si="29"/>
        <v>309</v>
      </c>
      <c r="D195">
        <f t="shared" si="30"/>
        <v>0</v>
      </c>
      <c r="E195">
        <f t="shared" si="31"/>
        <v>-1</v>
      </c>
      <c r="G195" s="3">
        <f t="shared" si="12"/>
        <v>44126</v>
      </c>
      <c r="H195">
        <f t="shared" si="13"/>
        <v>372</v>
      </c>
      <c r="I195" t="str">
        <f t="shared" si="16"/>
        <v/>
      </c>
      <c r="J195">
        <f t="shared" si="17"/>
        <v>372</v>
      </c>
      <c r="K195">
        <f t="shared" si="21"/>
        <v>189</v>
      </c>
    </row>
    <row r="196" spans="1:19">
      <c r="B196" s="14">
        <f t="shared" si="15"/>
        <v>44139</v>
      </c>
      <c r="C196">
        <f t="shared" si="29"/>
        <v>345</v>
      </c>
      <c r="D196">
        <f t="shared" si="30"/>
        <v>0</v>
      </c>
      <c r="E196">
        <f t="shared" si="31"/>
        <v>-1</v>
      </c>
      <c r="G196" s="3">
        <f t="shared" si="12"/>
        <v>44127</v>
      </c>
      <c r="H196">
        <f t="shared" si="13"/>
        <v>486</v>
      </c>
      <c r="I196">
        <f t="shared" si="16"/>
        <v>486</v>
      </c>
      <c r="J196" t="str">
        <f t="shared" si="17"/>
        <v/>
      </c>
      <c r="K196">
        <f t="shared" si="21"/>
        <v>293</v>
      </c>
      <c r="R196" s="18">
        <v>44174</v>
      </c>
      <c r="S196" s="1">
        <v>490</v>
      </c>
    </row>
    <row r="197" spans="1:19">
      <c r="A197">
        <f>SUM(C197:C203)</f>
        <v>2192</v>
      </c>
      <c r="B197" s="14">
        <f t="shared" si="15"/>
        <v>44138</v>
      </c>
      <c r="C197">
        <f t="shared" ref="C197" si="32">IF(B197&lt;&gt;B196,VLOOKUP(B197,data,2,FALSE),"")</f>
        <v>252</v>
      </c>
      <c r="D197">
        <f t="shared" ref="D197" si="33">VLOOKUP(B197,data,3,FALSE)</f>
        <v>0</v>
      </c>
      <c r="E197">
        <f t="shared" ref="E197" si="34">IF(C197&gt;E196,E196,0)</f>
        <v>-1</v>
      </c>
      <c r="G197" s="3">
        <f t="shared" si="12"/>
        <v>44128</v>
      </c>
      <c r="H197">
        <f t="shared" si="13"/>
        <v>329</v>
      </c>
      <c r="I197" t="str">
        <f t="shared" si="16"/>
        <v/>
      </c>
      <c r="J197" t="str">
        <f t="shared" si="17"/>
        <v/>
      </c>
      <c r="K197">
        <f t="shared" si="21"/>
        <v>237</v>
      </c>
    </row>
    <row r="198" spans="1:19">
      <c r="A198" s="9" t="str">
        <f>TEXT(A197/A204-1,"0 %")</f>
        <v>-13 %</v>
      </c>
      <c r="B198" s="14">
        <f t="shared" si="15"/>
        <v>44137</v>
      </c>
      <c r="C198">
        <f t="shared" ref="C198:C203" si="35">IF(B198&lt;&gt;B197,VLOOKUP(B198,data,2,FALSE),"")</f>
        <v>241</v>
      </c>
      <c r="D198">
        <f t="shared" ref="D198:D203" si="36">VLOOKUP(B198,data,3,FALSE)</f>
        <v>0</v>
      </c>
      <c r="E198">
        <f t="shared" ref="E198:E203" si="37">IF(C198&gt;E197,E197,0)</f>
        <v>-1</v>
      </c>
      <c r="G198" s="3">
        <f t="shared" si="12"/>
        <v>44129</v>
      </c>
      <c r="H198">
        <f t="shared" si="13"/>
        <v>312</v>
      </c>
      <c r="I198" t="str">
        <f t="shared" si="16"/>
        <v/>
      </c>
      <c r="J198" t="str">
        <f t="shared" si="17"/>
        <v/>
      </c>
      <c r="K198">
        <f t="shared" si="21"/>
        <v>109</v>
      </c>
    </row>
    <row r="199" spans="1:19">
      <c r="B199" s="14">
        <f t="shared" si="15"/>
        <v>44136</v>
      </c>
      <c r="C199">
        <f t="shared" si="35"/>
        <v>240</v>
      </c>
      <c r="D199">
        <f t="shared" si="36"/>
        <v>0</v>
      </c>
      <c r="E199">
        <f t="shared" si="37"/>
        <v>-1</v>
      </c>
      <c r="G199" s="3">
        <f t="shared" si="12"/>
        <v>44130</v>
      </c>
      <c r="H199">
        <f t="shared" si="13"/>
        <v>309</v>
      </c>
      <c r="I199" t="str">
        <f t="shared" si="16"/>
        <v/>
      </c>
      <c r="J199" t="str">
        <f t="shared" si="17"/>
        <v/>
      </c>
      <c r="K199">
        <f t="shared" si="21"/>
        <v>178</v>
      </c>
      <c r="R199" s="18">
        <v>44175</v>
      </c>
      <c r="S199" s="1">
        <v>840</v>
      </c>
    </row>
    <row r="200" spans="1:19">
      <c r="B200" s="14">
        <f t="shared" si="15"/>
        <v>44135</v>
      </c>
      <c r="C200">
        <f t="shared" si="35"/>
        <v>372</v>
      </c>
      <c r="D200">
        <f t="shared" si="36"/>
        <v>0</v>
      </c>
      <c r="E200">
        <f t="shared" si="37"/>
        <v>-1</v>
      </c>
      <c r="G200" s="3">
        <f t="shared" si="12"/>
        <v>44131</v>
      </c>
      <c r="H200">
        <f t="shared" si="13"/>
        <v>260</v>
      </c>
      <c r="I200" t="str">
        <f t="shared" si="16"/>
        <v/>
      </c>
      <c r="J200">
        <f t="shared" si="17"/>
        <v>260</v>
      </c>
      <c r="K200">
        <f t="shared" si="21"/>
        <v>203</v>
      </c>
    </row>
    <row r="201" spans="1:19">
      <c r="B201" s="14">
        <f t="shared" si="15"/>
        <v>44134</v>
      </c>
      <c r="C201">
        <f t="shared" si="35"/>
        <v>367</v>
      </c>
      <c r="D201">
        <f t="shared" si="36"/>
        <v>0</v>
      </c>
      <c r="E201">
        <f t="shared" si="37"/>
        <v>-1</v>
      </c>
      <c r="G201" s="3">
        <f t="shared" si="12"/>
        <v>44132</v>
      </c>
      <c r="H201">
        <f t="shared" si="13"/>
        <v>367</v>
      </c>
      <c r="I201">
        <f t="shared" si="16"/>
        <v>367</v>
      </c>
      <c r="J201" t="str">
        <f t="shared" si="17"/>
        <v/>
      </c>
      <c r="K201">
        <f t="shared" si="21"/>
        <v>344</v>
      </c>
    </row>
    <row r="202" spans="1:19">
      <c r="B202" s="14">
        <f t="shared" si="15"/>
        <v>44133</v>
      </c>
      <c r="C202">
        <f t="shared" si="35"/>
        <v>353</v>
      </c>
      <c r="D202">
        <f t="shared" si="36"/>
        <v>0</v>
      </c>
      <c r="E202">
        <f t="shared" si="37"/>
        <v>-1</v>
      </c>
      <c r="G202" s="3">
        <f t="shared" si="12"/>
        <v>44133</v>
      </c>
      <c r="H202">
        <f t="shared" si="13"/>
        <v>353</v>
      </c>
      <c r="I202" t="str">
        <f t="shared" si="16"/>
        <v/>
      </c>
      <c r="J202">
        <f t="shared" si="17"/>
        <v>353</v>
      </c>
      <c r="K202">
        <f t="shared" si="21"/>
        <v>188</v>
      </c>
      <c r="R202" s="18">
        <v>44176</v>
      </c>
      <c r="S202" s="1">
        <v>501</v>
      </c>
    </row>
    <row r="203" spans="1:19">
      <c r="B203" s="14">
        <f t="shared" si="15"/>
        <v>44132</v>
      </c>
      <c r="C203">
        <f t="shared" si="35"/>
        <v>367</v>
      </c>
      <c r="D203">
        <f t="shared" si="36"/>
        <v>0</v>
      </c>
      <c r="E203">
        <f t="shared" si="37"/>
        <v>-1</v>
      </c>
      <c r="G203" s="3">
        <f t="shared" si="12"/>
        <v>44134</v>
      </c>
      <c r="H203">
        <f t="shared" si="13"/>
        <v>367</v>
      </c>
      <c r="I203" t="str">
        <f t="shared" si="16"/>
        <v/>
      </c>
      <c r="J203" t="str">
        <f t="shared" si="17"/>
        <v/>
      </c>
      <c r="K203">
        <f t="shared" si="21"/>
        <v>408</v>
      </c>
    </row>
    <row r="204" spans="1:19">
      <c r="A204">
        <f>SUM(C204:C210)</f>
        <v>2514</v>
      </c>
      <c r="B204" s="14">
        <f t="shared" si="15"/>
        <v>44131</v>
      </c>
      <c r="C204">
        <f t="shared" ref="C204:C220" si="38">IF(B204&lt;&gt;B203,VLOOKUP(B204,data,2,FALSE),"")</f>
        <v>260</v>
      </c>
      <c r="D204">
        <f t="shared" ref="D204:D220" si="39">VLOOKUP(B204,data,3,FALSE)</f>
        <v>0</v>
      </c>
      <c r="E204">
        <f t="shared" ref="E204:E220" si="40">IF(C204&gt;E203,E203,0)</f>
        <v>-1</v>
      </c>
      <c r="G204" s="3">
        <f t="shared" si="12"/>
        <v>44135</v>
      </c>
      <c r="H204">
        <f t="shared" si="13"/>
        <v>372</v>
      </c>
      <c r="I204">
        <f t="shared" si="16"/>
        <v>372</v>
      </c>
      <c r="J204" t="str">
        <f t="shared" si="17"/>
        <v/>
      </c>
      <c r="K204" t="str">
        <f t="shared" si="21"/>
        <v/>
      </c>
    </row>
    <row r="205" spans="1:19">
      <c r="A205" s="9" t="str">
        <f>TEXT(A204/A211-1,"0 %")</f>
        <v>-28 %</v>
      </c>
      <c r="B205" s="14">
        <f t="shared" si="15"/>
        <v>44130</v>
      </c>
      <c r="C205">
        <f t="shared" si="38"/>
        <v>309</v>
      </c>
      <c r="D205">
        <f t="shared" si="39"/>
        <v>0</v>
      </c>
      <c r="E205">
        <f t="shared" si="40"/>
        <v>-1</v>
      </c>
      <c r="G205" s="3">
        <f t="shared" ref="G205:G261" si="41">IF(G206&gt;44077,G206-1,44077)</f>
        <v>44136</v>
      </c>
      <c r="H205">
        <f t="shared" ref="H205:H261" si="42">VLOOKUP(G205,data,2,FALSE)</f>
        <v>240</v>
      </c>
      <c r="I205" t="str">
        <f t="shared" ref="I205:I261" si="43">IF(AND(H205&gt;H204,H205&gt;H206),H205,IF(AND(H206="",H205/H204&gt;1.1),H205,""))</f>
        <v/>
      </c>
      <c r="J205">
        <f t="shared" ref="J205:J261" si="44">IF(AND(H205&lt;H204,H205&lt;H206),H205,IF(AND(H206="",H205/H204&lt;0.9),H205,""))</f>
        <v>240</v>
      </c>
      <c r="K205">
        <f t="shared" ref="K205:K240" si="45">IF(ISNA(VLOOKUP(B205,R:S,2,)),"",VLOOKUP(B205,R:S,2,))</f>
        <v>122</v>
      </c>
      <c r="R205" s="18">
        <v>44177</v>
      </c>
      <c r="S205" s="1">
        <v>377</v>
      </c>
    </row>
    <row r="206" spans="1:19">
      <c r="B206" s="14">
        <f t="shared" ref="B206:B263" si="46">IF(AND(B205&gt;44077,B205&lt;&gt;""),B205-1,B205)</f>
        <v>44129</v>
      </c>
      <c r="C206">
        <f t="shared" si="38"/>
        <v>312</v>
      </c>
      <c r="D206">
        <f t="shared" si="39"/>
        <v>1</v>
      </c>
      <c r="E206">
        <f t="shared" si="40"/>
        <v>-1</v>
      </c>
      <c r="G206" s="3">
        <f t="shared" si="41"/>
        <v>44137</v>
      </c>
      <c r="H206">
        <f t="shared" si="42"/>
        <v>241</v>
      </c>
      <c r="I206" t="str">
        <f t="shared" si="43"/>
        <v/>
      </c>
      <c r="J206" t="str">
        <f t="shared" si="44"/>
        <v/>
      </c>
      <c r="K206">
        <f t="shared" si="45"/>
        <v>196</v>
      </c>
    </row>
    <row r="207" spans="1:19">
      <c r="B207" s="14">
        <f t="shared" si="46"/>
        <v>44128</v>
      </c>
      <c r="C207">
        <f t="shared" si="38"/>
        <v>329</v>
      </c>
      <c r="D207">
        <f t="shared" si="39"/>
        <v>0</v>
      </c>
      <c r="E207">
        <f t="shared" si="40"/>
        <v>-1</v>
      </c>
      <c r="G207" s="3">
        <f t="shared" si="41"/>
        <v>44138</v>
      </c>
      <c r="H207">
        <f t="shared" si="42"/>
        <v>252</v>
      </c>
      <c r="I207" t="str">
        <f t="shared" si="43"/>
        <v/>
      </c>
      <c r="J207" t="str">
        <f t="shared" si="44"/>
        <v/>
      </c>
      <c r="K207">
        <f t="shared" si="45"/>
        <v>178</v>
      </c>
    </row>
    <row r="208" spans="1:19">
      <c r="B208" s="14">
        <f t="shared" si="46"/>
        <v>44127</v>
      </c>
      <c r="C208">
        <f t="shared" si="38"/>
        <v>486</v>
      </c>
      <c r="D208">
        <f t="shared" si="39"/>
        <v>0</v>
      </c>
      <c r="E208">
        <f t="shared" si="40"/>
        <v>-1</v>
      </c>
      <c r="G208" s="3">
        <f t="shared" si="41"/>
        <v>44139</v>
      </c>
      <c r="H208">
        <f t="shared" si="42"/>
        <v>345</v>
      </c>
      <c r="I208">
        <f t="shared" si="43"/>
        <v>345</v>
      </c>
      <c r="J208" t="str">
        <f t="shared" si="44"/>
        <v/>
      </c>
      <c r="K208">
        <f t="shared" si="45"/>
        <v>219</v>
      </c>
      <c r="R208" s="18">
        <v>44178</v>
      </c>
      <c r="S208" s="1">
        <v>360</v>
      </c>
    </row>
    <row r="209" spans="1:19">
      <c r="B209" s="14">
        <f t="shared" si="46"/>
        <v>44126</v>
      </c>
      <c r="C209">
        <f t="shared" si="38"/>
        <v>372</v>
      </c>
      <c r="D209">
        <f t="shared" si="39"/>
        <v>0</v>
      </c>
      <c r="E209">
        <f t="shared" si="40"/>
        <v>-1</v>
      </c>
      <c r="G209" s="3">
        <f t="shared" si="41"/>
        <v>44140</v>
      </c>
      <c r="H209">
        <f t="shared" si="42"/>
        <v>309</v>
      </c>
      <c r="I209" t="str">
        <f t="shared" si="43"/>
        <v/>
      </c>
      <c r="J209">
        <f t="shared" si="44"/>
        <v>309</v>
      </c>
      <c r="K209">
        <f t="shared" si="45"/>
        <v>184</v>
      </c>
    </row>
    <row r="210" spans="1:19">
      <c r="B210" s="14">
        <f t="shared" si="46"/>
        <v>44125</v>
      </c>
      <c r="C210">
        <f t="shared" si="38"/>
        <v>446</v>
      </c>
      <c r="D210">
        <f t="shared" si="39"/>
        <v>0</v>
      </c>
      <c r="E210">
        <f t="shared" si="40"/>
        <v>-1</v>
      </c>
      <c r="G210" s="3">
        <f t="shared" si="41"/>
        <v>44141</v>
      </c>
      <c r="H210">
        <f t="shared" si="42"/>
        <v>378</v>
      </c>
      <c r="I210">
        <f t="shared" si="43"/>
        <v>378</v>
      </c>
      <c r="J210" t="str">
        <f t="shared" si="44"/>
        <v/>
      </c>
      <c r="K210">
        <f t="shared" si="45"/>
        <v>222</v>
      </c>
    </row>
    <row r="211" spans="1:19">
      <c r="A211">
        <f>SUM(C211:C217)</f>
        <v>3506</v>
      </c>
      <c r="B211" s="14">
        <f t="shared" si="46"/>
        <v>44124</v>
      </c>
      <c r="C211">
        <f t="shared" si="38"/>
        <v>386</v>
      </c>
      <c r="D211">
        <f t="shared" si="39"/>
        <v>0</v>
      </c>
      <c r="E211">
        <f t="shared" si="40"/>
        <v>-1</v>
      </c>
      <c r="G211" s="3">
        <f t="shared" si="41"/>
        <v>44142</v>
      </c>
      <c r="H211">
        <f t="shared" si="42"/>
        <v>365</v>
      </c>
      <c r="I211" t="str">
        <f t="shared" si="43"/>
        <v/>
      </c>
      <c r="J211" t="str">
        <f t="shared" si="44"/>
        <v/>
      </c>
      <c r="K211">
        <f t="shared" si="45"/>
        <v>294</v>
      </c>
      <c r="R211" s="18">
        <v>44179</v>
      </c>
      <c r="S211" s="1">
        <v>300</v>
      </c>
    </row>
    <row r="212" spans="1:19">
      <c r="A212" s="9"/>
      <c r="B212" s="14">
        <f t="shared" si="46"/>
        <v>44123</v>
      </c>
      <c r="C212">
        <f t="shared" si="38"/>
        <v>421</v>
      </c>
      <c r="D212">
        <f t="shared" si="39"/>
        <v>0</v>
      </c>
      <c r="E212">
        <f t="shared" si="40"/>
        <v>-1</v>
      </c>
      <c r="G212" s="3">
        <f t="shared" si="41"/>
        <v>44143</v>
      </c>
      <c r="H212">
        <f t="shared" si="42"/>
        <v>252</v>
      </c>
      <c r="I212" t="str">
        <f t="shared" si="43"/>
        <v/>
      </c>
      <c r="J212" t="str">
        <f t="shared" si="44"/>
        <v/>
      </c>
      <c r="K212">
        <f t="shared" si="45"/>
        <v>131</v>
      </c>
    </row>
    <row r="213" spans="1:19">
      <c r="B213" s="14">
        <f t="shared" si="46"/>
        <v>44122</v>
      </c>
      <c r="C213">
        <f t="shared" si="38"/>
        <v>535</v>
      </c>
      <c r="D213">
        <f t="shared" si="39"/>
        <v>0</v>
      </c>
      <c r="E213">
        <f t="shared" si="40"/>
        <v>-1</v>
      </c>
      <c r="G213" s="3">
        <f t="shared" si="41"/>
        <v>44144</v>
      </c>
      <c r="H213">
        <f t="shared" si="42"/>
        <v>171</v>
      </c>
      <c r="I213" t="str">
        <f t="shared" si="43"/>
        <v/>
      </c>
      <c r="J213">
        <f t="shared" si="44"/>
        <v>171</v>
      </c>
      <c r="K213">
        <f t="shared" si="45"/>
        <v>131</v>
      </c>
    </row>
    <row r="214" spans="1:19">
      <c r="B214" s="14">
        <f t="shared" si="46"/>
        <v>44121</v>
      </c>
      <c r="C214">
        <f t="shared" si="38"/>
        <v>537</v>
      </c>
      <c r="D214">
        <f t="shared" si="39"/>
        <v>0</v>
      </c>
      <c r="E214">
        <f t="shared" si="40"/>
        <v>-1</v>
      </c>
      <c r="G214" s="3">
        <f t="shared" si="41"/>
        <v>44145</v>
      </c>
      <c r="H214">
        <f t="shared" si="42"/>
        <v>202</v>
      </c>
      <c r="I214" t="str">
        <f t="shared" si="43"/>
        <v/>
      </c>
      <c r="J214" t="str">
        <f t="shared" si="44"/>
        <v/>
      </c>
      <c r="K214">
        <f t="shared" si="45"/>
        <v>160</v>
      </c>
      <c r="R214" s="18">
        <v>44180</v>
      </c>
      <c r="S214" s="1">
        <v>349</v>
      </c>
    </row>
    <row r="215" spans="1:19">
      <c r="B215" s="14">
        <f t="shared" si="46"/>
        <v>44120</v>
      </c>
      <c r="C215">
        <f t="shared" si="38"/>
        <v>639</v>
      </c>
      <c r="D215">
        <f t="shared" si="39"/>
        <v>0</v>
      </c>
      <c r="E215">
        <f t="shared" si="40"/>
        <v>-1</v>
      </c>
      <c r="G215" s="3">
        <f t="shared" si="41"/>
        <v>44146</v>
      </c>
      <c r="H215">
        <f t="shared" si="42"/>
        <v>248</v>
      </c>
      <c r="I215" t="str">
        <f t="shared" si="43"/>
        <v/>
      </c>
      <c r="J215" t="str">
        <f t="shared" si="44"/>
        <v/>
      </c>
      <c r="K215">
        <f t="shared" si="45"/>
        <v>189</v>
      </c>
    </row>
    <row r="216" spans="1:19">
      <c r="B216" s="14">
        <f t="shared" si="46"/>
        <v>44119</v>
      </c>
      <c r="C216">
        <f t="shared" si="38"/>
        <v>429</v>
      </c>
      <c r="D216">
        <f t="shared" si="39"/>
        <v>0</v>
      </c>
      <c r="E216">
        <f t="shared" si="40"/>
        <v>-1</v>
      </c>
      <c r="G216" s="3">
        <f t="shared" si="41"/>
        <v>44147</v>
      </c>
      <c r="H216">
        <f t="shared" si="42"/>
        <v>255</v>
      </c>
      <c r="I216" t="str">
        <f t="shared" si="43"/>
        <v/>
      </c>
      <c r="J216" t="str">
        <f t="shared" si="44"/>
        <v/>
      </c>
      <c r="K216">
        <f t="shared" si="45"/>
        <v>241</v>
      </c>
    </row>
    <row r="217" spans="1:19">
      <c r="B217" s="14">
        <f t="shared" si="46"/>
        <v>44118</v>
      </c>
      <c r="C217">
        <f t="shared" si="38"/>
        <v>559</v>
      </c>
      <c r="D217">
        <f t="shared" si="39"/>
        <v>0</v>
      </c>
      <c r="E217">
        <f t="shared" si="40"/>
        <v>-1</v>
      </c>
      <c r="G217" s="3">
        <f t="shared" si="41"/>
        <v>44148</v>
      </c>
      <c r="H217">
        <f t="shared" si="42"/>
        <v>280</v>
      </c>
      <c r="I217">
        <f t="shared" si="43"/>
        <v>280</v>
      </c>
      <c r="J217" t="str">
        <f t="shared" si="44"/>
        <v/>
      </c>
      <c r="K217">
        <f t="shared" si="45"/>
        <v>204</v>
      </c>
      <c r="R217" s="18">
        <v>44181</v>
      </c>
      <c r="S217" s="1">
        <v>411</v>
      </c>
    </row>
    <row r="218" spans="1:19">
      <c r="B218" s="14">
        <f t="shared" si="46"/>
        <v>44117</v>
      </c>
      <c r="C218">
        <f t="shared" si="38"/>
        <v>649</v>
      </c>
      <c r="D218">
        <f t="shared" si="39"/>
        <v>0</v>
      </c>
      <c r="E218">
        <f t="shared" si="40"/>
        <v>-1</v>
      </c>
      <c r="G218" s="3">
        <f t="shared" si="41"/>
        <v>44149</v>
      </c>
      <c r="H218">
        <f t="shared" si="42"/>
        <v>279</v>
      </c>
      <c r="I218" t="str">
        <f t="shared" si="43"/>
        <v/>
      </c>
      <c r="J218">
        <f t="shared" si="44"/>
        <v>279</v>
      </c>
      <c r="K218">
        <f t="shared" si="45"/>
        <v>287</v>
      </c>
    </row>
    <row r="219" spans="1:19">
      <c r="B219" s="14">
        <f t="shared" si="46"/>
        <v>44116</v>
      </c>
      <c r="C219">
        <f t="shared" si="38"/>
        <v>691</v>
      </c>
      <c r="D219">
        <f t="shared" si="39"/>
        <v>0</v>
      </c>
      <c r="E219">
        <f t="shared" si="40"/>
        <v>-1</v>
      </c>
      <c r="G219" s="3">
        <f t="shared" si="41"/>
        <v>44150</v>
      </c>
      <c r="H219">
        <f t="shared" si="42"/>
        <v>321</v>
      </c>
      <c r="I219">
        <f t="shared" si="43"/>
        <v>321</v>
      </c>
      <c r="J219" t="str">
        <f t="shared" si="44"/>
        <v/>
      </c>
      <c r="K219">
        <f t="shared" si="45"/>
        <v>214</v>
      </c>
    </row>
    <row r="220" spans="1:19">
      <c r="B220" s="14">
        <f t="shared" si="46"/>
        <v>44115</v>
      </c>
      <c r="C220">
        <f t="shared" si="38"/>
        <v>666</v>
      </c>
      <c r="D220">
        <f t="shared" si="39"/>
        <v>0</v>
      </c>
      <c r="E220">
        <f t="shared" si="40"/>
        <v>-1</v>
      </c>
      <c r="G220" s="3">
        <f t="shared" si="41"/>
        <v>44151</v>
      </c>
      <c r="H220">
        <f t="shared" si="42"/>
        <v>301</v>
      </c>
      <c r="I220" t="str">
        <f t="shared" si="43"/>
        <v/>
      </c>
      <c r="J220">
        <f t="shared" si="44"/>
        <v>301</v>
      </c>
      <c r="K220">
        <f t="shared" si="45"/>
        <v>149</v>
      </c>
      <c r="R220" s="18">
        <v>44182</v>
      </c>
      <c r="S220" s="1">
        <v>358</v>
      </c>
    </row>
    <row r="221" spans="1:19">
      <c r="B221" s="14">
        <f t="shared" si="46"/>
        <v>44114</v>
      </c>
      <c r="C221">
        <f t="shared" ref="C221" si="47">IF(B221&lt;&gt;B220,VLOOKUP(B221,data,2,FALSE),"")</f>
        <v>720</v>
      </c>
      <c r="D221">
        <f t="shared" ref="D221" si="48">VLOOKUP(B221,data,3,FALSE)</f>
        <v>0</v>
      </c>
      <c r="E221">
        <f t="shared" ref="E221" si="49">IF(C221&gt;E220,E220,0)</f>
        <v>-1</v>
      </c>
      <c r="G221" s="3">
        <f t="shared" si="41"/>
        <v>44152</v>
      </c>
      <c r="H221">
        <f t="shared" si="42"/>
        <v>389</v>
      </c>
      <c r="I221" t="str">
        <f t="shared" si="43"/>
        <v/>
      </c>
      <c r="J221" t="str">
        <f t="shared" si="44"/>
        <v/>
      </c>
      <c r="K221">
        <f t="shared" si="45"/>
        <v>269</v>
      </c>
    </row>
    <row r="222" spans="1:19">
      <c r="B222" s="14">
        <f t="shared" si="46"/>
        <v>44113</v>
      </c>
      <c r="C222">
        <f t="shared" ref="C222:C228" si="50">IF(B222&lt;&gt;B221,VLOOKUP(B222,data,2,FALSE),"")</f>
        <v>640</v>
      </c>
      <c r="D222">
        <f t="shared" ref="D222:D228" si="51">VLOOKUP(B222,data,3,FALSE)</f>
        <v>11</v>
      </c>
      <c r="E222">
        <f t="shared" ref="E222:E228" si="52">IF(C222&gt;E221,E221,0)</f>
        <v>-1</v>
      </c>
      <c r="G222" s="3">
        <f t="shared" si="41"/>
        <v>44153</v>
      </c>
      <c r="H222">
        <f t="shared" si="42"/>
        <v>458</v>
      </c>
      <c r="I222" t="str">
        <f t="shared" si="43"/>
        <v/>
      </c>
      <c r="J222" t="str">
        <f t="shared" si="44"/>
        <v/>
      </c>
      <c r="K222">
        <f t="shared" si="45"/>
        <v>235</v>
      </c>
    </row>
    <row r="223" spans="1:19">
      <c r="B223" s="14">
        <f t="shared" si="46"/>
        <v>44112</v>
      </c>
      <c r="C223">
        <f t="shared" si="50"/>
        <v>445</v>
      </c>
      <c r="D223">
        <f t="shared" si="51"/>
        <v>0</v>
      </c>
      <c r="E223">
        <f t="shared" si="52"/>
        <v>-1</v>
      </c>
      <c r="G223" s="3">
        <f t="shared" si="41"/>
        <v>44154</v>
      </c>
      <c r="H223">
        <f t="shared" si="42"/>
        <v>537</v>
      </c>
      <c r="I223">
        <f t="shared" si="43"/>
        <v>537</v>
      </c>
      <c r="J223" t="str">
        <f t="shared" si="44"/>
        <v/>
      </c>
      <c r="K223" t="str">
        <f t="shared" si="45"/>
        <v/>
      </c>
      <c r="R223" s="18">
        <v>44183</v>
      </c>
      <c r="S223" s="1">
        <v>354</v>
      </c>
    </row>
    <row r="224" spans="1:19">
      <c r="B224" s="14">
        <f t="shared" si="46"/>
        <v>44111</v>
      </c>
      <c r="C224">
        <f t="shared" si="50"/>
        <v>578</v>
      </c>
      <c r="D224">
        <f t="shared" si="51"/>
        <v>0</v>
      </c>
      <c r="E224">
        <f t="shared" si="52"/>
        <v>-1</v>
      </c>
      <c r="G224" s="3">
        <f t="shared" si="41"/>
        <v>44155</v>
      </c>
      <c r="H224">
        <f t="shared" si="42"/>
        <v>518</v>
      </c>
      <c r="I224" t="str">
        <f t="shared" si="43"/>
        <v/>
      </c>
      <c r="J224">
        <f t="shared" si="44"/>
        <v>518</v>
      </c>
      <c r="K224" t="str">
        <f t="shared" si="45"/>
        <v/>
      </c>
    </row>
    <row r="225" spans="1:19">
      <c r="B225" s="14">
        <f t="shared" si="46"/>
        <v>44110</v>
      </c>
      <c r="C225">
        <f t="shared" si="50"/>
        <v>655</v>
      </c>
      <c r="D225">
        <f t="shared" si="51"/>
        <v>0</v>
      </c>
      <c r="E225">
        <f t="shared" si="52"/>
        <v>-1</v>
      </c>
      <c r="G225" s="3">
        <f t="shared" si="41"/>
        <v>44156</v>
      </c>
      <c r="H225">
        <f t="shared" si="42"/>
        <v>626</v>
      </c>
      <c r="I225">
        <f t="shared" si="43"/>
        <v>626</v>
      </c>
      <c r="J225" t="str">
        <f t="shared" si="44"/>
        <v/>
      </c>
      <c r="K225" t="str">
        <f t="shared" si="45"/>
        <v/>
      </c>
    </row>
    <row r="226" spans="1:19">
      <c r="B226" s="14">
        <f t="shared" si="46"/>
        <v>44109</v>
      </c>
      <c r="C226">
        <f t="shared" si="50"/>
        <v>453</v>
      </c>
      <c r="D226">
        <f t="shared" si="51"/>
        <v>0</v>
      </c>
      <c r="E226">
        <f t="shared" si="52"/>
        <v>-1</v>
      </c>
      <c r="G226" s="3">
        <f t="shared" si="41"/>
        <v>44157</v>
      </c>
      <c r="H226">
        <f t="shared" si="42"/>
        <v>485</v>
      </c>
      <c r="I226" t="str">
        <f t="shared" si="43"/>
        <v/>
      </c>
      <c r="J226" t="str">
        <f t="shared" si="44"/>
        <v/>
      </c>
      <c r="K226" t="str">
        <f t="shared" si="45"/>
        <v/>
      </c>
      <c r="R226" s="18">
        <v>44184</v>
      </c>
      <c r="S226" s="1">
        <v>271</v>
      </c>
    </row>
    <row r="227" spans="1:19">
      <c r="B227" s="14">
        <f t="shared" si="46"/>
        <v>44108</v>
      </c>
      <c r="C227">
        <f t="shared" si="50"/>
        <v>294</v>
      </c>
      <c r="D227">
        <f t="shared" si="51"/>
        <v>0</v>
      </c>
      <c r="E227">
        <f t="shared" si="52"/>
        <v>-1</v>
      </c>
      <c r="G227" s="3">
        <f t="shared" si="41"/>
        <v>44158</v>
      </c>
      <c r="H227">
        <f t="shared" si="42"/>
        <v>383</v>
      </c>
      <c r="I227" t="str">
        <f t="shared" si="43"/>
        <v/>
      </c>
      <c r="J227">
        <f t="shared" si="44"/>
        <v>383</v>
      </c>
      <c r="K227" t="str">
        <f t="shared" si="45"/>
        <v/>
      </c>
    </row>
    <row r="228" spans="1:19">
      <c r="B228" s="14">
        <f t="shared" si="46"/>
        <v>44107</v>
      </c>
      <c r="C228">
        <f t="shared" si="50"/>
        <v>463</v>
      </c>
      <c r="D228">
        <f t="shared" si="51"/>
        <v>1</v>
      </c>
      <c r="E228">
        <f t="shared" si="52"/>
        <v>-1</v>
      </c>
      <c r="G228" s="3">
        <f t="shared" si="41"/>
        <v>44159</v>
      </c>
      <c r="H228">
        <f t="shared" si="42"/>
        <v>874</v>
      </c>
      <c r="I228" t="str">
        <f t="shared" si="43"/>
        <v/>
      </c>
      <c r="J228" t="str">
        <f t="shared" si="44"/>
        <v/>
      </c>
      <c r="K228" t="str">
        <f t="shared" si="45"/>
        <v/>
      </c>
    </row>
    <row r="229" spans="1:19">
      <c r="B229" s="14">
        <f t="shared" si="46"/>
        <v>44106</v>
      </c>
      <c r="C229">
        <f t="shared" ref="C229:C234" si="53">IF(B229&lt;&gt;B228,VLOOKUP(B229,data,2,FALSE),"")</f>
        <v>169</v>
      </c>
      <c r="D229">
        <f t="shared" ref="D229:D234" si="54">VLOOKUP(B229,data,3,FALSE)</f>
        <v>0</v>
      </c>
      <c r="E229">
        <f t="shared" ref="E229:E234" si="55">IF(C229&gt;E228,E228,0)</f>
        <v>-1</v>
      </c>
      <c r="G229" s="3">
        <f t="shared" si="41"/>
        <v>44160</v>
      </c>
      <c r="H229">
        <f t="shared" si="42"/>
        <v>1098</v>
      </c>
      <c r="I229">
        <f t="shared" si="43"/>
        <v>1098</v>
      </c>
      <c r="J229" t="str">
        <f t="shared" si="44"/>
        <v/>
      </c>
      <c r="K229" t="str">
        <f t="shared" si="45"/>
        <v/>
      </c>
      <c r="R229" s="18">
        <v>44185</v>
      </c>
      <c r="S229" s="1">
        <v>309</v>
      </c>
    </row>
    <row r="230" spans="1:19">
      <c r="A230" s="13"/>
      <c r="B230" s="14">
        <f t="shared" si="46"/>
        <v>44105</v>
      </c>
      <c r="C230">
        <f t="shared" si="53"/>
        <v>203</v>
      </c>
      <c r="D230">
        <f t="shared" si="54"/>
        <v>0</v>
      </c>
      <c r="E230">
        <f t="shared" si="55"/>
        <v>-1</v>
      </c>
      <c r="G230" s="3">
        <f t="shared" si="41"/>
        <v>44161</v>
      </c>
      <c r="H230">
        <f t="shared" si="42"/>
        <v>923</v>
      </c>
      <c r="I230" t="str">
        <f t="shared" si="43"/>
        <v/>
      </c>
      <c r="J230" t="str">
        <f t="shared" si="44"/>
        <v/>
      </c>
      <c r="K230" t="str">
        <f t="shared" si="45"/>
        <v/>
      </c>
    </row>
    <row r="231" spans="1:19">
      <c r="B231" s="14">
        <f t="shared" si="46"/>
        <v>44104</v>
      </c>
      <c r="C231">
        <f t="shared" si="53"/>
        <v>318</v>
      </c>
      <c r="D231">
        <f t="shared" si="54"/>
        <v>0</v>
      </c>
      <c r="E231">
        <f t="shared" si="55"/>
        <v>-1</v>
      </c>
      <c r="G231" s="3">
        <f t="shared" si="41"/>
        <v>44162</v>
      </c>
      <c r="H231">
        <f t="shared" si="42"/>
        <v>838</v>
      </c>
      <c r="I231" t="str">
        <f t="shared" si="43"/>
        <v/>
      </c>
      <c r="J231">
        <f t="shared" si="44"/>
        <v>838</v>
      </c>
      <c r="K231" t="str">
        <f t="shared" si="45"/>
        <v/>
      </c>
    </row>
    <row r="232" spans="1:19">
      <c r="B232" s="14">
        <f t="shared" si="46"/>
        <v>44103</v>
      </c>
      <c r="C232">
        <f t="shared" si="53"/>
        <v>238</v>
      </c>
      <c r="D232">
        <f t="shared" si="54"/>
        <v>0</v>
      </c>
      <c r="E232">
        <f t="shared" si="55"/>
        <v>-1</v>
      </c>
      <c r="G232" s="3">
        <f t="shared" si="41"/>
        <v>44163</v>
      </c>
      <c r="H232">
        <f t="shared" si="42"/>
        <v>1025</v>
      </c>
      <c r="I232">
        <f t="shared" si="43"/>
        <v>1025</v>
      </c>
      <c r="J232" t="str">
        <f t="shared" si="44"/>
        <v/>
      </c>
      <c r="K232" t="str">
        <f t="shared" si="45"/>
        <v/>
      </c>
      <c r="R232" s="18">
        <v>44186</v>
      </c>
      <c r="S232" s="1">
        <v>252</v>
      </c>
    </row>
    <row r="233" spans="1:19">
      <c r="B233" s="14">
        <f t="shared" si="46"/>
        <v>44102</v>
      </c>
      <c r="C233">
        <f t="shared" si="53"/>
        <v>199</v>
      </c>
      <c r="D233">
        <f t="shared" si="54"/>
        <v>0</v>
      </c>
      <c r="E233">
        <f t="shared" si="55"/>
        <v>-1</v>
      </c>
      <c r="G233" s="3">
        <f t="shared" si="41"/>
        <v>44164</v>
      </c>
      <c r="H233">
        <f t="shared" si="42"/>
        <v>753</v>
      </c>
      <c r="I233" t="str">
        <f t="shared" si="43"/>
        <v/>
      </c>
      <c r="J233" t="str">
        <f t="shared" si="44"/>
        <v/>
      </c>
      <c r="K233" t="str">
        <f t="shared" si="45"/>
        <v/>
      </c>
    </row>
    <row r="234" spans="1:19">
      <c r="B234" s="14">
        <f t="shared" si="46"/>
        <v>44101</v>
      </c>
      <c r="C234">
        <f t="shared" si="53"/>
        <v>141</v>
      </c>
      <c r="D234">
        <f t="shared" si="54"/>
        <v>0</v>
      </c>
      <c r="E234">
        <f t="shared" si="55"/>
        <v>-1</v>
      </c>
      <c r="G234" s="3">
        <f t="shared" si="41"/>
        <v>44165</v>
      </c>
      <c r="H234">
        <f t="shared" si="42"/>
        <v>725</v>
      </c>
      <c r="I234" t="str">
        <f t="shared" si="43"/>
        <v/>
      </c>
      <c r="J234" t="str">
        <f t="shared" si="44"/>
        <v/>
      </c>
      <c r="K234" t="str">
        <f t="shared" si="45"/>
        <v/>
      </c>
    </row>
    <row r="235" spans="1:19">
      <c r="B235" s="14">
        <f t="shared" si="46"/>
        <v>44100</v>
      </c>
      <c r="C235">
        <f t="shared" ref="C235:C240" si="56">IF(B235&lt;&gt;B234,VLOOKUP(B235,data,2,FALSE),"")</f>
        <v>242</v>
      </c>
      <c r="D235">
        <f t="shared" ref="D235:D240" si="57">VLOOKUP(B235,data,3,FALSE)</f>
        <v>0</v>
      </c>
      <c r="E235">
        <f t="shared" ref="E235:E240" si="58">IF(C235&gt;E234,E234,0)</f>
        <v>-1</v>
      </c>
      <c r="G235" s="3">
        <f t="shared" si="41"/>
        <v>44166</v>
      </c>
      <c r="H235">
        <f t="shared" si="42"/>
        <v>722</v>
      </c>
      <c r="I235" t="str">
        <f t="shared" si="43"/>
        <v/>
      </c>
      <c r="J235">
        <f t="shared" si="44"/>
        <v>722</v>
      </c>
      <c r="K235" t="str">
        <f t="shared" si="45"/>
        <v/>
      </c>
      <c r="R235" s="18">
        <v>44187</v>
      </c>
      <c r="S235" s="1">
        <v>303</v>
      </c>
    </row>
    <row r="236" spans="1:19">
      <c r="B236" s="14">
        <f t="shared" si="46"/>
        <v>44099</v>
      </c>
      <c r="C236">
        <f t="shared" si="56"/>
        <v>217</v>
      </c>
      <c r="D236">
        <f t="shared" si="57"/>
        <v>1</v>
      </c>
      <c r="E236">
        <f t="shared" si="58"/>
        <v>-1</v>
      </c>
      <c r="G236" s="3">
        <f t="shared" si="41"/>
        <v>44167</v>
      </c>
      <c r="H236">
        <f t="shared" si="42"/>
        <v>995</v>
      </c>
      <c r="I236">
        <f t="shared" si="43"/>
        <v>995</v>
      </c>
      <c r="J236" t="str">
        <f t="shared" si="44"/>
        <v/>
      </c>
      <c r="K236" t="str">
        <f t="shared" si="45"/>
        <v/>
      </c>
    </row>
    <row r="237" spans="1:19">
      <c r="B237" s="14">
        <f t="shared" si="46"/>
        <v>44098</v>
      </c>
      <c r="C237">
        <f t="shared" si="56"/>
        <v>211</v>
      </c>
      <c r="D237">
        <f t="shared" si="57"/>
        <v>0</v>
      </c>
      <c r="E237">
        <f t="shared" si="58"/>
        <v>-1</v>
      </c>
      <c r="G237" s="3">
        <f t="shared" si="41"/>
        <v>44168</v>
      </c>
      <c r="H237">
        <f t="shared" si="42"/>
        <v>714</v>
      </c>
      <c r="I237" t="str">
        <f t="shared" si="43"/>
        <v/>
      </c>
      <c r="J237">
        <f t="shared" si="44"/>
        <v>714</v>
      </c>
      <c r="K237" t="str">
        <f t="shared" si="45"/>
        <v/>
      </c>
    </row>
    <row r="238" spans="1:19">
      <c r="B238" s="14">
        <f t="shared" si="46"/>
        <v>44097</v>
      </c>
      <c r="C238">
        <f t="shared" si="56"/>
        <v>189</v>
      </c>
      <c r="D238">
        <f t="shared" si="57"/>
        <v>0</v>
      </c>
      <c r="E238">
        <f t="shared" si="58"/>
        <v>-1</v>
      </c>
      <c r="G238" s="3">
        <f t="shared" si="41"/>
        <v>44169</v>
      </c>
      <c r="H238">
        <f t="shared" si="42"/>
        <v>748</v>
      </c>
      <c r="I238" t="str">
        <f t="shared" si="43"/>
        <v/>
      </c>
      <c r="J238" t="str">
        <f t="shared" si="44"/>
        <v/>
      </c>
      <c r="K238" t="str">
        <f t="shared" si="45"/>
        <v/>
      </c>
      <c r="R238" s="18">
        <v>44188</v>
      </c>
      <c r="S238" s="1">
        <v>367</v>
      </c>
    </row>
    <row r="239" spans="1:19">
      <c r="B239" s="14">
        <f t="shared" si="46"/>
        <v>44096</v>
      </c>
      <c r="C239">
        <f t="shared" si="56"/>
        <v>311</v>
      </c>
      <c r="D239">
        <f t="shared" si="57"/>
        <v>0</v>
      </c>
      <c r="E239">
        <f t="shared" si="58"/>
        <v>-1</v>
      </c>
      <c r="G239" s="3">
        <f t="shared" si="41"/>
        <v>44170</v>
      </c>
      <c r="H239">
        <f t="shared" si="42"/>
        <v>845</v>
      </c>
      <c r="I239" t="str">
        <f t="shared" si="43"/>
        <v/>
      </c>
      <c r="J239" t="str">
        <f t="shared" si="44"/>
        <v/>
      </c>
      <c r="K239" t="str">
        <f t="shared" si="45"/>
        <v/>
      </c>
    </row>
    <row r="240" spans="1:19">
      <c r="B240" s="14">
        <f t="shared" si="46"/>
        <v>44095</v>
      </c>
      <c r="C240">
        <f t="shared" si="56"/>
        <v>157</v>
      </c>
      <c r="D240">
        <f t="shared" si="57"/>
        <v>0</v>
      </c>
      <c r="E240">
        <f t="shared" si="58"/>
        <v>-1</v>
      </c>
      <c r="G240" s="3">
        <f t="shared" si="41"/>
        <v>44171</v>
      </c>
      <c r="H240">
        <f t="shared" si="42"/>
        <v>865</v>
      </c>
      <c r="I240">
        <f t="shared" si="43"/>
        <v>865</v>
      </c>
      <c r="J240" t="str">
        <f t="shared" si="44"/>
        <v/>
      </c>
      <c r="K240" t="str">
        <f t="shared" si="45"/>
        <v/>
      </c>
    </row>
    <row r="241" spans="2:19">
      <c r="B241" s="14">
        <f t="shared" si="46"/>
        <v>44094</v>
      </c>
      <c r="C241">
        <f t="shared" ref="C241" si="59">IF(B241&lt;&gt;B240,VLOOKUP(B241,data,2,FALSE),"")</f>
        <v>202</v>
      </c>
      <c r="D241">
        <f t="shared" ref="D241" si="60">VLOOKUP(B241,data,3,FALSE)</f>
        <v>0</v>
      </c>
      <c r="E241">
        <f t="shared" ref="E241" si="61">IF(C241&gt;E240,E240,0)</f>
        <v>-1</v>
      </c>
      <c r="G241" s="3">
        <f t="shared" si="41"/>
        <v>44172</v>
      </c>
      <c r="H241">
        <f t="shared" si="42"/>
        <v>531</v>
      </c>
      <c r="I241" t="str">
        <f t="shared" si="43"/>
        <v/>
      </c>
      <c r="J241">
        <f t="shared" si="44"/>
        <v>531</v>
      </c>
      <c r="R241" s="18">
        <v>44189</v>
      </c>
      <c r="S241" s="1">
        <v>363</v>
      </c>
    </row>
    <row r="242" spans="2:19">
      <c r="B242" s="14">
        <f t="shared" si="46"/>
        <v>44093</v>
      </c>
      <c r="C242">
        <f t="shared" ref="C242:C254" si="62">IF(B242&lt;&gt;B241,VLOOKUP(B242,data,2,FALSE),"")</f>
        <v>190</v>
      </c>
      <c r="D242">
        <f t="shared" ref="D242:D254" si="63">VLOOKUP(B242,data,3,FALSE)</f>
        <v>0</v>
      </c>
      <c r="E242">
        <f t="shared" ref="E242:E254" si="64">IF(C242&gt;E241,E241,0)</f>
        <v>-1</v>
      </c>
      <c r="G242" s="3">
        <f t="shared" si="41"/>
        <v>44173</v>
      </c>
      <c r="H242">
        <f t="shared" si="42"/>
        <v>695</v>
      </c>
      <c r="I242" t="str">
        <f t="shared" si="43"/>
        <v/>
      </c>
      <c r="J242" t="str">
        <f t="shared" si="44"/>
        <v/>
      </c>
    </row>
    <row r="243" spans="2:19">
      <c r="B243" s="14">
        <f t="shared" si="46"/>
        <v>44092</v>
      </c>
      <c r="C243">
        <f t="shared" si="62"/>
        <v>82</v>
      </c>
      <c r="D243">
        <f t="shared" si="63"/>
        <v>0</v>
      </c>
      <c r="E243">
        <f t="shared" si="64"/>
        <v>-1</v>
      </c>
      <c r="G243" s="3">
        <f t="shared" si="41"/>
        <v>44174</v>
      </c>
      <c r="H243">
        <f t="shared" si="42"/>
        <v>817</v>
      </c>
      <c r="I243">
        <f t="shared" si="43"/>
        <v>817</v>
      </c>
      <c r="J243" t="str">
        <f t="shared" si="44"/>
        <v/>
      </c>
    </row>
    <row r="244" spans="2:19">
      <c r="B244" s="14">
        <f t="shared" si="46"/>
        <v>44091</v>
      </c>
      <c r="C244">
        <f t="shared" si="62"/>
        <v>137</v>
      </c>
      <c r="D244">
        <f t="shared" si="63"/>
        <v>0</v>
      </c>
      <c r="E244">
        <f t="shared" si="64"/>
        <v>-1</v>
      </c>
      <c r="G244" s="3">
        <f t="shared" si="41"/>
        <v>44175</v>
      </c>
      <c r="H244">
        <f t="shared" si="42"/>
        <v>710</v>
      </c>
      <c r="I244" t="str">
        <f t="shared" si="43"/>
        <v/>
      </c>
      <c r="J244">
        <f t="shared" si="44"/>
        <v>710</v>
      </c>
      <c r="R244" s="18">
        <v>44190</v>
      </c>
      <c r="S244" s="1">
        <v>201</v>
      </c>
    </row>
    <row r="245" spans="2:19">
      <c r="B245" s="14">
        <f t="shared" si="46"/>
        <v>44090</v>
      </c>
      <c r="C245">
        <f t="shared" si="62"/>
        <v>125</v>
      </c>
      <c r="D245">
        <f t="shared" si="63"/>
        <v>0</v>
      </c>
      <c r="E245">
        <f t="shared" si="64"/>
        <v>-1</v>
      </c>
      <c r="G245" s="3">
        <f t="shared" si="41"/>
        <v>44176</v>
      </c>
      <c r="H245">
        <f t="shared" si="42"/>
        <v>897</v>
      </c>
      <c r="I245">
        <f t="shared" si="43"/>
        <v>897</v>
      </c>
      <c r="J245" t="str">
        <f t="shared" si="44"/>
        <v/>
      </c>
    </row>
    <row r="246" spans="2:19">
      <c r="B246" s="14">
        <f t="shared" si="46"/>
        <v>44089</v>
      </c>
      <c r="C246">
        <f t="shared" si="62"/>
        <v>136</v>
      </c>
      <c r="D246">
        <f t="shared" si="63"/>
        <v>0</v>
      </c>
      <c r="E246">
        <f t="shared" si="64"/>
        <v>-1</v>
      </c>
      <c r="G246" s="3">
        <f t="shared" si="41"/>
        <v>44177</v>
      </c>
      <c r="H246">
        <f t="shared" si="42"/>
        <v>588</v>
      </c>
      <c r="I246" t="str">
        <f t="shared" si="43"/>
        <v/>
      </c>
      <c r="J246">
        <f t="shared" si="44"/>
        <v>588</v>
      </c>
    </row>
    <row r="247" spans="2:19">
      <c r="B247" s="14">
        <f t="shared" si="46"/>
        <v>44088</v>
      </c>
      <c r="C247">
        <f t="shared" si="62"/>
        <v>67</v>
      </c>
      <c r="D247">
        <f t="shared" si="63"/>
        <v>0</v>
      </c>
      <c r="E247">
        <f t="shared" si="64"/>
        <v>-1</v>
      </c>
      <c r="G247" s="3">
        <f t="shared" si="41"/>
        <v>44178</v>
      </c>
      <c r="H247">
        <f t="shared" si="42"/>
        <v>598</v>
      </c>
      <c r="I247">
        <f t="shared" si="43"/>
        <v>598</v>
      </c>
      <c r="J247" t="str">
        <f t="shared" si="44"/>
        <v/>
      </c>
      <c r="R247" s="18">
        <v>44191</v>
      </c>
      <c r="S247" s="1">
        <v>173</v>
      </c>
    </row>
    <row r="248" spans="2:19">
      <c r="B248" s="14">
        <f t="shared" si="46"/>
        <v>44087</v>
      </c>
      <c r="C248">
        <f t="shared" si="62"/>
        <v>87</v>
      </c>
      <c r="D248">
        <f t="shared" si="63"/>
        <v>0</v>
      </c>
      <c r="E248">
        <f t="shared" si="64"/>
        <v>-1</v>
      </c>
      <c r="G248" s="3">
        <f t="shared" si="41"/>
        <v>44179</v>
      </c>
      <c r="H248">
        <f t="shared" si="42"/>
        <v>443</v>
      </c>
      <c r="I248" t="str">
        <f t="shared" si="43"/>
        <v/>
      </c>
      <c r="J248">
        <f t="shared" si="44"/>
        <v>443</v>
      </c>
    </row>
    <row r="249" spans="2:19">
      <c r="B249" s="14">
        <f t="shared" si="46"/>
        <v>44086</v>
      </c>
      <c r="C249">
        <f t="shared" si="62"/>
        <v>46</v>
      </c>
      <c r="D249">
        <f t="shared" si="63"/>
        <v>0</v>
      </c>
      <c r="E249">
        <f t="shared" si="64"/>
        <v>-1</v>
      </c>
      <c r="G249" s="3">
        <f t="shared" si="41"/>
        <v>44180</v>
      </c>
      <c r="H249">
        <f t="shared" si="42"/>
        <v>504</v>
      </c>
      <c r="I249" t="str">
        <f t="shared" si="43"/>
        <v/>
      </c>
      <c r="J249" t="str">
        <f t="shared" si="44"/>
        <v/>
      </c>
    </row>
    <row r="250" spans="2:19">
      <c r="B250" s="14">
        <f t="shared" si="46"/>
        <v>44085</v>
      </c>
      <c r="C250">
        <f t="shared" si="62"/>
        <v>70</v>
      </c>
      <c r="D250">
        <f t="shared" si="63"/>
        <v>0</v>
      </c>
      <c r="E250">
        <f t="shared" si="64"/>
        <v>-1</v>
      </c>
      <c r="G250" s="3">
        <f t="shared" si="41"/>
        <v>44181</v>
      </c>
      <c r="H250">
        <f t="shared" si="42"/>
        <v>640</v>
      </c>
      <c r="I250">
        <f t="shared" si="43"/>
        <v>640</v>
      </c>
      <c r="J250" t="str">
        <f t="shared" si="44"/>
        <v/>
      </c>
      <c r="R250" s="18">
        <v>44192</v>
      </c>
      <c r="S250" s="1">
        <v>156</v>
      </c>
    </row>
    <row r="251" spans="2:19">
      <c r="B251" s="14">
        <f t="shared" si="46"/>
        <v>44084</v>
      </c>
      <c r="C251">
        <f t="shared" si="62"/>
        <v>75</v>
      </c>
      <c r="D251">
        <f t="shared" si="63"/>
        <v>0</v>
      </c>
      <c r="E251">
        <f t="shared" si="64"/>
        <v>-1</v>
      </c>
      <c r="G251" s="3">
        <f t="shared" si="41"/>
        <v>44182</v>
      </c>
      <c r="H251">
        <f t="shared" si="42"/>
        <v>571</v>
      </c>
      <c r="I251" t="str">
        <f t="shared" si="43"/>
        <v/>
      </c>
      <c r="J251" t="str">
        <f t="shared" si="44"/>
        <v/>
      </c>
    </row>
    <row r="252" spans="2:19">
      <c r="B252" s="14">
        <f t="shared" si="46"/>
        <v>44083</v>
      </c>
      <c r="C252">
        <f t="shared" si="62"/>
        <v>101</v>
      </c>
      <c r="D252">
        <f t="shared" si="63"/>
        <v>0</v>
      </c>
      <c r="E252">
        <f t="shared" si="64"/>
        <v>-1</v>
      </c>
      <c r="G252" s="3">
        <f t="shared" si="41"/>
        <v>44183</v>
      </c>
      <c r="H252">
        <f t="shared" si="42"/>
        <v>403</v>
      </c>
      <c r="I252" t="str">
        <f t="shared" si="43"/>
        <v/>
      </c>
      <c r="J252">
        <f t="shared" si="44"/>
        <v>403</v>
      </c>
    </row>
    <row r="253" spans="2:19">
      <c r="B253" s="14">
        <f t="shared" si="46"/>
        <v>44082</v>
      </c>
      <c r="C253">
        <f t="shared" si="62"/>
        <v>56</v>
      </c>
      <c r="D253">
        <f t="shared" si="63"/>
        <v>0</v>
      </c>
      <c r="E253">
        <f t="shared" si="64"/>
        <v>-1</v>
      </c>
      <c r="G253" s="3">
        <f t="shared" si="41"/>
        <v>44184</v>
      </c>
      <c r="H253">
        <f t="shared" si="42"/>
        <v>486</v>
      </c>
      <c r="I253">
        <f t="shared" si="43"/>
        <v>486</v>
      </c>
      <c r="J253" t="str">
        <f t="shared" si="44"/>
        <v/>
      </c>
      <c r="R253" s="18">
        <v>44193</v>
      </c>
      <c r="S253" s="1">
        <v>160</v>
      </c>
    </row>
    <row r="254" spans="2:19">
      <c r="B254" s="14">
        <f t="shared" si="46"/>
        <v>44081</v>
      </c>
      <c r="C254">
        <f t="shared" si="62"/>
        <v>46</v>
      </c>
      <c r="D254">
        <f t="shared" si="63"/>
        <v>0</v>
      </c>
      <c r="E254">
        <f t="shared" si="64"/>
        <v>-1</v>
      </c>
      <c r="G254" s="3">
        <f t="shared" si="41"/>
        <v>44185</v>
      </c>
      <c r="H254">
        <f t="shared" si="42"/>
        <v>393</v>
      </c>
      <c r="I254" t="str">
        <f t="shared" si="43"/>
        <v/>
      </c>
      <c r="J254">
        <f t="shared" si="44"/>
        <v>393</v>
      </c>
    </row>
    <row r="255" spans="2:19">
      <c r="B255" s="14">
        <f t="shared" si="46"/>
        <v>44080</v>
      </c>
      <c r="C255">
        <f t="shared" ref="C255:C263" si="65">IF(B255&lt;&gt;B254,VLOOKUP(B255,data,2,FALSE),"")</f>
        <v>10</v>
      </c>
      <c r="D255">
        <f t="shared" ref="D255:D263" si="66">VLOOKUP(B255,data,3,FALSE)</f>
        <v>0</v>
      </c>
      <c r="E255">
        <f t="shared" ref="E255:E263" si="67">IF(C255&gt;E254,E254,0)</f>
        <v>-1</v>
      </c>
      <c r="G255" s="3">
        <f t="shared" si="41"/>
        <v>44186</v>
      </c>
      <c r="H255">
        <f t="shared" si="42"/>
        <v>436</v>
      </c>
      <c r="I255" t="str">
        <f t="shared" si="43"/>
        <v/>
      </c>
      <c r="J255" t="str">
        <f t="shared" si="44"/>
        <v/>
      </c>
    </row>
    <row r="256" spans="2:19">
      <c r="B256" s="14">
        <f t="shared" si="46"/>
        <v>44079</v>
      </c>
      <c r="C256">
        <f t="shared" si="65"/>
        <v>15</v>
      </c>
      <c r="D256">
        <f t="shared" si="66"/>
        <v>0</v>
      </c>
      <c r="E256">
        <f t="shared" si="67"/>
        <v>-1</v>
      </c>
      <c r="G256" s="3">
        <f t="shared" si="41"/>
        <v>44187</v>
      </c>
      <c r="H256">
        <f t="shared" si="42"/>
        <v>495</v>
      </c>
      <c r="I256">
        <f t="shared" si="43"/>
        <v>495</v>
      </c>
      <c r="J256" t="str">
        <f t="shared" si="44"/>
        <v/>
      </c>
      <c r="R256" s="18">
        <v>44194</v>
      </c>
      <c r="S256" s="1">
        <v>-35137</v>
      </c>
    </row>
    <row r="257" spans="2:19">
      <c r="B257" s="14">
        <f t="shared" si="46"/>
        <v>44078</v>
      </c>
      <c r="C257">
        <f t="shared" si="65"/>
        <v>19</v>
      </c>
      <c r="D257">
        <f t="shared" si="66"/>
        <v>0</v>
      </c>
      <c r="E257">
        <f t="shared" si="67"/>
        <v>-1</v>
      </c>
      <c r="G257" s="3">
        <f t="shared" si="41"/>
        <v>44188</v>
      </c>
      <c r="H257">
        <f t="shared" si="42"/>
        <v>457</v>
      </c>
      <c r="I257" t="str">
        <f t="shared" si="43"/>
        <v/>
      </c>
      <c r="J257" t="str">
        <f t="shared" si="44"/>
        <v/>
      </c>
    </row>
    <row r="258" spans="2:19">
      <c r="B258" s="14">
        <f t="shared" si="46"/>
        <v>44077</v>
      </c>
      <c r="C258">
        <f t="shared" si="65"/>
        <v>6</v>
      </c>
      <c r="D258">
        <f t="shared" si="66"/>
        <v>0</v>
      </c>
      <c r="E258">
        <f t="shared" si="67"/>
        <v>-1</v>
      </c>
      <c r="G258" s="3">
        <f t="shared" si="41"/>
        <v>44189</v>
      </c>
      <c r="H258">
        <f t="shared" si="42"/>
        <v>442</v>
      </c>
      <c r="I258" t="str">
        <f t="shared" si="43"/>
        <v/>
      </c>
      <c r="J258" t="str">
        <f t="shared" si="44"/>
        <v/>
      </c>
    </row>
    <row r="259" spans="2:19">
      <c r="B259" s="14">
        <f t="shared" si="46"/>
        <v>44077</v>
      </c>
      <c r="C259" t="str">
        <f t="shared" si="65"/>
        <v/>
      </c>
      <c r="D259">
        <f t="shared" si="66"/>
        <v>0</v>
      </c>
      <c r="E259">
        <f t="shared" si="67"/>
        <v>-1</v>
      </c>
      <c r="G259" s="3">
        <f t="shared" si="41"/>
        <v>44190</v>
      </c>
      <c r="H259">
        <f t="shared" si="42"/>
        <v>237</v>
      </c>
      <c r="I259" t="str">
        <f t="shared" si="43"/>
        <v/>
      </c>
      <c r="J259">
        <f t="shared" si="44"/>
        <v>237</v>
      </c>
      <c r="R259" s="18">
        <v>0</v>
      </c>
      <c r="S259" s="1">
        <v>0</v>
      </c>
    </row>
    <row r="260" spans="2:19">
      <c r="B260" s="14">
        <f t="shared" si="46"/>
        <v>44077</v>
      </c>
      <c r="C260" t="str">
        <f t="shared" si="65"/>
        <v/>
      </c>
      <c r="D260">
        <f t="shared" si="66"/>
        <v>0</v>
      </c>
      <c r="E260">
        <f t="shared" si="67"/>
        <v>-1</v>
      </c>
      <c r="G260" s="3">
        <f t="shared" si="41"/>
        <v>44191</v>
      </c>
      <c r="H260">
        <f t="shared" si="42"/>
        <v>266</v>
      </c>
      <c r="I260">
        <f t="shared" si="43"/>
        <v>266</v>
      </c>
      <c r="J260" t="str">
        <f t="shared" si="44"/>
        <v/>
      </c>
    </row>
    <row r="261" spans="2:19">
      <c r="B261" s="14">
        <f t="shared" si="46"/>
        <v>44077</v>
      </c>
      <c r="C261" t="str">
        <f t="shared" si="65"/>
        <v/>
      </c>
      <c r="D261">
        <f t="shared" si="66"/>
        <v>0</v>
      </c>
      <c r="E261">
        <f t="shared" si="67"/>
        <v>-1</v>
      </c>
      <c r="G261" s="3">
        <f t="shared" si="41"/>
        <v>44192</v>
      </c>
      <c r="H261">
        <f t="shared" si="42"/>
        <v>214</v>
      </c>
      <c r="I261" t="str">
        <f t="shared" si="43"/>
        <v/>
      </c>
      <c r="J261">
        <f t="shared" si="44"/>
        <v>214</v>
      </c>
    </row>
    <row r="262" spans="2:19">
      <c r="B262" s="14">
        <f t="shared" si="46"/>
        <v>44077</v>
      </c>
      <c r="C262" t="str">
        <f t="shared" si="65"/>
        <v/>
      </c>
      <c r="D262">
        <f t="shared" si="66"/>
        <v>0</v>
      </c>
      <c r="E262">
        <f t="shared" si="67"/>
        <v>-1</v>
      </c>
      <c r="G262" s="3">
        <f t="shared" ref="G262" si="68">IF(G263&gt;44077,G263-1,44077)</f>
        <v>44193</v>
      </c>
      <c r="H262">
        <f t="shared" ref="H262" si="69">VLOOKUP(G262,data,2,FALSE)</f>
        <v>269</v>
      </c>
      <c r="I262" t="str">
        <f t="shared" ref="I262" si="70">IF(AND(H262&gt;H261,H262&gt;H263),H262,IF(AND(H263="",H262/H261&gt;1.1),H262,""))</f>
        <v/>
      </c>
      <c r="J262" t="str">
        <f t="shared" ref="J262" si="71">IF(AND(H262&lt;H261,H262&lt;H263),H262,IF(AND(H263="",H262/H261&lt;0.9),H262,""))</f>
        <v/>
      </c>
      <c r="K262" t="str">
        <f>IF(ISNA(VLOOKUP(B262,R:S,2,)),"",VLOOKUP(B262,R:S,2,))</f>
        <v/>
      </c>
      <c r="R262" s="18">
        <v>0</v>
      </c>
      <c r="S262" s="1">
        <v>0</v>
      </c>
    </row>
    <row r="263" spans="2:19" s="16" customFormat="1">
      <c r="B263" s="15">
        <f t="shared" si="46"/>
        <v>44077</v>
      </c>
      <c r="C263" s="16" t="str">
        <f t="shared" si="65"/>
        <v/>
      </c>
      <c r="D263" s="16">
        <f t="shared" si="66"/>
        <v>0</v>
      </c>
      <c r="E263" s="16">
        <f t="shared" si="67"/>
        <v>-1</v>
      </c>
      <c r="G263" s="17">
        <f>B141</f>
        <v>44194</v>
      </c>
      <c r="H263" s="16">
        <f t="shared" ref="H263" si="72">VLOOKUP(G263,data,2,FALSE)</f>
        <v>298</v>
      </c>
      <c r="I263" s="16">
        <f>IF(AND(H263&gt;H262,H263&gt;H264),H263,IF(AND(H264="",H263/H262&gt;1.1),H263,""))</f>
        <v>298</v>
      </c>
      <c r="J263" s="16" t="str">
        <f t="shared" ref="J263" si="73">IF(AND(H263&lt;H262,H263&lt;H264),H263,IF(AND(H264="",H263/H262&lt;0.9),H263,""))</f>
        <v/>
      </c>
      <c r="K263" s="16" t="str">
        <f>IF(ISNA(VLOOKUP(B263,R:S,2,)),"",VLOOKUP(B263,R:S,2,))</f>
        <v/>
      </c>
      <c r="R263" s="18"/>
      <c r="S263" s="1"/>
    </row>
    <row r="264" spans="2:19">
      <c r="B264" s="3"/>
      <c r="C264"/>
    </row>
    <row r="265" spans="2:19">
      <c r="B265" s="3" t="s">
        <v>28</v>
      </c>
      <c r="C265"/>
      <c r="G265" t="s">
        <v>27</v>
      </c>
      <c r="R265" s="18">
        <v>0</v>
      </c>
      <c r="S265" s="1">
        <v>0</v>
      </c>
    </row>
    <row r="268" spans="2:19">
      <c r="R268" s="18">
        <v>0</v>
      </c>
      <c r="S268" s="1">
        <v>0</v>
      </c>
    </row>
    <row r="271" spans="2:19">
      <c r="R271" s="18">
        <v>0</v>
      </c>
      <c r="S271" s="1">
        <v>0</v>
      </c>
    </row>
  </sheetData>
  <sortState xmlns:xlrd2="http://schemas.microsoft.com/office/spreadsheetml/2017/richdata2" ref="C115:D127">
    <sortCondition descending="1" ref="C115:C127"/>
  </sortState>
  <hyperlinks>
    <hyperlink ref="A68" r:id="rId1" location="Koronavilkkua" display="https://thl.fi/fi/web/hyvinvoinnin-ja-terveyden-edistamisen-johtaminen/ajankohtaista/koronan-vaikutukset-yhteiskuntaan-ja-palveluihin - Koronavilkkua" xr:uid="{F06E6CD0-5429-431D-B74B-547C41718C4B}"/>
    <hyperlink ref="A131" r:id="rId2" xr:uid="{517C9E3A-E5DB-4E26-91C6-74B95F09EC29}"/>
    <hyperlink ref="A74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2020-12-29T14:31:38Z</dcterms:modified>
</cp:coreProperties>
</file>