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6843252B-51F6-49B8-B998-70645CC4AE6A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AllKeys">Android!$C$141:$C$263</definedName>
    <definedName name="data">Android!$C$9:$E$132</definedName>
    <definedName name="Json">Android!$A$4</definedName>
    <definedName name="time">Android!$C$9:$C$132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1" i="1" l="1"/>
  <c r="H261" i="1" s="1"/>
  <c r="G260" i="1" l="1"/>
  <c r="J262" i="1"/>
  <c r="I262" i="1"/>
  <c r="G262" i="1"/>
  <c r="H262" i="1" s="1"/>
  <c r="B255" i="1"/>
  <c r="C255" i="1" s="1"/>
  <c r="E255" i="1" s="1"/>
  <c r="H260" i="1" l="1"/>
  <c r="G259" i="1"/>
  <c r="B256" i="1"/>
  <c r="D255" i="1"/>
  <c r="G9" i="1"/>
  <c r="H9" i="1" s="1"/>
  <c r="H259" i="1" l="1"/>
  <c r="G258" i="1"/>
  <c r="I260" i="1"/>
  <c r="J260" i="1"/>
  <c r="I261" i="1"/>
  <c r="J261" i="1"/>
  <c r="C256" i="1"/>
  <c r="E256" i="1" s="1"/>
  <c r="B257" i="1"/>
  <c r="D256" i="1"/>
  <c r="I9" i="1"/>
  <c r="H258" i="1" l="1"/>
  <c r="I259" i="1" s="1"/>
  <c r="G257" i="1"/>
  <c r="C257" i="1"/>
  <c r="E257" i="1" s="1"/>
  <c r="D257" i="1"/>
  <c r="B258" i="1"/>
  <c r="J9" i="1"/>
  <c r="K9" i="1" s="1"/>
  <c r="L9" i="1" s="1"/>
  <c r="G10" i="1" s="1"/>
  <c r="H10" i="1" s="1"/>
  <c r="J259" i="1" l="1"/>
  <c r="H257" i="1"/>
  <c r="G256" i="1"/>
  <c r="I258" i="1"/>
  <c r="C258" i="1"/>
  <c r="E258" i="1" s="1"/>
  <c r="D258" i="1"/>
  <c r="B259" i="1"/>
  <c r="D9" i="1"/>
  <c r="G11" i="1"/>
  <c r="H11" i="1" s="1"/>
  <c r="I10" i="1"/>
  <c r="H256" i="1" l="1"/>
  <c r="G255" i="1"/>
  <c r="J257" i="1"/>
  <c r="I257" i="1"/>
  <c r="J258" i="1"/>
  <c r="C259" i="1"/>
  <c r="E259" i="1" s="1"/>
  <c r="B260" i="1"/>
  <c r="D259" i="1"/>
  <c r="J10" i="1"/>
  <c r="K10" i="1" s="1"/>
  <c r="H255" i="1" l="1"/>
  <c r="G254" i="1"/>
  <c r="I256" i="1"/>
  <c r="J256" i="1"/>
  <c r="C260" i="1"/>
  <c r="E260" i="1" s="1"/>
  <c r="D260" i="1"/>
  <c r="B261" i="1"/>
  <c r="I11" i="1"/>
  <c r="G12" i="1"/>
  <c r="H12" i="1" s="1"/>
  <c r="L10" i="1"/>
  <c r="H254" i="1" l="1"/>
  <c r="J255" i="1" s="1"/>
  <c r="G253" i="1"/>
  <c r="I255" i="1"/>
  <c r="B262" i="1"/>
  <c r="C261" i="1"/>
  <c r="E261" i="1" s="1"/>
  <c r="D261" i="1"/>
  <c r="J11" i="1"/>
  <c r="K11" i="1" s="1"/>
  <c r="H253" i="1" l="1"/>
  <c r="G252" i="1"/>
  <c r="I254" i="1"/>
  <c r="J254" i="1"/>
  <c r="C262" i="1"/>
  <c r="E262" i="1" s="1"/>
  <c r="B263" i="1"/>
  <c r="D262" i="1"/>
  <c r="L11" i="1"/>
  <c r="G13" i="1"/>
  <c r="H13" i="1" s="1"/>
  <c r="I12" i="1"/>
  <c r="H252" i="1" l="1"/>
  <c r="J253" i="1" s="1"/>
  <c r="G251" i="1"/>
  <c r="C263" i="1"/>
  <c r="E263" i="1" s="1"/>
  <c r="D263" i="1"/>
  <c r="J12" i="1"/>
  <c r="K12" i="1" s="1"/>
  <c r="I253" i="1" l="1"/>
  <c r="H251" i="1"/>
  <c r="G250" i="1"/>
  <c r="I252" i="1"/>
  <c r="L12" i="1"/>
  <c r="G14" i="1"/>
  <c r="H14" i="1" s="1"/>
  <c r="I13" i="1"/>
  <c r="H250" i="1" l="1"/>
  <c r="G249" i="1"/>
  <c r="J251" i="1"/>
  <c r="I251" i="1"/>
  <c r="J252" i="1"/>
  <c r="J13" i="1"/>
  <c r="K13" i="1" s="1"/>
  <c r="H249" i="1" l="1"/>
  <c r="I250" i="1" s="1"/>
  <c r="G248" i="1"/>
  <c r="L13" i="1"/>
  <c r="G15" i="1"/>
  <c r="H15" i="1" s="1"/>
  <c r="I14" i="1"/>
  <c r="J250" i="1" l="1"/>
  <c r="G247" i="1"/>
  <c r="H248" i="1"/>
  <c r="J249" i="1"/>
  <c r="I249" i="1"/>
  <c r="B15" i="1"/>
  <c r="C15" i="1" s="1"/>
  <c r="J14" i="1"/>
  <c r="K14" i="1" s="1"/>
  <c r="H247" i="1" l="1"/>
  <c r="G246" i="1"/>
  <c r="L14" i="1"/>
  <c r="G16" i="1"/>
  <c r="H16" i="1" s="1"/>
  <c r="I15" i="1"/>
  <c r="G245" i="1" l="1"/>
  <c r="H246" i="1"/>
  <c r="J248" i="1"/>
  <c r="I248" i="1"/>
  <c r="J15" i="1"/>
  <c r="K15" i="1" s="1"/>
  <c r="I246" i="1" l="1"/>
  <c r="J246" i="1"/>
  <c r="G244" i="1"/>
  <c r="H245" i="1"/>
  <c r="J247" i="1"/>
  <c r="I247" i="1"/>
  <c r="D15" i="1"/>
  <c r="B14" i="1"/>
  <c r="C14" i="1" s="1"/>
  <c r="L15" i="1"/>
  <c r="E15" i="1" s="1"/>
  <c r="G17" i="1"/>
  <c r="H17" i="1" s="1"/>
  <c r="I16" i="1"/>
  <c r="I245" i="1" l="1"/>
  <c r="J245" i="1"/>
  <c r="G243" i="1"/>
  <c r="H244" i="1"/>
  <c r="B17" i="1"/>
  <c r="C17" i="1" s="1"/>
  <c r="J16" i="1"/>
  <c r="K16" i="1" s="1"/>
  <c r="H243" i="1" l="1"/>
  <c r="G242" i="1"/>
  <c r="D14" i="1"/>
  <c r="G18" i="1"/>
  <c r="H18" i="1" s="1"/>
  <c r="I17" i="1"/>
  <c r="L16" i="1"/>
  <c r="J244" i="1" l="1"/>
  <c r="G241" i="1"/>
  <c r="H242" i="1"/>
  <c r="J243" i="1" s="1"/>
  <c r="I244" i="1"/>
  <c r="B18" i="1"/>
  <c r="C18" i="1" s="1"/>
  <c r="E14" i="1"/>
  <c r="J17" i="1"/>
  <c r="K17" i="1" s="1"/>
  <c r="G240" i="1" l="1"/>
  <c r="H241" i="1"/>
  <c r="I243" i="1"/>
  <c r="D17" i="1"/>
  <c r="B12" i="1"/>
  <c r="C12" i="1" s="1"/>
  <c r="L17" i="1"/>
  <c r="G19" i="1"/>
  <c r="H19" i="1" s="1"/>
  <c r="I18" i="1"/>
  <c r="J242" i="1" l="1"/>
  <c r="I242" i="1"/>
  <c r="G239" i="1"/>
  <c r="H240" i="1"/>
  <c r="J241" i="1" s="1"/>
  <c r="B19" i="1"/>
  <c r="C19" i="1" s="1"/>
  <c r="E17" i="1"/>
  <c r="B13" i="1"/>
  <c r="C13" i="1" s="1"/>
  <c r="J18" i="1"/>
  <c r="K18" i="1" s="1"/>
  <c r="H239" i="1" l="1"/>
  <c r="G238" i="1"/>
  <c r="I241" i="1"/>
  <c r="D18" i="1"/>
  <c r="D12" i="1"/>
  <c r="L18" i="1"/>
  <c r="E18" i="1" s="1"/>
  <c r="G20" i="1"/>
  <c r="H20" i="1" s="1"/>
  <c r="I19" i="1"/>
  <c r="G237" i="1" l="1"/>
  <c r="H238" i="1"/>
  <c r="I239" i="1"/>
  <c r="J239" i="1"/>
  <c r="J240" i="1"/>
  <c r="I240" i="1"/>
  <c r="E12" i="1"/>
  <c r="B16" i="1"/>
  <c r="C16" i="1" s="1"/>
  <c r="J19" i="1"/>
  <c r="K19" i="1" s="1"/>
  <c r="G236" i="1" l="1"/>
  <c r="H237" i="1"/>
  <c r="J238" i="1" s="1"/>
  <c r="D19" i="1"/>
  <c r="B10" i="1"/>
  <c r="C10" i="1" s="1"/>
  <c r="L19" i="1"/>
  <c r="E13" i="1" s="1"/>
  <c r="D13" i="1"/>
  <c r="G21" i="1"/>
  <c r="H21" i="1" s="1"/>
  <c r="I20" i="1"/>
  <c r="G235" i="1" l="1"/>
  <c r="H236" i="1"/>
  <c r="I237" i="1"/>
  <c r="J237" i="1"/>
  <c r="I238" i="1"/>
  <c r="G22" i="1"/>
  <c r="H22" i="1" s="1"/>
  <c r="E19" i="1"/>
  <c r="B20" i="1"/>
  <c r="C20" i="1" s="1"/>
  <c r="J20" i="1"/>
  <c r="K20" i="1" s="1"/>
  <c r="H235" i="1" l="1"/>
  <c r="G234" i="1"/>
  <c r="B21" i="1"/>
  <c r="C21" i="1" s="1"/>
  <c r="B22" i="1"/>
  <c r="C22" i="1" s="1"/>
  <c r="D10" i="1"/>
  <c r="B9" i="1"/>
  <c r="C9" i="1" s="1"/>
  <c r="L20" i="1"/>
  <c r="E16" i="1" s="1"/>
  <c r="D16" i="1"/>
  <c r="I21" i="1"/>
  <c r="G233" i="1" l="1"/>
  <c r="H234" i="1"/>
  <c r="I235" i="1" s="1"/>
  <c r="J236" i="1"/>
  <c r="I236" i="1"/>
  <c r="E10" i="1"/>
  <c r="B11" i="1"/>
  <c r="J21" i="1"/>
  <c r="K21" i="1" s="1"/>
  <c r="G232" i="1" l="1"/>
  <c r="H233" i="1"/>
  <c r="I234" i="1" s="1"/>
  <c r="J235" i="1"/>
  <c r="C11" i="1"/>
  <c r="B140" i="1" s="1"/>
  <c r="B141" i="1" s="1"/>
  <c r="D21" i="1"/>
  <c r="I22" i="1"/>
  <c r="L21" i="1"/>
  <c r="E20" i="1" s="1"/>
  <c r="D20" i="1"/>
  <c r="J234" i="1" l="1"/>
  <c r="I233" i="1"/>
  <c r="G231" i="1"/>
  <c r="H232" i="1"/>
  <c r="G263" i="1"/>
  <c r="K141" i="1"/>
  <c r="B142" i="1"/>
  <c r="K142" i="1" s="1"/>
  <c r="H263" i="1"/>
  <c r="E21" i="1"/>
  <c r="E9" i="1"/>
  <c r="J22" i="1"/>
  <c r="K22" i="1" s="1"/>
  <c r="D11" i="1"/>
  <c r="I232" i="1" l="1"/>
  <c r="J232" i="1"/>
  <c r="H231" i="1"/>
  <c r="G230" i="1"/>
  <c r="J233" i="1"/>
  <c r="B143" i="1"/>
  <c r="K143" i="1" s="1"/>
  <c r="C142" i="1"/>
  <c r="J263" i="1"/>
  <c r="I263" i="1"/>
  <c r="B144" i="1"/>
  <c r="K144" i="1" s="1"/>
  <c r="D142" i="1"/>
  <c r="C143" i="1"/>
  <c r="L22" i="1"/>
  <c r="E11" i="1" s="1"/>
  <c r="D143" i="1" s="1"/>
  <c r="D22" i="1"/>
  <c r="G229" i="1" l="1"/>
  <c r="H230" i="1"/>
  <c r="B145" i="1"/>
  <c r="K145" i="1" s="1"/>
  <c r="C141" i="1"/>
  <c r="C144" i="1"/>
  <c r="D144" i="1"/>
  <c r="E22" i="1"/>
  <c r="E2" i="1" s="1"/>
  <c r="I230" i="1" l="1"/>
  <c r="J230" i="1"/>
  <c r="G228" i="1"/>
  <c r="H229" i="1"/>
  <c r="J231" i="1"/>
  <c r="I231" i="1"/>
  <c r="E141" i="1"/>
  <c r="E142" i="1" s="1"/>
  <c r="E143" i="1" s="1"/>
  <c r="E144" i="1" s="1"/>
  <c r="A136" i="1"/>
  <c r="B146" i="1"/>
  <c r="K146" i="1" s="1"/>
  <c r="D141" i="1"/>
  <c r="D145" i="1"/>
  <c r="C145" i="1"/>
  <c r="G227" i="1" l="1"/>
  <c r="H228" i="1"/>
  <c r="B147" i="1"/>
  <c r="K147" i="1" s="1"/>
  <c r="E145" i="1"/>
  <c r="D146" i="1"/>
  <c r="C146" i="1"/>
  <c r="H227" i="1" l="1"/>
  <c r="G226" i="1"/>
  <c r="J229" i="1"/>
  <c r="I229" i="1"/>
  <c r="B148" i="1"/>
  <c r="K148" i="1" s="1"/>
  <c r="E146" i="1"/>
  <c r="D147" i="1"/>
  <c r="C147" i="1"/>
  <c r="J228" i="1" l="1"/>
  <c r="G225" i="1"/>
  <c r="H226" i="1"/>
  <c r="J227" i="1" s="1"/>
  <c r="I228" i="1"/>
  <c r="B149" i="1"/>
  <c r="K149" i="1" s="1"/>
  <c r="A141" i="1"/>
  <c r="E147" i="1"/>
  <c r="C148" i="1"/>
  <c r="D148" i="1"/>
  <c r="G224" i="1" l="1"/>
  <c r="H225" i="1"/>
  <c r="I227" i="1"/>
  <c r="B150" i="1"/>
  <c r="K150" i="1" s="1"/>
  <c r="E148" i="1"/>
  <c r="D149" i="1"/>
  <c r="C149" i="1"/>
  <c r="I225" i="1" l="1"/>
  <c r="J225" i="1"/>
  <c r="G223" i="1"/>
  <c r="H224" i="1"/>
  <c r="J226" i="1"/>
  <c r="I226" i="1"/>
  <c r="B151" i="1"/>
  <c r="K151" i="1" s="1"/>
  <c r="E149" i="1"/>
  <c r="D150" i="1"/>
  <c r="C150" i="1"/>
  <c r="I224" i="1" l="1"/>
  <c r="J224" i="1"/>
  <c r="G222" i="1"/>
  <c r="H223" i="1"/>
  <c r="B152" i="1"/>
  <c r="K152" i="1" s="1"/>
  <c r="E150" i="1"/>
  <c r="D151" i="1"/>
  <c r="C151" i="1"/>
  <c r="I223" i="1" l="1"/>
  <c r="J223" i="1"/>
  <c r="G221" i="1"/>
  <c r="H222" i="1"/>
  <c r="B153" i="1"/>
  <c r="K153" i="1" s="1"/>
  <c r="E151" i="1"/>
  <c r="C152" i="1"/>
  <c r="D152" i="1"/>
  <c r="G220" i="1" l="1"/>
  <c r="H221" i="1"/>
  <c r="B154" i="1"/>
  <c r="K154" i="1" s="1"/>
  <c r="E152" i="1"/>
  <c r="C153" i="1"/>
  <c r="D153" i="1"/>
  <c r="I221" i="1" l="1"/>
  <c r="J221" i="1"/>
  <c r="G219" i="1"/>
  <c r="H220" i="1"/>
  <c r="I222" i="1"/>
  <c r="J222" i="1"/>
  <c r="B155" i="1"/>
  <c r="K155" i="1" s="1"/>
  <c r="C154" i="1"/>
  <c r="A148" i="1" s="1"/>
  <c r="A142" i="1" s="1"/>
  <c r="D154" i="1"/>
  <c r="E153" i="1"/>
  <c r="G218" i="1" l="1"/>
  <c r="H219" i="1"/>
  <c r="E154" i="1"/>
  <c r="B156" i="1"/>
  <c r="K156" i="1" s="1"/>
  <c r="C155" i="1"/>
  <c r="D155" i="1"/>
  <c r="G217" i="1" l="1"/>
  <c r="H218" i="1"/>
  <c r="J220" i="1"/>
  <c r="I220" i="1"/>
  <c r="E155" i="1"/>
  <c r="B157" i="1"/>
  <c r="K157" i="1" s="1"/>
  <c r="D156" i="1"/>
  <c r="C156" i="1"/>
  <c r="J218" i="1" l="1"/>
  <c r="I218" i="1"/>
  <c r="G216" i="1"/>
  <c r="H217" i="1"/>
  <c r="J219" i="1"/>
  <c r="I219" i="1"/>
  <c r="B158" i="1"/>
  <c r="K158" i="1" s="1"/>
  <c r="C157" i="1"/>
  <c r="D157" i="1"/>
  <c r="E156" i="1"/>
  <c r="I217" i="1" l="1"/>
  <c r="J217" i="1"/>
  <c r="G215" i="1"/>
  <c r="H216" i="1"/>
  <c r="E157" i="1"/>
  <c r="B159" i="1"/>
  <c r="K159" i="1" s="1"/>
  <c r="D158" i="1"/>
  <c r="C158" i="1"/>
  <c r="I216" i="1" l="1"/>
  <c r="J216" i="1"/>
  <c r="G214" i="1"/>
  <c r="H215" i="1"/>
  <c r="E158" i="1"/>
  <c r="B160" i="1"/>
  <c r="K160" i="1" s="1"/>
  <c r="C159" i="1"/>
  <c r="D159" i="1"/>
  <c r="G213" i="1" l="1"/>
  <c r="H214" i="1"/>
  <c r="B161" i="1"/>
  <c r="K161" i="1" s="1"/>
  <c r="C160" i="1"/>
  <c r="D160" i="1"/>
  <c r="E159" i="1"/>
  <c r="G212" i="1" l="1"/>
  <c r="H213" i="1"/>
  <c r="I215" i="1"/>
  <c r="J215" i="1"/>
  <c r="E160" i="1"/>
  <c r="B162" i="1"/>
  <c r="K162" i="1" s="1"/>
  <c r="D161" i="1"/>
  <c r="C161" i="1"/>
  <c r="A155" i="1" s="1"/>
  <c r="A149" i="1" s="1"/>
  <c r="G211" i="1" l="1"/>
  <c r="H212" i="1"/>
  <c r="I214" i="1"/>
  <c r="J214" i="1"/>
  <c r="E161" i="1"/>
  <c r="B163" i="1"/>
  <c r="K163" i="1" s="1"/>
  <c r="D162" i="1"/>
  <c r="C162" i="1"/>
  <c r="G210" i="1" l="1"/>
  <c r="H211" i="1"/>
  <c r="J212" i="1" s="1"/>
  <c r="J213" i="1"/>
  <c r="I213" i="1"/>
  <c r="B164" i="1"/>
  <c r="K164" i="1" s="1"/>
  <c r="C163" i="1"/>
  <c r="D163" i="1"/>
  <c r="E162" i="1"/>
  <c r="G209" i="1" l="1"/>
  <c r="H210" i="1"/>
  <c r="I212" i="1"/>
  <c r="E163" i="1"/>
  <c r="B165" i="1"/>
  <c r="K165" i="1" s="1"/>
  <c r="D164" i="1"/>
  <c r="C164" i="1"/>
  <c r="J211" i="1" l="1"/>
  <c r="I211" i="1"/>
  <c r="G208" i="1"/>
  <c r="H209" i="1"/>
  <c r="E164" i="1"/>
  <c r="B166" i="1"/>
  <c r="K166" i="1" s="1"/>
  <c r="D165" i="1"/>
  <c r="C165" i="1"/>
  <c r="I210" i="1" l="1"/>
  <c r="G207" i="1"/>
  <c r="H208" i="1"/>
  <c r="J209" i="1" s="1"/>
  <c r="J210" i="1"/>
  <c r="E165" i="1"/>
  <c r="B167" i="1"/>
  <c r="K167" i="1" s="1"/>
  <c r="D166" i="1"/>
  <c r="C166" i="1"/>
  <c r="G206" i="1" l="1"/>
  <c r="H207" i="1"/>
  <c r="I208" i="1" s="1"/>
  <c r="I209" i="1"/>
  <c r="E166" i="1"/>
  <c r="B168" i="1"/>
  <c r="K168" i="1" s="1"/>
  <c r="D167" i="1"/>
  <c r="C167" i="1"/>
  <c r="J208" i="1" l="1"/>
  <c r="G205" i="1"/>
  <c r="H206" i="1"/>
  <c r="E167" i="1"/>
  <c r="B169" i="1"/>
  <c r="K169" i="1" s="1"/>
  <c r="D168" i="1"/>
  <c r="C168" i="1"/>
  <c r="A162" i="1" s="1"/>
  <c r="A156" i="1" s="1"/>
  <c r="J207" i="1" l="1"/>
  <c r="G204" i="1"/>
  <c r="H205" i="1"/>
  <c r="I206" i="1" s="1"/>
  <c r="I207" i="1"/>
  <c r="B170" i="1"/>
  <c r="K170" i="1" s="1"/>
  <c r="D169" i="1"/>
  <c r="C169" i="1"/>
  <c r="E168" i="1"/>
  <c r="G203" i="1" l="1"/>
  <c r="H204" i="1"/>
  <c r="I205" i="1" s="1"/>
  <c r="J206" i="1"/>
  <c r="E169" i="1"/>
  <c r="B171" i="1"/>
  <c r="K171" i="1" s="1"/>
  <c r="D170" i="1"/>
  <c r="C170" i="1"/>
  <c r="J205" i="1" l="1"/>
  <c r="G202" i="1"/>
  <c r="H203" i="1"/>
  <c r="I204" i="1" s="1"/>
  <c r="E170" i="1"/>
  <c r="B172" i="1"/>
  <c r="K172" i="1" s="1"/>
  <c r="C171" i="1"/>
  <c r="D171" i="1"/>
  <c r="G201" i="1" l="1"/>
  <c r="H202" i="1"/>
  <c r="I203" i="1" s="1"/>
  <c r="J204" i="1"/>
  <c r="B173" i="1"/>
  <c r="K173" i="1" s="1"/>
  <c r="C172" i="1"/>
  <c r="D172" i="1"/>
  <c r="E171" i="1"/>
  <c r="J203" i="1" l="1"/>
  <c r="G200" i="1"/>
  <c r="H201" i="1"/>
  <c r="I202" i="1" s="1"/>
  <c r="E172" i="1"/>
  <c r="B174" i="1"/>
  <c r="K174" i="1" s="1"/>
  <c r="C173" i="1"/>
  <c r="D173" i="1"/>
  <c r="G199" i="1" l="1"/>
  <c r="H200" i="1"/>
  <c r="I201" i="1" s="1"/>
  <c r="J202" i="1"/>
  <c r="E173" i="1"/>
  <c r="B175" i="1"/>
  <c r="K175" i="1" s="1"/>
  <c r="C174" i="1"/>
  <c r="D174" i="1"/>
  <c r="J201" i="1" l="1"/>
  <c r="G198" i="1"/>
  <c r="H199" i="1"/>
  <c r="I200" i="1" s="1"/>
  <c r="E174" i="1"/>
  <c r="B176" i="1"/>
  <c r="K176" i="1" s="1"/>
  <c r="D175" i="1"/>
  <c r="C175" i="1"/>
  <c r="G197" i="1" l="1"/>
  <c r="H198" i="1"/>
  <c r="J200" i="1"/>
  <c r="E175" i="1"/>
  <c r="A169" i="1"/>
  <c r="B177" i="1"/>
  <c r="K177" i="1" s="1"/>
  <c r="D176" i="1"/>
  <c r="C176" i="1"/>
  <c r="J199" i="1" l="1"/>
  <c r="I199" i="1"/>
  <c r="G196" i="1"/>
  <c r="H197" i="1"/>
  <c r="B178" i="1"/>
  <c r="K178" i="1" s="1"/>
  <c r="D177" i="1"/>
  <c r="C177" i="1"/>
  <c r="A163" i="1"/>
  <c r="E176" i="1"/>
  <c r="I198" i="1" l="1"/>
  <c r="G195" i="1"/>
  <c r="H196" i="1"/>
  <c r="J197" i="1" s="1"/>
  <c r="J198" i="1"/>
  <c r="E177" i="1"/>
  <c r="B179" i="1"/>
  <c r="K179" i="1" s="1"/>
  <c r="C178" i="1"/>
  <c r="D178" i="1"/>
  <c r="G194" i="1" l="1"/>
  <c r="H195" i="1"/>
  <c r="I196" i="1" s="1"/>
  <c r="I197" i="1"/>
  <c r="E178" i="1"/>
  <c r="B180" i="1"/>
  <c r="K180" i="1" s="1"/>
  <c r="C179" i="1"/>
  <c r="D179" i="1"/>
  <c r="J196" i="1" l="1"/>
  <c r="G193" i="1"/>
  <c r="H194" i="1"/>
  <c r="I195" i="1" s="1"/>
  <c r="E179" i="1"/>
  <c r="B181" i="1"/>
  <c r="K181" i="1" s="1"/>
  <c r="D180" i="1"/>
  <c r="C180" i="1"/>
  <c r="G192" i="1" l="1"/>
  <c r="H193" i="1"/>
  <c r="J194" i="1" s="1"/>
  <c r="J195" i="1"/>
  <c r="E180" i="1"/>
  <c r="B182" i="1"/>
  <c r="K182" i="1" s="1"/>
  <c r="C181" i="1"/>
  <c r="D181" i="1"/>
  <c r="I194" i="1" l="1"/>
  <c r="G191" i="1"/>
  <c r="H192" i="1"/>
  <c r="J193" i="1" s="1"/>
  <c r="E181" i="1"/>
  <c r="B183" i="1"/>
  <c r="K183" i="1" s="1"/>
  <c r="D182" i="1"/>
  <c r="C182" i="1"/>
  <c r="G190" i="1" l="1"/>
  <c r="H191" i="1"/>
  <c r="I192" i="1" s="1"/>
  <c r="I193" i="1"/>
  <c r="A176" i="1"/>
  <c r="E182" i="1"/>
  <c r="B184" i="1"/>
  <c r="K184" i="1" s="1"/>
  <c r="C183" i="1"/>
  <c r="D183" i="1"/>
  <c r="J192" i="1" l="1"/>
  <c r="G189" i="1"/>
  <c r="H190" i="1"/>
  <c r="I191" i="1" s="1"/>
  <c r="E183" i="1"/>
  <c r="B185" i="1"/>
  <c r="K185" i="1" s="1"/>
  <c r="C184" i="1"/>
  <c r="D184" i="1"/>
  <c r="A170" i="1"/>
  <c r="G188" i="1" l="1"/>
  <c r="H189" i="1"/>
  <c r="J190" i="1" s="1"/>
  <c r="J191" i="1"/>
  <c r="B186" i="1"/>
  <c r="K186" i="1" s="1"/>
  <c r="C185" i="1"/>
  <c r="D185" i="1"/>
  <c r="E184" i="1"/>
  <c r="I190" i="1" l="1"/>
  <c r="G187" i="1"/>
  <c r="H188" i="1"/>
  <c r="J189" i="1" s="1"/>
  <c r="E185" i="1"/>
  <c r="B187" i="1"/>
  <c r="K187" i="1" s="1"/>
  <c r="C186" i="1"/>
  <c r="D186" i="1"/>
  <c r="G186" i="1" l="1"/>
  <c r="H187" i="1"/>
  <c r="I188" i="1" s="1"/>
  <c r="I189" i="1"/>
  <c r="E186" i="1"/>
  <c r="B188" i="1"/>
  <c r="K188" i="1" s="1"/>
  <c r="C187" i="1"/>
  <c r="D187" i="1"/>
  <c r="J188" i="1" l="1"/>
  <c r="G185" i="1"/>
  <c r="H186" i="1"/>
  <c r="I187" i="1" s="1"/>
  <c r="B189" i="1"/>
  <c r="K189" i="1" s="1"/>
  <c r="D188" i="1"/>
  <c r="C188" i="1"/>
  <c r="E187" i="1"/>
  <c r="G184" i="1" l="1"/>
  <c r="H185" i="1"/>
  <c r="J186" i="1" s="1"/>
  <c r="J187" i="1"/>
  <c r="E188" i="1"/>
  <c r="B190" i="1"/>
  <c r="K190" i="1" s="1"/>
  <c r="D189" i="1"/>
  <c r="C189" i="1"/>
  <c r="I186" i="1" l="1"/>
  <c r="G183" i="1"/>
  <c r="H184" i="1"/>
  <c r="J185" i="1" s="1"/>
  <c r="B191" i="1"/>
  <c r="K191" i="1" s="1"/>
  <c r="D190" i="1"/>
  <c r="C190" i="1"/>
  <c r="E189" i="1"/>
  <c r="A183" i="1"/>
  <c r="G182" i="1" l="1"/>
  <c r="H183" i="1"/>
  <c r="I184" i="1" s="1"/>
  <c r="I185" i="1"/>
  <c r="E190" i="1"/>
  <c r="A177" i="1"/>
  <c r="B192" i="1"/>
  <c r="K192" i="1" s="1"/>
  <c r="D191" i="1"/>
  <c r="C191" i="1"/>
  <c r="J184" i="1" l="1"/>
  <c r="G181" i="1"/>
  <c r="H182" i="1"/>
  <c r="E191" i="1"/>
  <c r="B193" i="1"/>
  <c r="K193" i="1" s="1"/>
  <c r="D192" i="1"/>
  <c r="C192" i="1"/>
  <c r="G180" i="1" l="1"/>
  <c r="H181" i="1"/>
  <c r="I183" i="1"/>
  <c r="J183" i="1"/>
  <c r="E192" i="1"/>
  <c r="B194" i="1"/>
  <c r="K194" i="1" s="1"/>
  <c r="D193" i="1"/>
  <c r="C193" i="1"/>
  <c r="G179" i="1" l="1"/>
  <c r="H180" i="1"/>
  <c r="I182" i="1"/>
  <c r="J182" i="1"/>
  <c r="E193" i="1"/>
  <c r="B195" i="1"/>
  <c r="K195" i="1" s="1"/>
  <c r="C194" i="1"/>
  <c r="D194" i="1"/>
  <c r="G178" i="1" l="1"/>
  <c r="H179" i="1"/>
  <c r="I180" i="1" s="1"/>
  <c r="J181" i="1"/>
  <c r="I181" i="1"/>
  <c r="E194" i="1"/>
  <c r="B196" i="1"/>
  <c r="K196" i="1" s="1"/>
  <c r="C195" i="1"/>
  <c r="E195" i="1" s="1"/>
  <c r="D195" i="1"/>
  <c r="J180" i="1" l="1"/>
  <c r="G177" i="1"/>
  <c r="H178" i="1"/>
  <c r="B197" i="1"/>
  <c r="K197" i="1" s="1"/>
  <c r="D196" i="1"/>
  <c r="C196" i="1"/>
  <c r="G176" i="1" l="1"/>
  <c r="H177" i="1"/>
  <c r="J179" i="1"/>
  <c r="I179" i="1"/>
  <c r="A190" i="1"/>
  <c r="E196" i="1"/>
  <c r="B198" i="1"/>
  <c r="K198" i="1" s="1"/>
  <c r="C197" i="1"/>
  <c r="D197" i="1"/>
  <c r="G175" i="1" l="1"/>
  <c r="H176" i="1"/>
  <c r="I178" i="1"/>
  <c r="J178" i="1"/>
  <c r="B199" i="1"/>
  <c r="K199" i="1" s="1"/>
  <c r="C198" i="1"/>
  <c r="D198" i="1"/>
  <c r="E197" i="1"/>
  <c r="A184" i="1"/>
  <c r="G174" i="1" l="1"/>
  <c r="H175" i="1"/>
  <c r="J177" i="1"/>
  <c r="I177" i="1"/>
  <c r="E198" i="1"/>
  <c r="B200" i="1"/>
  <c r="K200" i="1" s="1"/>
  <c r="D199" i="1"/>
  <c r="C199" i="1"/>
  <c r="G173" i="1" l="1"/>
  <c r="H174" i="1"/>
  <c r="J176" i="1"/>
  <c r="I176" i="1"/>
  <c r="E199" i="1"/>
  <c r="B201" i="1"/>
  <c r="K201" i="1" s="1"/>
  <c r="C200" i="1"/>
  <c r="D200" i="1"/>
  <c r="G172" i="1" l="1"/>
  <c r="H173" i="1"/>
  <c r="J174" i="1" s="1"/>
  <c r="J175" i="1"/>
  <c r="I175" i="1"/>
  <c r="E200" i="1"/>
  <c r="B202" i="1"/>
  <c r="K202" i="1" s="1"/>
  <c r="D201" i="1"/>
  <c r="C201" i="1"/>
  <c r="I174" i="1" l="1"/>
  <c r="G171" i="1"/>
  <c r="H172" i="1"/>
  <c r="E201" i="1"/>
  <c r="B203" i="1"/>
  <c r="K203" i="1" s="1"/>
  <c r="C202" i="1"/>
  <c r="E202" i="1" s="1"/>
  <c r="D202" i="1"/>
  <c r="G170" i="1" l="1"/>
  <c r="H171" i="1"/>
  <c r="J173" i="1"/>
  <c r="I173" i="1"/>
  <c r="B204" i="1"/>
  <c r="K204" i="1" s="1"/>
  <c r="C203" i="1"/>
  <c r="D203" i="1"/>
  <c r="G169" i="1" l="1"/>
  <c r="H170" i="1"/>
  <c r="J172" i="1"/>
  <c r="I172" i="1"/>
  <c r="B205" i="1"/>
  <c r="K205" i="1" s="1"/>
  <c r="C204" i="1"/>
  <c r="D204" i="1"/>
  <c r="A197" i="1"/>
  <c r="E203" i="1"/>
  <c r="G168" i="1" l="1"/>
  <c r="H169" i="1"/>
  <c r="J171" i="1"/>
  <c r="I171" i="1"/>
  <c r="E204" i="1"/>
  <c r="A191" i="1"/>
  <c r="B206" i="1"/>
  <c r="K206" i="1" s="1"/>
  <c r="C205" i="1"/>
  <c r="D205" i="1"/>
  <c r="G167" i="1" l="1"/>
  <c r="H168" i="1"/>
  <c r="I169" i="1" s="1"/>
  <c r="I170" i="1"/>
  <c r="J170" i="1"/>
  <c r="E205" i="1"/>
  <c r="B207" i="1"/>
  <c r="K207" i="1" s="1"/>
  <c r="C206" i="1"/>
  <c r="D206" i="1"/>
  <c r="J169" i="1" l="1"/>
  <c r="G166" i="1"/>
  <c r="H167" i="1"/>
  <c r="E206" i="1"/>
  <c r="B208" i="1"/>
  <c r="K208" i="1" s="1"/>
  <c r="C207" i="1"/>
  <c r="D207" i="1"/>
  <c r="G165" i="1" l="1"/>
  <c r="H166" i="1"/>
  <c r="J168" i="1"/>
  <c r="I168" i="1"/>
  <c r="E207" i="1"/>
  <c r="B209" i="1"/>
  <c r="K209" i="1" s="1"/>
  <c r="C208" i="1"/>
  <c r="D208" i="1"/>
  <c r="G164" i="1" l="1"/>
  <c r="H165" i="1"/>
  <c r="I166" i="1" s="1"/>
  <c r="I167" i="1"/>
  <c r="J167" i="1"/>
  <c r="E208" i="1"/>
  <c r="B210" i="1"/>
  <c r="K210" i="1" s="1"/>
  <c r="C209" i="1"/>
  <c r="E209" i="1" s="1"/>
  <c r="D209" i="1"/>
  <c r="G163" i="1" l="1"/>
  <c r="H164" i="1"/>
  <c r="I165" i="1" s="1"/>
  <c r="J166" i="1"/>
  <c r="B211" i="1"/>
  <c r="K211" i="1" s="1"/>
  <c r="C210" i="1"/>
  <c r="D210" i="1"/>
  <c r="J165" i="1" l="1"/>
  <c r="G162" i="1"/>
  <c r="H163" i="1"/>
  <c r="I164" i="1" s="1"/>
  <c r="A204" i="1"/>
  <c r="E210" i="1"/>
  <c r="B212" i="1"/>
  <c r="K212" i="1" s="1"/>
  <c r="D211" i="1"/>
  <c r="C211" i="1"/>
  <c r="G161" i="1" l="1"/>
  <c r="H162" i="1"/>
  <c r="I163" i="1" s="1"/>
  <c r="J164" i="1"/>
  <c r="E211" i="1"/>
  <c r="B213" i="1"/>
  <c r="K213" i="1" s="1"/>
  <c r="C212" i="1"/>
  <c r="D212" i="1"/>
  <c r="A198" i="1"/>
  <c r="J163" i="1" l="1"/>
  <c r="G160" i="1"/>
  <c r="H161" i="1"/>
  <c r="I162" i="1" s="1"/>
  <c r="E212" i="1"/>
  <c r="B214" i="1"/>
  <c r="K214" i="1" s="1"/>
  <c r="D213" i="1"/>
  <c r="C213" i="1"/>
  <c r="G159" i="1" l="1"/>
  <c r="H160" i="1"/>
  <c r="I161" i="1" s="1"/>
  <c r="J162" i="1"/>
  <c r="E213" i="1"/>
  <c r="B215" i="1"/>
  <c r="K215" i="1" s="1"/>
  <c r="D214" i="1"/>
  <c r="C214" i="1"/>
  <c r="J161" i="1" l="1"/>
  <c r="G158" i="1"/>
  <c r="H159" i="1"/>
  <c r="B216" i="1"/>
  <c r="K216" i="1" s="1"/>
  <c r="C215" i="1"/>
  <c r="D215" i="1"/>
  <c r="E214" i="1"/>
  <c r="G157" i="1" l="1"/>
  <c r="H158" i="1"/>
  <c r="I159" i="1" s="1"/>
  <c r="J160" i="1"/>
  <c r="I160" i="1"/>
  <c r="B217" i="1"/>
  <c r="K217" i="1" s="1"/>
  <c r="D216" i="1"/>
  <c r="C216" i="1"/>
  <c r="E215" i="1"/>
  <c r="J159" i="1" l="1"/>
  <c r="G156" i="1"/>
  <c r="H157" i="1"/>
  <c r="J158" i="1" s="1"/>
  <c r="E216" i="1"/>
  <c r="B218" i="1"/>
  <c r="K218" i="1" s="1"/>
  <c r="C217" i="1"/>
  <c r="D217" i="1"/>
  <c r="G155" i="1" l="1"/>
  <c r="H156" i="1"/>
  <c r="I157" i="1" s="1"/>
  <c r="I158" i="1"/>
  <c r="E217" i="1"/>
  <c r="A211" i="1"/>
  <c r="A205" i="1" s="1"/>
  <c r="B219" i="1"/>
  <c r="K219" i="1" s="1"/>
  <c r="C218" i="1"/>
  <c r="D218" i="1"/>
  <c r="G154" i="1" l="1"/>
  <c r="H155" i="1"/>
  <c r="I156" i="1" s="1"/>
  <c r="J157" i="1"/>
  <c r="E218" i="1"/>
  <c r="B220" i="1"/>
  <c r="K220" i="1" s="1"/>
  <c r="D219" i="1"/>
  <c r="C219" i="1"/>
  <c r="J156" i="1" l="1"/>
  <c r="G153" i="1"/>
  <c r="H154" i="1"/>
  <c r="E219" i="1"/>
  <c r="B221" i="1"/>
  <c r="K221" i="1" s="1"/>
  <c r="C220" i="1"/>
  <c r="D220" i="1"/>
  <c r="G152" i="1" l="1"/>
  <c r="H153" i="1"/>
  <c r="J154" i="1" s="1"/>
  <c r="J155" i="1"/>
  <c r="I155" i="1"/>
  <c r="E220" i="1"/>
  <c r="B222" i="1"/>
  <c r="K222" i="1" s="1"/>
  <c r="C221" i="1"/>
  <c r="D221" i="1"/>
  <c r="I154" i="1" l="1"/>
  <c r="G151" i="1"/>
  <c r="H152" i="1"/>
  <c r="E221" i="1"/>
  <c r="B223" i="1"/>
  <c r="K223" i="1" s="1"/>
  <c r="D222" i="1"/>
  <c r="C222" i="1"/>
  <c r="G150" i="1" l="1"/>
  <c r="H151" i="1"/>
  <c r="J152" i="1" s="1"/>
  <c r="J153" i="1"/>
  <c r="I153" i="1"/>
  <c r="E222" i="1"/>
  <c r="D223" i="1"/>
  <c r="B224" i="1"/>
  <c r="K224" i="1" s="1"/>
  <c r="C223" i="1"/>
  <c r="E223" i="1" s="1"/>
  <c r="G149" i="1" l="1"/>
  <c r="H150" i="1"/>
  <c r="I152" i="1"/>
  <c r="B225" i="1"/>
  <c r="K225" i="1" s="1"/>
  <c r="C224" i="1"/>
  <c r="E224" i="1" s="1"/>
  <c r="D224" i="1"/>
  <c r="G148" i="1" l="1"/>
  <c r="H149" i="1"/>
  <c r="I151" i="1"/>
  <c r="J151" i="1"/>
  <c r="B226" i="1"/>
  <c r="K226" i="1" s="1"/>
  <c r="C225" i="1"/>
  <c r="E225" i="1" s="1"/>
  <c r="D225" i="1"/>
  <c r="G147" i="1" l="1"/>
  <c r="H148" i="1"/>
  <c r="I150" i="1"/>
  <c r="J150" i="1"/>
  <c r="B227" i="1"/>
  <c r="K227" i="1" s="1"/>
  <c r="C226" i="1"/>
  <c r="E226" i="1" s="1"/>
  <c r="D226" i="1"/>
  <c r="G146" i="1" l="1"/>
  <c r="H147" i="1"/>
  <c r="J149" i="1"/>
  <c r="I149" i="1"/>
  <c r="B228" i="1"/>
  <c r="K228" i="1" s="1"/>
  <c r="C227" i="1"/>
  <c r="E227" i="1" s="1"/>
  <c r="D227" i="1"/>
  <c r="G145" i="1" l="1"/>
  <c r="H146" i="1"/>
  <c r="J148" i="1"/>
  <c r="I148" i="1"/>
  <c r="C228" i="1"/>
  <c r="E228" i="1" s="1"/>
  <c r="B229" i="1"/>
  <c r="K229" i="1" s="1"/>
  <c r="D228" i="1"/>
  <c r="I147" i="1" l="1"/>
  <c r="G144" i="1"/>
  <c r="H145" i="1"/>
  <c r="I146" i="1" s="1"/>
  <c r="J147" i="1"/>
  <c r="C229" i="1"/>
  <c r="E229" i="1" s="1"/>
  <c r="B230" i="1"/>
  <c r="K230" i="1" s="1"/>
  <c r="D229" i="1"/>
  <c r="J146" i="1" l="1"/>
  <c r="G143" i="1"/>
  <c r="H144" i="1"/>
  <c r="I145" i="1" s="1"/>
  <c r="D230" i="1"/>
  <c r="C230" i="1"/>
  <c r="E230" i="1" s="1"/>
  <c r="B231" i="1"/>
  <c r="K231" i="1" s="1"/>
  <c r="G142" i="1" l="1"/>
  <c r="H143" i="1"/>
  <c r="J145" i="1"/>
  <c r="C231" i="1"/>
  <c r="E231" i="1" s="1"/>
  <c r="B232" i="1"/>
  <c r="K232" i="1" s="1"/>
  <c r="D231" i="1"/>
  <c r="I143" i="1" l="1"/>
  <c r="G141" i="1"/>
  <c r="H141" i="1" s="1"/>
  <c r="H142" i="1"/>
  <c r="J144" i="1"/>
  <c r="I144" i="1"/>
  <c r="C232" i="1"/>
  <c r="E232" i="1" s="1"/>
  <c r="D232" i="1"/>
  <c r="B233" i="1"/>
  <c r="K233" i="1" s="1"/>
  <c r="J142" i="1" l="1"/>
  <c r="I142" i="1"/>
  <c r="J143" i="1"/>
  <c r="D233" i="1"/>
  <c r="C233" i="1"/>
  <c r="E233" i="1" s="1"/>
  <c r="B234" i="1"/>
  <c r="B235" i="1" l="1"/>
  <c r="K234" i="1"/>
  <c r="D234" i="1"/>
  <c r="C234" i="1"/>
  <c r="E234" i="1" s="1"/>
  <c r="C235" i="1" l="1"/>
  <c r="E235" i="1" s="1"/>
  <c r="K235" i="1"/>
  <c r="B236" i="1"/>
  <c r="D235" i="1"/>
  <c r="K236" i="1" l="1"/>
  <c r="C236" i="1"/>
  <c r="E236" i="1" s="1"/>
  <c r="B237" i="1"/>
  <c r="D236" i="1"/>
  <c r="K237" i="1" l="1"/>
  <c r="B238" i="1"/>
  <c r="C237" i="1"/>
  <c r="E237" i="1" s="1"/>
  <c r="D237" i="1"/>
  <c r="K238" i="1" l="1"/>
  <c r="C238" i="1"/>
  <c r="B239" i="1"/>
  <c r="D238" i="1"/>
  <c r="K239" i="1" l="1"/>
  <c r="C239" i="1"/>
  <c r="D239" i="1"/>
  <c r="B240" i="1"/>
  <c r="B241" i="1" s="1"/>
  <c r="B242" i="1" s="1"/>
  <c r="E238" i="1"/>
  <c r="C242" i="1" l="1"/>
  <c r="B243" i="1"/>
  <c r="D242" i="1"/>
  <c r="C241" i="1"/>
  <c r="D241" i="1"/>
  <c r="E239" i="1"/>
  <c r="K240" i="1"/>
  <c r="D240" i="1"/>
  <c r="C240" i="1"/>
  <c r="C243" i="1" l="1"/>
  <c r="B244" i="1"/>
  <c r="D243" i="1"/>
  <c r="E240" i="1"/>
  <c r="E241" i="1" s="1"/>
  <c r="E242" i="1" s="1"/>
  <c r="C244" i="1" l="1"/>
  <c r="B245" i="1"/>
  <c r="D244" i="1"/>
  <c r="E243" i="1"/>
  <c r="E244" i="1" l="1"/>
  <c r="C245" i="1"/>
  <c r="E245" i="1" s="1"/>
  <c r="D245" i="1"/>
  <c r="B246" i="1"/>
  <c r="C246" i="1" l="1"/>
  <c r="E246" i="1" s="1"/>
  <c r="B247" i="1"/>
  <c r="D246" i="1"/>
  <c r="C247" i="1" l="1"/>
  <c r="E247" i="1" s="1"/>
  <c r="D247" i="1"/>
  <c r="B248" i="1"/>
  <c r="C248" i="1" l="1"/>
  <c r="E248" i="1" s="1"/>
  <c r="D248" i="1"/>
  <c r="B249" i="1"/>
  <c r="C249" i="1" l="1"/>
  <c r="E249" i="1" s="1"/>
  <c r="D249" i="1"/>
  <c r="B250" i="1"/>
  <c r="C250" i="1" l="1"/>
  <c r="E250" i="1" s="1"/>
  <c r="B251" i="1"/>
  <c r="D250" i="1"/>
  <c r="C251" i="1" l="1"/>
  <c r="D251" i="1"/>
  <c r="B252" i="1"/>
  <c r="C252" i="1" l="1"/>
  <c r="D252" i="1"/>
  <c r="B253" i="1"/>
  <c r="E251" i="1"/>
  <c r="C253" i="1" l="1"/>
  <c r="D253" i="1"/>
  <c r="B254" i="1"/>
  <c r="E252" i="1"/>
  <c r="E253" i="1" l="1"/>
  <c r="C254" i="1"/>
  <c r="E254" i="1" s="1"/>
  <c r="D254" i="1"/>
  <c r="K262" i="1" l="1"/>
  <c r="K263" i="1" l="1"/>
  <c r="E136" i="1" l="1"/>
  <c r="G2" i="1"/>
  <c r="F141" i="1"/>
  <c r="H2" i="1" l="1"/>
  <c r="A134" i="1"/>
</calcChain>
</file>

<file path=xl/sharedStrings.xml><?xml version="1.0" encoding="utf-8"?>
<sst xmlns="http://schemas.openxmlformats.org/spreadsheetml/2006/main" count="32" uniqueCount="31">
  <si>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</si>
  <si>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</si>
  <si>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</si>
  <si>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</si>
  <si>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</si>
  <si>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</si>
  <si>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</si>
  <si>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</si>
  <si>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</si>
  <si>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</si>
  <si>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</si>
  <si>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</si>
  <si>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</si>
  <si>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</si>
  <si>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</si>
  <si>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</si>
  <si>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</si>
  <si>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</si>
  <si>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</si>
  <si>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</si>
  <si>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</si>
  <si>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</si>
  <si>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</si>
  <si>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</si>
  <si>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</si>
  <si>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</si>
  <si>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[{"timestamp":"25. joulukuuta 2020 klo 7.12","keyCount":237,"matchesCount":0,"appName":"Koronavilkku","hash":"9M5IBZ2KUz8ULTSx2iXp2mZwb67hdp52JxoZvjgz+LQ="},{"timestamp":"24. joulukuuta 2020 klo 7.08","keyCount":442,"matchesCount":0,"appName":"Koronavilkku","hash":"tFKkf4lWOz4bXP3Ldufn0hDUmCerGO+yLn8lgHHqr4Y="},{"timestamp":"23. joulukuuta 2020 klo 7.02","keyCount":457,"matchesCount":0,"appName":"Koronavilkku","hash":"TgRRx\/p+QOqkx9fCCaoK4B6bpBTU5JaoPnYUi1IM2Vg="},{"timestamp":"22. joulukuuta 2020 klo 6.45","keyCount":495,"matchesCount":0,"appName":"Koronavilkku","hash":"UjYo6\/8fA8VrfdCkBSLbZnVN5F0Voa+I2InLx\/D2GeQ="},{"timestamp":"21. joulukuuta 2020 klo 6.43","keyCount":436,"matchesCount":0,"appName":"Koronavilkku","hash":"vc\/hVDWDJqdneV6aw30Hempc2gWpdHJJwwZaK5gwZnk="},{"timestamp":"20. joulukuuta 2020 klo 6.41","keyCount":393,"matchesCount":0,"appName":"Koronavilkku","hash":"gcJ4Cq5QInInvmkKccercVUGXVXSUMYtTPBovz2lLsE="},{"timestamp":"19. joulukuuta 2020 klo 6.11","keyCount":486,"matchesCount":0,"appName":"Koronavilkku","hash":"MW2NCRV+T4pKhM+nCobv97grkEllDzZkzicN4u7fRYg="},{"timestamp":"18. joulukuuta 2020 klo 9.54","keyCount":403,"matchesCount":0,"appName":"Koronavilkku","hash":"9pHiAD59xrEAmuTLMiLdizaWpjMkyqXRZ20FbzcPaJU="},{"timestamp":"17.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8.10","keyCount":897,"matchesCount":0,"appName":"Koronavilkku","hash":"OAOJ921T2J34LlK87JDiWrNamZQUphSO1DgSGpcqVm0="},{"timestamp":"10. joulukuuta 2020 klo 21.52","keyCount":117032,"matchesCount":0,"appName":"CA Notify","hash":"B0RUrrtcCtzfuQuX2jfyKQeADO7QVAVRbqc5ohKVIVs="},{"timestamp":"10. joulukuuta 2020 klo 8.10","keyCount":710,"matchesCount":0,"appName":"Koronavilkku","hash":"WwtJmIyZecst5BgP+y3fJScIpQYdl+5kv3AY4oMjy3E="}]</t>
  </si>
  <si>
    <t>Paste to R:S from</t>
  </si>
  <si>
    <t>Time column is currently supported for ENG (FIN/UK), SWE (FIN) and FIN</t>
  </si>
  <si>
    <t xml:space="preserve">Copy G:J commands up </t>
  </si>
  <si>
    <t>Copy B.E down after adding new rows above. Not above last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</si>
</sst>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25. joulukuuta</c:v>
                </c:pt>
                <c:pt idx="1">
                  <c:v>24. joulukuuta</c:v>
                </c:pt>
                <c:pt idx="2">
                  <c:v>23. joulukuuta</c:v>
                </c:pt>
                <c:pt idx="3">
                  <c:v>22. joulukuuta</c:v>
                </c:pt>
                <c:pt idx="4">
                  <c:v>21. joulukuuta</c:v>
                </c:pt>
                <c:pt idx="5">
                  <c:v>20. joulukuuta</c:v>
                </c:pt>
                <c:pt idx="6">
                  <c:v>19. joulukuuta</c:v>
                </c:pt>
                <c:pt idx="7">
                  <c:v>18. joulukuuta</c:v>
                </c:pt>
                <c:pt idx="8">
                  <c:v>17. joulukuuta</c:v>
                </c:pt>
                <c:pt idx="9">
                  <c:v>16. joulukuuta</c:v>
                </c:pt>
                <c:pt idx="10">
                  <c:v>15. joulukuuta</c:v>
                </c:pt>
                <c:pt idx="11">
                  <c:v>14. joulukuuta</c:v>
                </c:pt>
                <c:pt idx="12">
                  <c:v>13. joulukuuta</c:v>
                </c:pt>
                <c:pt idx="13">
                  <c:v>12.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237</c:v>
                </c:pt>
                <c:pt idx="1">
                  <c:v>442</c:v>
                </c:pt>
                <c:pt idx="2">
                  <c:v>457</c:v>
                </c:pt>
                <c:pt idx="3">
                  <c:v>495</c:v>
                </c:pt>
                <c:pt idx="4">
                  <c:v>436</c:v>
                </c:pt>
                <c:pt idx="5">
                  <c:v>393</c:v>
                </c:pt>
                <c:pt idx="6">
                  <c:v>486</c:v>
                </c:pt>
                <c:pt idx="7">
                  <c:v>403</c:v>
                </c:pt>
                <c:pt idx="8">
                  <c:v>571</c:v>
                </c:pt>
                <c:pt idx="9">
                  <c:v>640</c:v>
                </c:pt>
                <c:pt idx="10">
                  <c:v>504</c:v>
                </c:pt>
                <c:pt idx="11">
                  <c:v>443</c:v>
                </c:pt>
                <c:pt idx="12">
                  <c:v>598</c:v>
                </c:pt>
                <c:pt idx="13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Android!$A$136</c:f>
          <c:strCache>
            <c:ptCount val="1"/>
            <c:pt idx="0">
              <c:v>25.12.2020 uusia Koronavilkku päiväavaimia n=237.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1CB910-03CB-4ADD-80E5-363EFC83E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AFC1B7-2171-4974-A40B-8817D43AB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805AC4-D972-4DA9-A2A1-73E8C0342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2FBFC6-35B4-461D-93DC-33B0EDD2E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D4D2BA-20D5-4C47-98EC-1BD5B4AF8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752398-8EB0-4378-88A2-9EE9E1CCF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8DD3A5-F07E-4262-8AD2-65EF4AB7E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628A0F-FC0D-4980-80DD-C3E2CFA9C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F9E7AC2-FA04-4324-93CA-14595075A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EF894D-69C7-4922-A80F-AFAA183D1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CEF0CD-522B-4F96-B9B2-CB4A6FABB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31225E-0015-4410-A173-0C6C99BC0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1FAFAF6-4F54-45A8-B025-0E9B86E01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A78B32-3B92-41BB-BE17-579F7EBF9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E0D69F2-DBF3-46E5-9A7B-900A72C4E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9E5B6C-3F3A-4A7B-9520-DA3094DAA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1C132E-C317-47E4-9761-20A93DD7B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B51917-8880-481F-A023-4201611B4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0B12A7D-1D00-4564-A9EB-8BA6717A1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620F9B4-D1DD-410B-8B02-EA0DEFB78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C2FBD1-F5B0-4541-87ED-7BCCC057C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4948DC6-03B2-4F81-A0AF-C88098913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08BAE19-6660-466F-A691-0541ADDCC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6B3BB0C-9083-44F2-A80E-C454FC1CA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CEC5A82-8059-41FB-BFF1-F4A30F3AF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39555F7-6BED-45B1-B45E-FD1B43AFD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ED1F140-E69E-4D43-AA26-6B291D68C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6857C74-7FD3-4DEA-9B2E-66618C39A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893D7C0-158F-4DB6-9D06-67CEEC8B4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8BBA730-9ADC-4637-B09E-18B230266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AA37AA0-561C-4CA5-9416-C12DD9BB0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5D1CC3E-3C3F-47AC-AB88-1B59A55E8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967274C-B774-4042-99DF-63D240F3C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0ECCB57-44B7-4652-A716-FFA55BDEC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4655E25-26BA-4D2C-994E-5B745D916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05E6C2E-62FF-4667-9C3C-46CD1CA73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C74B11C-750B-4D8A-AC41-BDF37297E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F1EA4CE-25C6-4AB5-90FA-3971A480A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548658B-6AF8-42AC-AB21-C7BDCBB61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A700669-58BA-4FD4-9553-62C5DC645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AAE59D7-484C-4FD3-96B2-7B1E234BE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8E045CC-F7FA-4771-97ED-BB5EFA598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7B3E726-BBBE-480F-B9DB-2D27A18AE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7D88160-262E-42A9-AAF8-4065A1CBD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A390833-E9AD-485F-838D-383B9BEB3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88FCB4C-6F04-40A3-92C8-DE1D4602E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8057ABA-1F80-4EF1-9434-3EA85F692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D418B67-F2FC-4D30-8632-F8BA6389C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7D5055D-0BD9-43BC-A292-55BE5C1B0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5CFE17C-43A7-475A-A585-C21C09277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14F99AA-7D04-406D-98B4-6C87E77D0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5FE6B70-F2B4-4680-BB4C-F42F77C4F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39440E4-874F-4FE4-9FCA-C15F1B190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3D6CEB3-39EC-4001-A6F7-4A2FDC2FB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F1AAB81-1F09-441B-A124-8C0476EDA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3A2BF8C-5871-4940-8C4B-757C6BC13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40EE3AC-2774-488F-96A9-EC23CCD92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E7BD6AC-FCF5-4E32-BD91-B418D8388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A798F63-744C-44E9-9CA8-D05E2AD3A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9C3A246-4299-4719-8F56-F81C6261D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39180BA-3C6C-4432-A041-40FD92C20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702A686-887D-43F3-AFC2-D91B07E4D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D098E0F-C395-4B9E-A9C4-07D06E74C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44844EA-C437-4886-B031-5FF30E3E0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36BD308-2F24-4AE5-AC2B-3196F1E03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6EC51F0-9199-49B3-898B-31F19B1B3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6ECFA50-E091-448D-B6CC-F0DD86EDD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E42A19B-BD3B-4FA4-8E99-B900B7AA9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4DC62FA-C362-4460-B177-38DD030EB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D405AB0-B0DE-47A6-8A0D-7A852751C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3E52F3D-4DDE-45CC-976B-B4D245B1B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B18178C-2D64-44E8-AD50-0B9C5F28F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8E083E2-EC5A-48D3-AA6A-DDDCDAA13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DB1A3AD-FA3E-4919-A4FF-A18CF4B16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9094DD9-846F-4DCB-9C2F-513B8EA47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7C1E9F0-668B-45A2-8399-C4EE9BCF5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9F3C02F-733C-40F6-B941-485C188FE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B4A378C-3506-416E-ABCA-4E0CC9F4A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E0131B3-8DD2-4B87-8C5F-6EFE501C4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508B07F-C325-4038-A69C-5BD98205B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A16E25C-DFF2-4ACA-BFF1-DE90B0448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72405DD-3A6B-4E8E-AF94-0D535BD81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BE12087-E236-46C2-B6FD-39D967809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D69CD33-4559-42BB-92EE-A30E0AA6C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2599A76-55EF-4FCE-B624-D39A1DC91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EE82F97-082A-4DAA-B655-B140D1B85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053CB0B-138C-4AF1-99DA-FE50F8121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E6ADFF74-932D-4609-AA16-789D971D2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1982E77-AF8A-4964-84F1-C312B0532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0D3C53F-7884-4599-BC8A-CE8307863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E59C8D2-E4C4-4C98-ADDA-D42316A40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B01D825-220F-4836-8A72-11B09CC82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7A6BA22-C0CF-45EC-827C-5B3F4BCBB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EB2D558-2B6F-40FB-BDE9-92999E3A5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8676130-8D06-49D3-9142-285062562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A43AF13-FF02-44CE-BB9F-F86DB66A1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E593134-28FC-4B39-9F4C-BD782869A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E45B3FF-55B1-4B28-9E2D-EF34C32B5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284A714-5FF2-4E6C-8E48-6E73B6D84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1BB716A-8D14-4532-933C-0A3E91A31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AE441A0-B511-480C-9CF5-EA3E07C6E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61C7B55-D01F-415C-821E-05569FD2E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4230891-EADE-4322-9688-351A75B1F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6C4FEF3-58DC-4AE8-A325-8E5824075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3B6924F-BD8F-4AEE-AA13-80C055BEC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711A24B-F26B-4008-A127-805C268D6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C1E5332-DCF6-4F95-9C1F-9F6A2DB1B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9316138-64A3-4762-9C8E-D4C6966DD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D59BE93-6732-4B91-92B6-686D5DFEB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4D7558D-1DFF-478C-859F-A13FDF8D5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8DBE6B7-9DAF-4C7F-810F-48E757AD0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2A363D5-308B-4F9D-A160-F62723D48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95C20C2-5A99-4484-B30A-A7936AE0D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3CBCB42-4A99-40B0-8176-146905E8B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ADA319F-0AF0-4A7C-AB77-804DF1DCF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4132C90-FC43-4BFC-8FA7-58FF0708B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0D73CB4-950D-42A9-92A0-11271617B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AE89577-14E3-4964-A80B-8CCF973B0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7F3E520-E399-4A34-AE98-397FC3E9C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809CD8B-2600-4926-BFB7-5DF83ECBA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42ACD7D-965F-48DC-A8FE-32CC4F7E3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98187E7-6A2A-4942-A992-AD4F8B5D3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6A-4DF4-9126-C6224C769E21}"/>
                </c:ext>
              </c:extLst>
            </c:dLbl>
            <c:dLbl>
              <c:idx val="122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E1D770-7A0E-42C9-AE92-EAFB40DE3E3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FB-4AC3-B536-9F99331AB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Android!$B$141:$B$263</c:f>
              <c:numCache>
                <c:formatCode>d/m</c:formatCode>
                <c:ptCount val="123"/>
                <c:pt idx="0">
                  <c:v>44190</c:v>
                </c:pt>
                <c:pt idx="1">
                  <c:v>44189</c:v>
                </c:pt>
                <c:pt idx="2">
                  <c:v>44188</c:v>
                </c:pt>
                <c:pt idx="3">
                  <c:v>44187</c:v>
                </c:pt>
                <c:pt idx="4">
                  <c:v>44186</c:v>
                </c:pt>
                <c:pt idx="5">
                  <c:v>44185</c:v>
                </c:pt>
                <c:pt idx="6">
                  <c:v>44184</c:v>
                </c:pt>
                <c:pt idx="7">
                  <c:v>44183</c:v>
                </c:pt>
                <c:pt idx="8">
                  <c:v>44182</c:v>
                </c:pt>
                <c:pt idx="9">
                  <c:v>44181</c:v>
                </c:pt>
                <c:pt idx="10">
                  <c:v>44180</c:v>
                </c:pt>
                <c:pt idx="11">
                  <c:v>44179</c:v>
                </c:pt>
                <c:pt idx="12">
                  <c:v>44178</c:v>
                </c:pt>
                <c:pt idx="13">
                  <c:v>44177</c:v>
                </c:pt>
                <c:pt idx="14">
                  <c:v>44176</c:v>
                </c:pt>
                <c:pt idx="15">
                  <c:v>44175</c:v>
                </c:pt>
                <c:pt idx="16">
                  <c:v>44174</c:v>
                </c:pt>
                <c:pt idx="17">
                  <c:v>44173</c:v>
                </c:pt>
                <c:pt idx="18">
                  <c:v>44172</c:v>
                </c:pt>
                <c:pt idx="19">
                  <c:v>44171</c:v>
                </c:pt>
                <c:pt idx="20">
                  <c:v>44170</c:v>
                </c:pt>
                <c:pt idx="21">
                  <c:v>44169</c:v>
                </c:pt>
                <c:pt idx="22">
                  <c:v>44168</c:v>
                </c:pt>
                <c:pt idx="23">
                  <c:v>44167</c:v>
                </c:pt>
                <c:pt idx="24">
                  <c:v>44166</c:v>
                </c:pt>
                <c:pt idx="25">
                  <c:v>44165</c:v>
                </c:pt>
                <c:pt idx="26">
                  <c:v>44164</c:v>
                </c:pt>
                <c:pt idx="27">
                  <c:v>44163</c:v>
                </c:pt>
                <c:pt idx="28">
                  <c:v>44162</c:v>
                </c:pt>
                <c:pt idx="29">
                  <c:v>44161</c:v>
                </c:pt>
                <c:pt idx="30">
                  <c:v>44160</c:v>
                </c:pt>
                <c:pt idx="31">
                  <c:v>44159</c:v>
                </c:pt>
                <c:pt idx="32">
                  <c:v>44158</c:v>
                </c:pt>
                <c:pt idx="33">
                  <c:v>44157</c:v>
                </c:pt>
                <c:pt idx="34">
                  <c:v>44156</c:v>
                </c:pt>
                <c:pt idx="35">
                  <c:v>44155</c:v>
                </c:pt>
                <c:pt idx="36">
                  <c:v>44154</c:v>
                </c:pt>
                <c:pt idx="37">
                  <c:v>44153</c:v>
                </c:pt>
                <c:pt idx="38">
                  <c:v>44152</c:v>
                </c:pt>
                <c:pt idx="39">
                  <c:v>44151</c:v>
                </c:pt>
                <c:pt idx="40">
                  <c:v>44150</c:v>
                </c:pt>
                <c:pt idx="41">
                  <c:v>44149</c:v>
                </c:pt>
                <c:pt idx="42">
                  <c:v>44148</c:v>
                </c:pt>
                <c:pt idx="43">
                  <c:v>44147</c:v>
                </c:pt>
                <c:pt idx="44">
                  <c:v>44146</c:v>
                </c:pt>
                <c:pt idx="45">
                  <c:v>44145</c:v>
                </c:pt>
                <c:pt idx="46">
                  <c:v>44144</c:v>
                </c:pt>
                <c:pt idx="47">
                  <c:v>44143</c:v>
                </c:pt>
                <c:pt idx="48">
                  <c:v>44142</c:v>
                </c:pt>
                <c:pt idx="49">
                  <c:v>44141</c:v>
                </c:pt>
                <c:pt idx="50">
                  <c:v>44140</c:v>
                </c:pt>
                <c:pt idx="51">
                  <c:v>44139</c:v>
                </c:pt>
                <c:pt idx="52">
                  <c:v>44138</c:v>
                </c:pt>
                <c:pt idx="53">
                  <c:v>44137</c:v>
                </c:pt>
                <c:pt idx="54">
                  <c:v>44136</c:v>
                </c:pt>
                <c:pt idx="55">
                  <c:v>44135</c:v>
                </c:pt>
                <c:pt idx="56">
                  <c:v>44134</c:v>
                </c:pt>
                <c:pt idx="57">
                  <c:v>44133</c:v>
                </c:pt>
                <c:pt idx="58">
                  <c:v>44132</c:v>
                </c:pt>
                <c:pt idx="59">
                  <c:v>44131</c:v>
                </c:pt>
                <c:pt idx="60">
                  <c:v>44130</c:v>
                </c:pt>
                <c:pt idx="61">
                  <c:v>44129</c:v>
                </c:pt>
                <c:pt idx="62">
                  <c:v>44128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44122</c:v>
                </c:pt>
                <c:pt idx="69">
                  <c:v>44121</c:v>
                </c:pt>
                <c:pt idx="70">
                  <c:v>44120</c:v>
                </c:pt>
                <c:pt idx="71">
                  <c:v>44119</c:v>
                </c:pt>
                <c:pt idx="72">
                  <c:v>44118</c:v>
                </c:pt>
                <c:pt idx="73">
                  <c:v>44117</c:v>
                </c:pt>
                <c:pt idx="74">
                  <c:v>44116</c:v>
                </c:pt>
                <c:pt idx="75">
                  <c:v>44115</c:v>
                </c:pt>
                <c:pt idx="76">
                  <c:v>44114</c:v>
                </c:pt>
                <c:pt idx="77">
                  <c:v>44113</c:v>
                </c:pt>
                <c:pt idx="78">
                  <c:v>44112</c:v>
                </c:pt>
                <c:pt idx="79">
                  <c:v>44111</c:v>
                </c:pt>
                <c:pt idx="80">
                  <c:v>44110</c:v>
                </c:pt>
                <c:pt idx="81">
                  <c:v>44109</c:v>
                </c:pt>
                <c:pt idx="82">
                  <c:v>44108</c:v>
                </c:pt>
                <c:pt idx="83">
                  <c:v>44107</c:v>
                </c:pt>
                <c:pt idx="84">
                  <c:v>44106</c:v>
                </c:pt>
                <c:pt idx="85">
                  <c:v>44105</c:v>
                </c:pt>
                <c:pt idx="86">
                  <c:v>44104</c:v>
                </c:pt>
                <c:pt idx="87">
                  <c:v>44103</c:v>
                </c:pt>
                <c:pt idx="88">
                  <c:v>44102</c:v>
                </c:pt>
                <c:pt idx="89">
                  <c:v>44101</c:v>
                </c:pt>
                <c:pt idx="90">
                  <c:v>44100</c:v>
                </c:pt>
                <c:pt idx="91">
                  <c:v>44099</c:v>
                </c:pt>
                <c:pt idx="92">
                  <c:v>44098</c:v>
                </c:pt>
                <c:pt idx="93">
                  <c:v>44097</c:v>
                </c:pt>
                <c:pt idx="94">
                  <c:v>44096</c:v>
                </c:pt>
                <c:pt idx="95">
                  <c:v>44095</c:v>
                </c:pt>
                <c:pt idx="96">
                  <c:v>44094</c:v>
                </c:pt>
                <c:pt idx="97">
                  <c:v>44093</c:v>
                </c:pt>
                <c:pt idx="98">
                  <c:v>44092</c:v>
                </c:pt>
                <c:pt idx="99">
                  <c:v>44091</c:v>
                </c:pt>
                <c:pt idx="100">
                  <c:v>44090</c:v>
                </c:pt>
                <c:pt idx="101">
                  <c:v>44089</c:v>
                </c:pt>
                <c:pt idx="102">
                  <c:v>44088</c:v>
                </c:pt>
                <c:pt idx="103">
                  <c:v>44087</c:v>
                </c:pt>
                <c:pt idx="104">
                  <c:v>44086</c:v>
                </c:pt>
                <c:pt idx="105">
                  <c:v>44085</c:v>
                </c:pt>
                <c:pt idx="106">
                  <c:v>44084</c:v>
                </c:pt>
                <c:pt idx="107">
                  <c:v>44083</c:v>
                </c:pt>
                <c:pt idx="108">
                  <c:v>44082</c:v>
                </c:pt>
                <c:pt idx="109">
                  <c:v>44081</c:v>
                </c:pt>
                <c:pt idx="110">
                  <c:v>44080</c:v>
                </c:pt>
                <c:pt idx="111">
                  <c:v>44079</c:v>
                </c:pt>
                <c:pt idx="112">
                  <c:v>44078</c:v>
                </c:pt>
                <c:pt idx="113">
                  <c:v>44077</c:v>
                </c:pt>
                <c:pt idx="114">
                  <c:v>44077</c:v>
                </c:pt>
                <c:pt idx="115">
                  <c:v>44077</c:v>
                </c:pt>
                <c:pt idx="116">
                  <c:v>44077</c:v>
                </c:pt>
                <c:pt idx="117">
                  <c:v>44077</c:v>
                </c:pt>
                <c:pt idx="118">
                  <c:v>44077</c:v>
                </c:pt>
                <c:pt idx="119">
                  <c:v>44077</c:v>
                </c:pt>
                <c:pt idx="120">
                  <c:v>44077</c:v>
                </c:pt>
                <c:pt idx="121">
                  <c:v>44077</c:v>
                </c:pt>
                <c:pt idx="122">
                  <c:v>44077</c:v>
                </c:pt>
              </c:numCache>
            </c:numRef>
          </c:cat>
          <c:val>
            <c:numRef>
              <c:f>Android!$C$141:$C$263</c:f>
              <c:numCache>
                <c:formatCode>General</c:formatCode>
                <c:ptCount val="123"/>
                <c:pt idx="0">
                  <c:v>237</c:v>
                </c:pt>
                <c:pt idx="1">
                  <c:v>442</c:v>
                </c:pt>
                <c:pt idx="2">
                  <c:v>457</c:v>
                </c:pt>
                <c:pt idx="3">
                  <c:v>495</c:v>
                </c:pt>
                <c:pt idx="4">
                  <c:v>436</c:v>
                </c:pt>
                <c:pt idx="5">
                  <c:v>393</c:v>
                </c:pt>
                <c:pt idx="6">
                  <c:v>486</c:v>
                </c:pt>
                <c:pt idx="7">
                  <c:v>403</c:v>
                </c:pt>
                <c:pt idx="8">
                  <c:v>571</c:v>
                </c:pt>
                <c:pt idx="9">
                  <c:v>640</c:v>
                </c:pt>
                <c:pt idx="10">
                  <c:v>504</c:v>
                </c:pt>
                <c:pt idx="11">
                  <c:v>443</c:v>
                </c:pt>
                <c:pt idx="12">
                  <c:v>598</c:v>
                </c:pt>
                <c:pt idx="13">
                  <c:v>588</c:v>
                </c:pt>
                <c:pt idx="14">
                  <c:v>897</c:v>
                </c:pt>
                <c:pt idx="15">
                  <c:v>710</c:v>
                </c:pt>
                <c:pt idx="16">
                  <c:v>817</c:v>
                </c:pt>
                <c:pt idx="17">
                  <c:v>695</c:v>
                </c:pt>
                <c:pt idx="18">
                  <c:v>531</c:v>
                </c:pt>
                <c:pt idx="19">
                  <c:v>865</c:v>
                </c:pt>
                <c:pt idx="20">
                  <c:v>845</c:v>
                </c:pt>
                <c:pt idx="21">
                  <c:v>748</c:v>
                </c:pt>
                <c:pt idx="22">
                  <c:v>714</c:v>
                </c:pt>
                <c:pt idx="23">
                  <c:v>995</c:v>
                </c:pt>
                <c:pt idx="24">
                  <c:v>722</c:v>
                </c:pt>
                <c:pt idx="25">
                  <c:v>725</c:v>
                </c:pt>
                <c:pt idx="26">
                  <c:v>753</c:v>
                </c:pt>
                <c:pt idx="27">
                  <c:v>1025</c:v>
                </c:pt>
                <c:pt idx="28">
                  <c:v>838</c:v>
                </c:pt>
                <c:pt idx="29">
                  <c:v>923</c:v>
                </c:pt>
                <c:pt idx="30">
                  <c:v>1098</c:v>
                </c:pt>
                <c:pt idx="31">
                  <c:v>874</c:v>
                </c:pt>
                <c:pt idx="32">
                  <c:v>383</c:v>
                </c:pt>
                <c:pt idx="33">
                  <c:v>485</c:v>
                </c:pt>
                <c:pt idx="34">
                  <c:v>626</c:v>
                </c:pt>
                <c:pt idx="35">
                  <c:v>518</c:v>
                </c:pt>
                <c:pt idx="36">
                  <c:v>537</c:v>
                </c:pt>
                <c:pt idx="37">
                  <c:v>458</c:v>
                </c:pt>
                <c:pt idx="38">
                  <c:v>389</c:v>
                </c:pt>
                <c:pt idx="39">
                  <c:v>301</c:v>
                </c:pt>
                <c:pt idx="40">
                  <c:v>321</c:v>
                </c:pt>
                <c:pt idx="41">
                  <c:v>279</c:v>
                </c:pt>
                <c:pt idx="42">
                  <c:v>280</c:v>
                </c:pt>
                <c:pt idx="43">
                  <c:v>255</c:v>
                </c:pt>
                <c:pt idx="44">
                  <c:v>248</c:v>
                </c:pt>
                <c:pt idx="45">
                  <c:v>202</c:v>
                </c:pt>
                <c:pt idx="46">
                  <c:v>171</c:v>
                </c:pt>
                <c:pt idx="47">
                  <c:v>252</c:v>
                </c:pt>
                <c:pt idx="48">
                  <c:v>365</c:v>
                </c:pt>
                <c:pt idx="49">
                  <c:v>378</c:v>
                </c:pt>
                <c:pt idx="50">
                  <c:v>309</c:v>
                </c:pt>
                <c:pt idx="51">
                  <c:v>345</c:v>
                </c:pt>
                <c:pt idx="52">
                  <c:v>252</c:v>
                </c:pt>
                <c:pt idx="53">
                  <c:v>241</c:v>
                </c:pt>
                <c:pt idx="54">
                  <c:v>240</c:v>
                </c:pt>
                <c:pt idx="55">
                  <c:v>372</c:v>
                </c:pt>
                <c:pt idx="56">
                  <c:v>367</c:v>
                </c:pt>
                <c:pt idx="57">
                  <c:v>353</c:v>
                </c:pt>
                <c:pt idx="58">
                  <c:v>367</c:v>
                </c:pt>
                <c:pt idx="59">
                  <c:v>260</c:v>
                </c:pt>
                <c:pt idx="60">
                  <c:v>309</c:v>
                </c:pt>
                <c:pt idx="61">
                  <c:v>312</c:v>
                </c:pt>
                <c:pt idx="62">
                  <c:v>329</c:v>
                </c:pt>
                <c:pt idx="63">
                  <c:v>486</c:v>
                </c:pt>
                <c:pt idx="64">
                  <c:v>372</c:v>
                </c:pt>
                <c:pt idx="65">
                  <c:v>446</c:v>
                </c:pt>
                <c:pt idx="66">
                  <c:v>386</c:v>
                </c:pt>
                <c:pt idx="67">
                  <c:v>421</c:v>
                </c:pt>
                <c:pt idx="68">
                  <c:v>535</c:v>
                </c:pt>
                <c:pt idx="69">
                  <c:v>537</c:v>
                </c:pt>
                <c:pt idx="70">
                  <c:v>639</c:v>
                </c:pt>
                <c:pt idx="71">
                  <c:v>429</c:v>
                </c:pt>
                <c:pt idx="72">
                  <c:v>559</c:v>
                </c:pt>
                <c:pt idx="73">
                  <c:v>649</c:v>
                </c:pt>
                <c:pt idx="74">
                  <c:v>691</c:v>
                </c:pt>
                <c:pt idx="75">
                  <c:v>666</c:v>
                </c:pt>
                <c:pt idx="76">
                  <c:v>720</c:v>
                </c:pt>
                <c:pt idx="77">
                  <c:v>640</c:v>
                </c:pt>
                <c:pt idx="78">
                  <c:v>445</c:v>
                </c:pt>
                <c:pt idx="79">
                  <c:v>578</c:v>
                </c:pt>
                <c:pt idx="80">
                  <c:v>655</c:v>
                </c:pt>
                <c:pt idx="81">
                  <c:v>453</c:v>
                </c:pt>
                <c:pt idx="82">
                  <c:v>294</c:v>
                </c:pt>
                <c:pt idx="83">
                  <c:v>463</c:v>
                </c:pt>
                <c:pt idx="84">
                  <c:v>169</c:v>
                </c:pt>
                <c:pt idx="85">
                  <c:v>203</c:v>
                </c:pt>
                <c:pt idx="86">
                  <c:v>318</c:v>
                </c:pt>
                <c:pt idx="87">
                  <c:v>238</c:v>
                </c:pt>
                <c:pt idx="88">
                  <c:v>199</c:v>
                </c:pt>
                <c:pt idx="89">
                  <c:v>141</c:v>
                </c:pt>
                <c:pt idx="90">
                  <c:v>242</c:v>
                </c:pt>
                <c:pt idx="91">
                  <c:v>217</c:v>
                </c:pt>
                <c:pt idx="92">
                  <c:v>211</c:v>
                </c:pt>
                <c:pt idx="93">
                  <c:v>189</c:v>
                </c:pt>
                <c:pt idx="94">
                  <c:v>311</c:v>
                </c:pt>
                <c:pt idx="95">
                  <c:v>157</c:v>
                </c:pt>
                <c:pt idx="96">
                  <c:v>202</c:v>
                </c:pt>
                <c:pt idx="97">
                  <c:v>190</c:v>
                </c:pt>
                <c:pt idx="98">
                  <c:v>82</c:v>
                </c:pt>
                <c:pt idx="99">
                  <c:v>137</c:v>
                </c:pt>
                <c:pt idx="100">
                  <c:v>125</c:v>
                </c:pt>
                <c:pt idx="101">
                  <c:v>136</c:v>
                </c:pt>
                <c:pt idx="102">
                  <c:v>67</c:v>
                </c:pt>
                <c:pt idx="103">
                  <c:v>87</c:v>
                </c:pt>
                <c:pt idx="104">
                  <c:v>46</c:v>
                </c:pt>
                <c:pt idx="105">
                  <c:v>70</c:v>
                </c:pt>
                <c:pt idx="106">
                  <c:v>75</c:v>
                </c:pt>
                <c:pt idx="107">
                  <c:v>101</c:v>
                </c:pt>
                <c:pt idx="108">
                  <c:v>56</c:v>
                </c:pt>
                <c:pt idx="109">
                  <c:v>46</c:v>
                </c:pt>
                <c:pt idx="110">
                  <c:v>10</c:v>
                </c:pt>
                <c:pt idx="111">
                  <c:v>15</c:v>
                </c:pt>
                <c:pt idx="112">
                  <c:v>19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Android!$I$141:$I$263</c15:f>
                <c15:dlblRangeCache>
                  <c:ptCount val="123"/>
                  <c:pt idx="10">
                    <c:v>19</c:v>
                  </c:pt>
                  <c:pt idx="15">
                    <c:v>101</c:v>
                  </c:pt>
                  <c:pt idx="19">
                    <c:v>87</c:v>
                  </c:pt>
                  <c:pt idx="21">
                    <c:v>136</c:v>
                  </c:pt>
                  <c:pt idx="23">
                    <c:v>137</c:v>
                  </c:pt>
                  <c:pt idx="26">
                    <c:v>202</c:v>
                  </c:pt>
                  <c:pt idx="28">
                    <c:v>311</c:v>
                  </c:pt>
                  <c:pt idx="32">
                    <c:v>242</c:v>
                  </c:pt>
                  <c:pt idx="36">
                    <c:v>318</c:v>
                  </c:pt>
                  <c:pt idx="39">
                    <c:v>463</c:v>
                  </c:pt>
                  <c:pt idx="42">
                    <c:v>655</c:v>
                  </c:pt>
                  <c:pt idx="46">
                    <c:v>720</c:v>
                  </c:pt>
                  <c:pt idx="48">
                    <c:v>691</c:v>
                  </c:pt>
                  <c:pt idx="52">
                    <c:v>639</c:v>
                  </c:pt>
                  <c:pt idx="57">
                    <c:v>446</c:v>
                  </c:pt>
                  <c:pt idx="59">
                    <c:v>486</c:v>
                  </c:pt>
                  <c:pt idx="64">
                    <c:v>367</c:v>
                  </c:pt>
                  <c:pt idx="67">
                    <c:v>372</c:v>
                  </c:pt>
                  <c:pt idx="71">
                    <c:v>345</c:v>
                  </c:pt>
                  <c:pt idx="73">
                    <c:v>378</c:v>
                  </c:pt>
                  <c:pt idx="80">
                    <c:v>280</c:v>
                  </c:pt>
                  <c:pt idx="82">
                    <c:v>321</c:v>
                  </c:pt>
                  <c:pt idx="86">
                    <c:v>537</c:v>
                  </c:pt>
                  <c:pt idx="88">
                    <c:v>626</c:v>
                  </c:pt>
                  <c:pt idx="92">
                    <c:v>1098</c:v>
                  </c:pt>
                  <c:pt idx="95">
                    <c:v>1025</c:v>
                  </c:pt>
                  <c:pt idx="99">
                    <c:v>995</c:v>
                  </c:pt>
                  <c:pt idx="103">
                    <c:v>865</c:v>
                  </c:pt>
                  <c:pt idx="106">
                    <c:v>817</c:v>
                  </c:pt>
                  <c:pt idx="108">
                    <c:v>897</c:v>
                  </c:pt>
                  <c:pt idx="110">
                    <c:v>598</c:v>
                  </c:pt>
                  <c:pt idx="113">
                    <c:v>640</c:v>
                  </c:pt>
                  <c:pt idx="116">
                    <c:v>486</c:v>
                  </c:pt>
                  <c:pt idx="119">
                    <c:v>495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AD2789-E992-46E2-AA82-62BC8295F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79D90B-DC07-422E-99CD-5B17903C2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2BBE1B-06C5-4DA2-BAD1-1CA359C4B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C10854-CF25-40EB-A4E5-A73E1671B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ABBE4D-30CA-4A13-BE08-7218D0480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7E87A3-B4D4-4CFD-B572-4B53202B0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632304-E7BD-4A18-A443-3E2148677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78F547-46B2-4BB9-A981-18773629D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68CBA9-7CD8-46C1-B8B5-959D0EFED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C05E98-E3DD-4A06-8991-3FFFB597A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660AE6-DC99-4784-A39A-9704CF0EA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189F25-0FBF-4040-928D-D695791CE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55BF702-9B9E-486A-9DB7-2C6E66A55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EE76BA-A8C8-4663-8435-86E91409E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97EAC77-D75B-4AF7-A23C-62A86FB8E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02BBA52-F11D-4ED6-B350-39A7AE513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03FC39-60CF-4CA7-9DFA-EA45CE830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101F323-F3B5-440D-9C60-2F27F1DD7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867F719-F68C-4658-8FB7-45535F995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DFCD6DA-354E-425E-AFC5-A4EA9960C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7A1E89-89D6-4131-B67B-3B403E2F4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28D6C15-C42E-42DC-A2D4-C28350562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EA5E115-3B91-4272-892C-873826F59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8A5816F-B8B4-41FC-9510-7D4CD793F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40F4CEE-398B-48CA-A040-8F6DEA78A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2170DF4-AF8B-4E0C-8DFC-8B5CB2003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5FD9797-0780-45B3-AD08-C5D64B84B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3BC7B66-15C8-45E0-B5F6-58C6B8532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C3E321F-8BE9-41C7-ADB9-4D57B92EE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E0F1F65-4AD6-4538-8224-F38A8DBFB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B4CD225-0F8F-478F-84C0-0DC1C7C73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9EA8D09-32C8-4FEB-A9E9-101DBADDA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2B44CEC-9ACE-474F-8822-79CA456BE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A1782CC-130F-42ED-BF2A-108842CDA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4F9D056-4AD6-48D3-AD9B-1F582CC1E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FFD67CB-A154-491C-B0AC-6F42E099F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A601D3-9579-41AF-A187-4F9932847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C297C17-E1FA-49E0-94A6-A032C13F6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D9D4961-30FE-4783-B7B9-A8D597E2D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83FBBDB-CC50-4735-99C0-677F5C45C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A9FC3B2-AD39-48FC-99F4-1401C71DF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21D320D-D4E1-4704-8CB3-9430AF49F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963A826-13FC-48A4-A54B-9BE5EADEE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D8C3476-E886-48DB-BD47-B5C73130F7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596837C-9836-4CE1-B722-0AE111773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DB79C9D-F4E8-4593-B0D4-ADCFCC2DE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3D553A4-EA4C-4DED-9AD7-B75EDA465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8DABCEC-D8D0-4A89-ABA4-2CC6C41EE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888DD69-2553-4124-AD4D-1BF9F18EF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3422736-7E1E-4A1D-851D-65725DED0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A04A96C2-339A-471C-BDEF-9ACDCBC5E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5B361A9-CB7B-43F9-AD9A-BE5960E93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D204077-F989-4FEA-9EFC-04F3732AC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BF8ED99-A630-4F2D-B2BE-D14EA7714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7E1DAB5-BF25-4E2D-8899-809E684EE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4F94D46-479A-4E52-94D1-5E78BB141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6334B9A-8402-46FB-B674-4312E61C8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87CC7B0-C061-4E88-AD92-DA5D4D094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B4DD657-F6E2-452E-A14B-ED916998F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9B010A5-5BC4-4FEC-AD5F-F0BE367BC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BBD9470-3AB7-4E05-B4BC-E570313A2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DE644D5-6B51-47F7-AFE8-0BEC8B589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896C7CB-A8C3-4677-BCE9-59CC35403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CB4D238-9E2D-46C3-86CD-957C7DF2D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34B884C-F5BA-4465-AA00-5EF785BF9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93647AD-6AA1-4A4A-8B06-C0A0D0FDA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045A00F-2E71-4964-9741-10E5E05B8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62CFC07-48AD-4D31-BABE-2B236ACDD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4F74F4B-A9F5-4EBE-84DF-40A392F10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62531BB-DB18-42B8-B7C1-AC49367E7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CD6A9B4-1322-49A5-85D7-F48B13F4E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67BBD33-C384-43C9-9568-FC9EA6116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9430282-4DAE-4475-86A2-80E7C645F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899A3CE-BCA1-4118-8E85-5983D6482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D172094-C149-41E8-8D8F-6BF77C229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757FAE8-F8AC-4434-BD0E-C08814AB6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037503F-FEF6-4B34-8D79-9502C374D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F9B691C-4553-4A99-A2AC-1E96E1B55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B4D7072-73DE-4BD5-9193-F56B13756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D96B68A-5A23-4E7B-9A7E-38C26EEF3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0DE322D-9C3A-43BA-90E8-B3737279E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C575671-7903-4E32-A36A-A7ACEE2A0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DE8D896-EC89-4676-A37F-EE266B4AD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81A7C62-D1CC-4496-888C-1431E509E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B1D5DED-D259-432E-B9EC-CC7D34538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6735AA0-892E-404C-8CCB-A4F25D4C2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18C53F9-47D0-4E54-8EBD-ADAD4E284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EFCE83A-96BC-454F-AA4F-BD4B09569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BC694CA-3DB3-4302-80BB-F775988CA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95C4908-B0A3-4AA6-90C0-3471786F8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0544533-9741-4719-95B2-4861BD7C9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F311DBB-DDD3-4DD7-95CE-3075EE7FD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EFFCE05-080D-44F2-91B7-0FBFC3AF4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B33C56E-8E59-4929-BAE1-586349232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C39F146-A740-4CEF-8201-786674371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F612B16-6EAD-46CE-B367-52EC4F0AF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C6ECDC5-E813-4655-AFC8-83BC7FE96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987E7D4-FA71-495F-A6B4-333CB577F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388F1B1-B601-4257-9553-9F80C6D47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E3665F8-B8A5-495B-99CA-C035F3FFD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775D85E-52E5-4DDE-BF93-3B318A4C4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479E5F-3048-4F09-8B77-5FB3D0F70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8238FB5-B535-4BE0-9ABD-4CB8483B7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6ECF41D-90D1-427C-9F97-2D3014B42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933CD07-E989-440D-9F50-A6BB71FA6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EBF0F64-38F8-4612-9218-9444F06B4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CABF81A-AD65-4D62-99E1-5A9502CC8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60DE726-C8A7-4FC3-884E-CD6AAE2F4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53496EC-9ECF-484B-BE8A-C1F226CA2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4753310-EF66-4A87-AD72-C65AA9617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946C69E-7832-415C-BDD1-491955CEB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4E9AAE1-BFD8-4C28-A2DA-6FD3851F7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5E999A5E-C405-45AB-BFF0-EBD47BFA2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2FF2284-B85E-4E7B-951E-B0A6F1272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C9DE8EC-D7D1-4A62-9F52-0BDE7EC3D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847BC16-43FD-41B7-85C0-6CBA611C7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6933055-8632-4B09-925B-C6FFF6612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5A7C531-046A-405A-B2BF-19DB0544C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78628E8-0FB2-4CD8-A141-00B6ACAEE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69004DE-D487-41D4-899F-094C2E904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8DDB36C-6CBD-4389-852F-BA188ED35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6A-4DF4-9126-C6224C769E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589447F-83BE-4FDF-968D-C11A6CA0B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6A-4DF4-9126-C6224C76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Android!$C$141:$C$263</c:f>
              <c:numCache>
                <c:formatCode>General</c:formatCode>
                <c:ptCount val="123"/>
                <c:pt idx="0">
                  <c:v>237</c:v>
                </c:pt>
                <c:pt idx="1">
                  <c:v>442</c:v>
                </c:pt>
                <c:pt idx="2">
                  <c:v>457</c:v>
                </c:pt>
                <c:pt idx="3">
                  <c:v>495</c:v>
                </c:pt>
                <c:pt idx="4">
                  <c:v>436</c:v>
                </c:pt>
                <c:pt idx="5">
                  <c:v>393</c:v>
                </c:pt>
                <c:pt idx="6">
                  <c:v>486</c:v>
                </c:pt>
                <c:pt idx="7">
                  <c:v>403</c:v>
                </c:pt>
                <c:pt idx="8">
                  <c:v>571</c:v>
                </c:pt>
                <c:pt idx="9">
                  <c:v>640</c:v>
                </c:pt>
                <c:pt idx="10">
                  <c:v>504</c:v>
                </c:pt>
                <c:pt idx="11">
                  <c:v>443</c:v>
                </c:pt>
                <c:pt idx="12">
                  <c:v>598</c:v>
                </c:pt>
                <c:pt idx="13">
                  <c:v>588</c:v>
                </c:pt>
                <c:pt idx="14">
                  <c:v>897</c:v>
                </c:pt>
                <c:pt idx="15">
                  <c:v>710</c:v>
                </c:pt>
                <c:pt idx="16">
                  <c:v>817</c:v>
                </c:pt>
                <c:pt idx="17">
                  <c:v>695</c:v>
                </c:pt>
                <c:pt idx="18">
                  <c:v>531</c:v>
                </c:pt>
                <c:pt idx="19">
                  <c:v>865</c:v>
                </c:pt>
                <c:pt idx="20">
                  <c:v>845</c:v>
                </c:pt>
                <c:pt idx="21">
                  <c:v>748</c:v>
                </c:pt>
                <c:pt idx="22">
                  <c:v>714</c:v>
                </c:pt>
                <c:pt idx="23">
                  <c:v>995</c:v>
                </c:pt>
                <c:pt idx="24">
                  <c:v>722</c:v>
                </c:pt>
                <c:pt idx="25">
                  <c:v>725</c:v>
                </c:pt>
                <c:pt idx="26">
                  <c:v>753</c:v>
                </c:pt>
                <c:pt idx="27">
                  <c:v>1025</c:v>
                </c:pt>
                <c:pt idx="28">
                  <c:v>838</c:v>
                </c:pt>
                <c:pt idx="29">
                  <c:v>923</c:v>
                </c:pt>
                <c:pt idx="30">
                  <c:v>1098</c:v>
                </c:pt>
                <c:pt idx="31">
                  <c:v>874</c:v>
                </c:pt>
                <c:pt idx="32">
                  <c:v>383</c:v>
                </c:pt>
                <c:pt idx="33">
                  <c:v>485</c:v>
                </c:pt>
                <c:pt idx="34">
                  <c:v>626</c:v>
                </c:pt>
                <c:pt idx="35">
                  <c:v>518</c:v>
                </c:pt>
                <c:pt idx="36">
                  <c:v>537</c:v>
                </c:pt>
                <c:pt idx="37">
                  <c:v>458</c:v>
                </c:pt>
                <c:pt idx="38">
                  <c:v>389</c:v>
                </c:pt>
                <c:pt idx="39">
                  <c:v>301</c:v>
                </c:pt>
                <c:pt idx="40">
                  <c:v>321</c:v>
                </c:pt>
                <c:pt idx="41">
                  <c:v>279</c:v>
                </c:pt>
                <c:pt idx="42">
                  <c:v>280</c:v>
                </c:pt>
                <c:pt idx="43">
                  <c:v>255</c:v>
                </c:pt>
                <c:pt idx="44">
                  <c:v>248</c:v>
                </c:pt>
                <c:pt idx="45">
                  <c:v>202</c:v>
                </c:pt>
                <c:pt idx="46">
                  <c:v>171</c:v>
                </c:pt>
                <c:pt idx="47">
                  <c:v>252</c:v>
                </c:pt>
                <c:pt idx="48">
                  <c:v>365</c:v>
                </c:pt>
                <c:pt idx="49">
                  <c:v>378</c:v>
                </c:pt>
                <c:pt idx="50">
                  <c:v>309</c:v>
                </c:pt>
                <c:pt idx="51">
                  <c:v>345</c:v>
                </c:pt>
                <c:pt idx="52">
                  <c:v>252</c:v>
                </c:pt>
                <c:pt idx="53">
                  <c:v>241</c:v>
                </c:pt>
                <c:pt idx="54">
                  <c:v>240</c:v>
                </c:pt>
                <c:pt idx="55">
                  <c:v>372</c:v>
                </c:pt>
                <c:pt idx="56">
                  <c:v>367</c:v>
                </c:pt>
                <c:pt idx="57">
                  <c:v>353</c:v>
                </c:pt>
                <c:pt idx="58">
                  <c:v>367</c:v>
                </c:pt>
                <c:pt idx="59">
                  <c:v>260</c:v>
                </c:pt>
                <c:pt idx="60">
                  <c:v>309</c:v>
                </c:pt>
                <c:pt idx="61">
                  <c:v>312</c:v>
                </c:pt>
                <c:pt idx="62">
                  <c:v>329</c:v>
                </c:pt>
                <c:pt idx="63">
                  <c:v>486</c:v>
                </c:pt>
                <c:pt idx="64">
                  <c:v>372</c:v>
                </c:pt>
                <c:pt idx="65">
                  <c:v>446</c:v>
                </c:pt>
                <c:pt idx="66">
                  <c:v>386</c:v>
                </c:pt>
                <c:pt idx="67">
                  <c:v>421</c:v>
                </c:pt>
                <c:pt idx="68">
                  <c:v>535</c:v>
                </c:pt>
                <c:pt idx="69">
                  <c:v>537</c:v>
                </c:pt>
                <c:pt idx="70">
                  <c:v>639</c:v>
                </c:pt>
                <c:pt idx="71">
                  <c:v>429</c:v>
                </c:pt>
                <c:pt idx="72">
                  <c:v>559</c:v>
                </c:pt>
                <c:pt idx="73">
                  <c:v>649</c:v>
                </c:pt>
                <c:pt idx="74">
                  <c:v>691</c:v>
                </c:pt>
                <c:pt idx="75">
                  <c:v>666</c:v>
                </c:pt>
                <c:pt idx="76">
                  <c:v>720</c:v>
                </c:pt>
                <c:pt idx="77">
                  <c:v>640</c:v>
                </c:pt>
                <c:pt idx="78">
                  <c:v>445</c:v>
                </c:pt>
                <c:pt idx="79">
                  <c:v>578</c:v>
                </c:pt>
                <c:pt idx="80">
                  <c:v>655</c:v>
                </c:pt>
                <c:pt idx="81">
                  <c:v>453</c:v>
                </c:pt>
                <c:pt idx="82">
                  <c:v>294</c:v>
                </c:pt>
                <c:pt idx="83">
                  <c:v>463</c:v>
                </c:pt>
                <c:pt idx="84">
                  <c:v>169</c:v>
                </c:pt>
                <c:pt idx="85">
                  <c:v>203</c:v>
                </c:pt>
                <c:pt idx="86">
                  <c:v>318</c:v>
                </c:pt>
                <c:pt idx="87">
                  <c:v>238</c:v>
                </c:pt>
                <c:pt idx="88">
                  <c:v>199</c:v>
                </c:pt>
                <c:pt idx="89">
                  <c:v>141</c:v>
                </c:pt>
                <c:pt idx="90">
                  <c:v>242</c:v>
                </c:pt>
                <c:pt idx="91">
                  <c:v>217</c:v>
                </c:pt>
                <c:pt idx="92">
                  <c:v>211</c:v>
                </c:pt>
                <c:pt idx="93">
                  <c:v>189</c:v>
                </c:pt>
                <c:pt idx="94">
                  <c:v>311</c:v>
                </c:pt>
                <c:pt idx="95">
                  <c:v>157</c:v>
                </c:pt>
                <c:pt idx="96">
                  <c:v>202</c:v>
                </c:pt>
                <c:pt idx="97">
                  <c:v>190</c:v>
                </c:pt>
                <c:pt idx="98">
                  <c:v>82</c:v>
                </c:pt>
                <c:pt idx="99">
                  <c:v>137</c:v>
                </c:pt>
                <c:pt idx="100">
                  <c:v>125</c:v>
                </c:pt>
                <c:pt idx="101">
                  <c:v>136</c:v>
                </c:pt>
                <c:pt idx="102">
                  <c:v>67</c:v>
                </c:pt>
                <c:pt idx="103">
                  <c:v>87</c:v>
                </c:pt>
                <c:pt idx="104">
                  <c:v>46</c:v>
                </c:pt>
                <c:pt idx="105">
                  <c:v>70</c:v>
                </c:pt>
                <c:pt idx="106">
                  <c:v>75</c:v>
                </c:pt>
                <c:pt idx="107">
                  <c:v>101</c:v>
                </c:pt>
                <c:pt idx="108">
                  <c:v>56</c:v>
                </c:pt>
                <c:pt idx="109">
                  <c:v>46</c:v>
                </c:pt>
                <c:pt idx="110">
                  <c:v>10</c:v>
                </c:pt>
                <c:pt idx="111">
                  <c:v>15</c:v>
                </c:pt>
                <c:pt idx="112">
                  <c:v>19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Android!$J$141:$J$263</c15:f>
                <c15:dlblRangeCache>
                  <c:ptCount val="123"/>
                  <c:pt idx="12">
                    <c:v>10</c:v>
                  </c:pt>
                  <c:pt idx="18">
                    <c:v>46</c:v>
                  </c:pt>
                  <c:pt idx="20">
                    <c:v>67</c:v>
                  </c:pt>
                  <c:pt idx="22">
                    <c:v>125</c:v>
                  </c:pt>
                  <c:pt idx="24">
                    <c:v>82</c:v>
                  </c:pt>
                  <c:pt idx="27">
                    <c:v>157</c:v>
                  </c:pt>
                  <c:pt idx="29">
                    <c:v>189</c:v>
                  </c:pt>
                  <c:pt idx="33">
                    <c:v>141</c:v>
                  </c:pt>
                  <c:pt idx="38">
                    <c:v>169</c:v>
                  </c:pt>
                  <c:pt idx="40">
                    <c:v>294</c:v>
                  </c:pt>
                  <c:pt idx="44">
                    <c:v>445</c:v>
                  </c:pt>
                  <c:pt idx="47">
                    <c:v>666</c:v>
                  </c:pt>
                  <c:pt idx="51">
                    <c:v>429</c:v>
                  </c:pt>
                  <c:pt idx="56">
                    <c:v>386</c:v>
                  </c:pt>
                  <c:pt idx="58">
                    <c:v>372</c:v>
                  </c:pt>
                  <c:pt idx="63">
                    <c:v>260</c:v>
                  </c:pt>
                  <c:pt idx="65">
                    <c:v>353</c:v>
                  </c:pt>
                  <c:pt idx="68">
                    <c:v>240</c:v>
                  </c:pt>
                  <c:pt idx="72">
                    <c:v>309</c:v>
                  </c:pt>
                  <c:pt idx="76">
                    <c:v>171</c:v>
                  </c:pt>
                  <c:pt idx="81">
                    <c:v>279</c:v>
                  </c:pt>
                  <c:pt idx="83">
                    <c:v>301</c:v>
                  </c:pt>
                  <c:pt idx="87">
                    <c:v>518</c:v>
                  </c:pt>
                  <c:pt idx="90">
                    <c:v>383</c:v>
                  </c:pt>
                  <c:pt idx="94">
                    <c:v>838</c:v>
                  </c:pt>
                  <c:pt idx="98">
                    <c:v>722</c:v>
                  </c:pt>
                  <c:pt idx="100">
                    <c:v>714</c:v>
                  </c:pt>
                  <c:pt idx="104">
                    <c:v>531</c:v>
                  </c:pt>
                  <c:pt idx="107">
                    <c:v>710</c:v>
                  </c:pt>
                  <c:pt idx="109">
                    <c:v>588</c:v>
                  </c:pt>
                  <c:pt idx="111">
                    <c:v>443</c:v>
                  </c:pt>
                  <c:pt idx="115">
                    <c:v>403</c:v>
                  </c:pt>
                  <c:pt idx="117">
                    <c:v>393</c:v>
                  </c:pt>
                  <c:pt idx="122">
                    <c:v>237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Android!$C$140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Android!$B$141:$B$192</c:f>
              <c:numCache>
                <c:formatCode>d/m</c:formatCode>
                <c:ptCount val="52"/>
                <c:pt idx="0">
                  <c:v>44190</c:v>
                </c:pt>
                <c:pt idx="1">
                  <c:v>44189</c:v>
                </c:pt>
                <c:pt idx="2">
                  <c:v>44188</c:v>
                </c:pt>
                <c:pt idx="3">
                  <c:v>44187</c:v>
                </c:pt>
                <c:pt idx="4">
                  <c:v>44186</c:v>
                </c:pt>
                <c:pt idx="5">
                  <c:v>44185</c:v>
                </c:pt>
                <c:pt idx="6">
                  <c:v>44184</c:v>
                </c:pt>
                <c:pt idx="7">
                  <c:v>44183</c:v>
                </c:pt>
                <c:pt idx="8">
                  <c:v>44182</c:v>
                </c:pt>
                <c:pt idx="9">
                  <c:v>44181</c:v>
                </c:pt>
                <c:pt idx="10">
                  <c:v>44180</c:v>
                </c:pt>
                <c:pt idx="11">
                  <c:v>44179</c:v>
                </c:pt>
                <c:pt idx="12">
                  <c:v>44178</c:v>
                </c:pt>
                <c:pt idx="13">
                  <c:v>44177</c:v>
                </c:pt>
                <c:pt idx="14">
                  <c:v>44176</c:v>
                </c:pt>
                <c:pt idx="15">
                  <c:v>44175</c:v>
                </c:pt>
                <c:pt idx="16">
                  <c:v>44174</c:v>
                </c:pt>
                <c:pt idx="17">
                  <c:v>44173</c:v>
                </c:pt>
                <c:pt idx="18">
                  <c:v>44172</c:v>
                </c:pt>
                <c:pt idx="19">
                  <c:v>44171</c:v>
                </c:pt>
                <c:pt idx="20">
                  <c:v>44170</c:v>
                </c:pt>
                <c:pt idx="21">
                  <c:v>44169</c:v>
                </c:pt>
                <c:pt idx="22">
                  <c:v>44168</c:v>
                </c:pt>
                <c:pt idx="23">
                  <c:v>44167</c:v>
                </c:pt>
                <c:pt idx="24">
                  <c:v>44166</c:v>
                </c:pt>
                <c:pt idx="25">
                  <c:v>44165</c:v>
                </c:pt>
                <c:pt idx="26">
                  <c:v>44164</c:v>
                </c:pt>
                <c:pt idx="27">
                  <c:v>44163</c:v>
                </c:pt>
                <c:pt idx="28">
                  <c:v>44162</c:v>
                </c:pt>
                <c:pt idx="29">
                  <c:v>44161</c:v>
                </c:pt>
                <c:pt idx="30">
                  <c:v>44160</c:v>
                </c:pt>
                <c:pt idx="31">
                  <c:v>44159</c:v>
                </c:pt>
                <c:pt idx="32">
                  <c:v>44158</c:v>
                </c:pt>
                <c:pt idx="33">
                  <c:v>44157</c:v>
                </c:pt>
                <c:pt idx="34">
                  <c:v>44156</c:v>
                </c:pt>
                <c:pt idx="35">
                  <c:v>44155</c:v>
                </c:pt>
                <c:pt idx="36">
                  <c:v>44154</c:v>
                </c:pt>
                <c:pt idx="37">
                  <c:v>44153</c:v>
                </c:pt>
                <c:pt idx="38">
                  <c:v>44152</c:v>
                </c:pt>
                <c:pt idx="39">
                  <c:v>44151</c:v>
                </c:pt>
                <c:pt idx="40">
                  <c:v>44150</c:v>
                </c:pt>
                <c:pt idx="41">
                  <c:v>44149</c:v>
                </c:pt>
                <c:pt idx="42">
                  <c:v>44148</c:v>
                </c:pt>
                <c:pt idx="43">
                  <c:v>44147</c:v>
                </c:pt>
                <c:pt idx="44">
                  <c:v>44146</c:v>
                </c:pt>
                <c:pt idx="45">
                  <c:v>44145</c:v>
                </c:pt>
                <c:pt idx="46">
                  <c:v>44144</c:v>
                </c:pt>
                <c:pt idx="47">
                  <c:v>44143</c:v>
                </c:pt>
                <c:pt idx="48">
                  <c:v>44142</c:v>
                </c:pt>
                <c:pt idx="49">
                  <c:v>44141</c:v>
                </c:pt>
                <c:pt idx="50">
                  <c:v>44140</c:v>
                </c:pt>
                <c:pt idx="51">
                  <c:v>44139</c:v>
                </c:pt>
              </c:numCache>
            </c:numRef>
          </c:cat>
          <c:val>
            <c:numRef>
              <c:f>Android!$C$141:$C$192</c:f>
              <c:numCache>
                <c:formatCode>General</c:formatCode>
                <c:ptCount val="52"/>
                <c:pt idx="0">
                  <c:v>237</c:v>
                </c:pt>
                <c:pt idx="1">
                  <c:v>442</c:v>
                </c:pt>
                <c:pt idx="2">
                  <c:v>457</c:v>
                </c:pt>
                <c:pt idx="3">
                  <c:v>495</c:v>
                </c:pt>
                <c:pt idx="4">
                  <c:v>436</c:v>
                </c:pt>
                <c:pt idx="5">
                  <c:v>393</c:v>
                </c:pt>
                <c:pt idx="6">
                  <c:v>486</c:v>
                </c:pt>
                <c:pt idx="7">
                  <c:v>403</c:v>
                </c:pt>
                <c:pt idx="8">
                  <c:v>571</c:v>
                </c:pt>
                <c:pt idx="9">
                  <c:v>640</c:v>
                </c:pt>
                <c:pt idx="10">
                  <c:v>504</c:v>
                </c:pt>
                <c:pt idx="11">
                  <c:v>443</c:v>
                </c:pt>
                <c:pt idx="12">
                  <c:v>598</c:v>
                </c:pt>
                <c:pt idx="13">
                  <c:v>588</c:v>
                </c:pt>
                <c:pt idx="14">
                  <c:v>897</c:v>
                </c:pt>
                <c:pt idx="15">
                  <c:v>710</c:v>
                </c:pt>
                <c:pt idx="16">
                  <c:v>817</c:v>
                </c:pt>
                <c:pt idx="17">
                  <c:v>695</c:v>
                </c:pt>
                <c:pt idx="18">
                  <c:v>531</c:v>
                </c:pt>
                <c:pt idx="19">
                  <c:v>865</c:v>
                </c:pt>
                <c:pt idx="20">
                  <c:v>845</c:v>
                </c:pt>
                <c:pt idx="21">
                  <c:v>748</c:v>
                </c:pt>
                <c:pt idx="22">
                  <c:v>714</c:v>
                </c:pt>
                <c:pt idx="23">
                  <c:v>995</c:v>
                </c:pt>
                <c:pt idx="24">
                  <c:v>722</c:v>
                </c:pt>
                <c:pt idx="25">
                  <c:v>725</c:v>
                </c:pt>
                <c:pt idx="26">
                  <c:v>753</c:v>
                </c:pt>
                <c:pt idx="27">
                  <c:v>1025</c:v>
                </c:pt>
                <c:pt idx="28">
                  <c:v>838</c:v>
                </c:pt>
                <c:pt idx="29">
                  <c:v>923</c:v>
                </c:pt>
                <c:pt idx="30">
                  <c:v>1098</c:v>
                </c:pt>
                <c:pt idx="31">
                  <c:v>874</c:v>
                </c:pt>
                <c:pt idx="32">
                  <c:v>383</c:v>
                </c:pt>
                <c:pt idx="33">
                  <c:v>485</c:v>
                </c:pt>
                <c:pt idx="34">
                  <c:v>626</c:v>
                </c:pt>
                <c:pt idx="35">
                  <c:v>518</c:v>
                </c:pt>
                <c:pt idx="36">
                  <c:v>537</c:v>
                </c:pt>
                <c:pt idx="37">
                  <c:v>458</c:v>
                </c:pt>
                <c:pt idx="38">
                  <c:v>389</c:v>
                </c:pt>
                <c:pt idx="39">
                  <c:v>301</c:v>
                </c:pt>
                <c:pt idx="40">
                  <c:v>321</c:v>
                </c:pt>
                <c:pt idx="41">
                  <c:v>279</c:v>
                </c:pt>
                <c:pt idx="42">
                  <c:v>280</c:v>
                </c:pt>
                <c:pt idx="43">
                  <c:v>255</c:v>
                </c:pt>
                <c:pt idx="44">
                  <c:v>248</c:v>
                </c:pt>
                <c:pt idx="45">
                  <c:v>202</c:v>
                </c:pt>
                <c:pt idx="46">
                  <c:v>171</c:v>
                </c:pt>
                <c:pt idx="47">
                  <c:v>252</c:v>
                </c:pt>
                <c:pt idx="48">
                  <c:v>365</c:v>
                </c:pt>
                <c:pt idx="49">
                  <c:v>378</c:v>
                </c:pt>
                <c:pt idx="50">
                  <c:v>309</c:v>
                </c:pt>
                <c:pt idx="51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Android!$K$140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Android!$B$141:$B$192</c:f>
              <c:numCache>
                <c:formatCode>d/m</c:formatCode>
                <c:ptCount val="52"/>
                <c:pt idx="0">
                  <c:v>44190</c:v>
                </c:pt>
                <c:pt idx="1">
                  <c:v>44189</c:v>
                </c:pt>
                <c:pt idx="2">
                  <c:v>44188</c:v>
                </c:pt>
                <c:pt idx="3">
                  <c:v>44187</c:v>
                </c:pt>
                <c:pt idx="4">
                  <c:v>44186</c:v>
                </c:pt>
                <c:pt idx="5">
                  <c:v>44185</c:v>
                </c:pt>
                <c:pt idx="6">
                  <c:v>44184</c:v>
                </c:pt>
                <c:pt idx="7">
                  <c:v>44183</c:v>
                </c:pt>
                <c:pt idx="8">
                  <c:v>44182</c:v>
                </c:pt>
                <c:pt idx="9">
                  <c:v>44181</c:v>
                </c:pt>
                <c:pt idx="10">
                  <c:v>44180</c:v>
                </c:pt>
                <c:pt idx="11">
                  <c:v>44179</c:v>
                </c:pt>
                <c:pt idx="12">
                  <c:v>44178</c:v>
                </c:pt>
                <c:pt idx="13">
                  <c:v>44177</c:v>
                </c:pt>
                <c:pt idx="14">
                  <c:v>44176</c:v>
                </c:pt>
                <c:pt idx="15">
                  <c:v>44175</c:v>
                </c:pt>
                <c:pt idx="16">
                  <c:v>44174</c:v>
                </c:pt>
                <c:pt idx="17">
                  <c:v>44173</c:v>
                </c:pt>
                <c:pt idx="18">
                  <c:v>44172</c:v>
                </c:pt>
                <c:pt idx="19">
                  <c:v>44171</c:v>
                </c:pt>
                <c:pt idx="20">
                  <c:v>44170</c:v>
                </c:pt>
                <c:pt idx="21">
                  <c:v>44169</c:v>
                </c:pt>
                <c:pt idx="22">
                  <c:v>44168</c:v>
                </c:pt>
                <c:pt idx="23">
                  <c:v>44167</c:v>
                </c:pt>
                <c:pt idx="24">
                  <c:v>44166</c:v>
                </c:pt>
                <c:pt idx="25">
                  <c:v>44165</c:v>
                </c:pt>
                <c:pt idx="26">
                  <c:v>44164</c:v>
                </c:pt>
                <c:pt idx="27">
                  <c:v>44163</c:v>
                </c:pt>
                <c:pt idx="28">
                  <c:v>44162</c:v>
                </c:pt>
                <c:pt idx="29">
                  <c:v>44161</c:v>
                </c:pt>
                <c:pt idx="30">
                  <c:v>44160</c:v>
                </c:pt>
                <c:pt idx="31">
                  <c:v>44159</c:v>
                </c:pt>
                <c:pt idx="32">
                  <c:v>44158</c:v>
                </c:pt>
                <c:pt idx="33">
                  <c:v>44157</c:v>
                </c:pt>
                <c:pt idx="34">
                  <c:v>44156</c:v>
                </c:pt>
                <c:pt idx="35">
                  <c:v>44155</c:v>
                </c:pt>
                <c:pt idx="36">
                  <c:v>44154</c:v>
                </c:pt>
                <c:pt idx="37">
                  <c:v>44153</c:v>
                </c:pt>
                <c:pt idx="38">
                  <c:v>44152</c:v>
                </c:pt>
                <c:pt idx="39">
                  <c:v>44151</c:v>
                </c:pt>
                <c:pt idx="40">
                  <c:v>44150</c:v>
                </c:pt>
                <c:pt idx="41">
                  <c:v>44149</c:v>
                </c:pt>
                <c:pt idx="42">
                  <c:v>44148</c:v>
                </c:pt>
                <c:pt idx="43">
                  <c:v>44147</c:v>
                </c:pt>
                <c:pt idx="44">
                  <c:v>44146</c:v>
                </c:pt>
                <c:pt idx="45">
                  <c:v>44145</c:v>
                </c:pt>
                <c:pt idx="46">
                  <c:v>44144</c:v>
                </c:pt>
                <c:pt idx="47">
                  <c:v>44143</c:v>
                </c:pt>
                <c:pt idx="48">
                  <c:v>44142</c:v>
                </c:pt>
                <c:pt idx="49">
                  <c:v>44141</c:v>
                </c:pt>
                <c:pt idx="50">
                  <c:v>44140</c:v>
                </c:pt>
                <c:pt idx="51">
                  <c:v>44139</c:v>
                </c:pt>
              </c:numCache>
            </c:numRef>
          </c:cat>
          <c:val>
            <c:numRef>
              <c:f>Android!$K$141:$K$192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367</c:v>
                </c:pt>
                <c:pt idx="3">
                  <c:v>303</c:v>
                </c:pt>
                <c:pt idx="4">
                  <c:v>252</c:v>
                </c:pt>
                <c:pt idx="5">
                  <c:v>309</c:v>
                </c:pt>
                <c:pt idx="6">
                  <c:v>271</c:v>
                </c:pt>
                <c:pt idx="7">
                  <c:v>354</c:v>
                </c:pt>
                <c:pt idx="8">
                  <c:v>358</c:v>
                </c:pt>
                <c:pt idx="9">
                  <c:v>411</c:v>
                </c:pt>
                <c:pt idx="10">
                  <c:v>349</c:v>
                </c:pt>
                <c:pt idx="11">
                  <c:v>300</c:v>
                </c:pt>
                <c:pt idx="12">
                  <c:v>360</c:v>
                </c:pt>
                <c:pt idx="13">
                  <c:v>377</c:v>
                </c:pt>
                <c:pt idx="14">
                  <c:v>501</c:v>
                </c:pt>
                <c:pt idx="15">
                  <c:v>840</c:v>
                </c:pt>
                <c:pt idx="16">
                  <c:v>490</c:v>
                </c:pt>
                <c:pt idx="17">
                  <c:v>361</c:v>
                </c:pt>
                <c:pt idx="18">
                  <c:v>250</c:v>
                </c:pt>
                <c:pt idx="19">
                  <c:v>413</c:v>
                </c:pt>
                <c:pt idx="20">
                  <c:v>460</c:v>
                </c:pt>
                <c:pt idx="21">
                  <c:v>336</c:v>
                </c:pt>
                <c:pt idx="22">
                  <c:v>540</c:v>
                </c:pt>
                <c:pt idx="23">
                  <c:v>420</c:v>
                </c:pt>
                <c:pt idx="24">
                  <c:v>550</c:v>
                </c:pt>
                <c:pt idx="25">
                  <c:v>283</c:v>
                </c:pt>
                <c:pt idx="26">
                  <c:v>322</c:v>
                </c:pt>
                <c:pt idx="27">
                  <c:v>541</c:v>
                </c:pt>
                <c:pt idx="28">
                  <c:v>618</c:v>
                </c:pt>
                <c:pt idx="29">
                  <c:v>496</c:v>
                </c:pt>
                <c:pt idx="30">
                  <c:v>363</c:v>
                </c:pt>
                <c:pt idx="31">
                  <c:v>353</c:v>
                </c:pt>
                <c:pt idx="32">
                  <c:v>297</c:v>
                </c:pt>
                <c:pt idx="33">
                  <c:v>423</c:v>
                </c:pt>
                <c:pt idx="34">
                  <c:v>469</c:v>
                </c:pt>
                <c:pt idx="35">
                  <c:v>461</c:v>
                </c:pt>
                <c:pt idx="36">
                  <c:v>351</c:v>
                </c:pt>
                <c:pt idx="37">
                  <c:v>288</c:v>
                </c:pt>
                <c:pt idx="38">
                  <c:v>228</c:v>
                </c:pt>
                <c:pt idx="39">
                  <c:v>104</c:v>
                </c:pt>
                <c:pt idx="40">
                  <c:v>213</c:v>
                </c:pt>
                <c:pt idx="41">
                  <c:v>244</c:v>
                </c:pt>
                <c:pt idx="42">
                  <c:v>316</c:v>
                </c:pt>
                <c:pt idx="43">
                  <c:v>197</c:v>
                </c:pt>
                <c:pt idx="44">
                  <c:v>238</c:v>
                </c:pt>
                <c:pt idx="45">
                  <c:v>220</c:v>
                </c:pt>
                <c:pt idx="46">
                  <c:v>90</c:v>
                </c:pt>
                <c:pt idx="47">
                  <c:v>412</c:v>
                </c:pt>
                <c:pt idx="48">
                  <c:v>0</c:v>
                </c:pt>
                <c:pt idx="49">
                  <c:v>266</c:v>
                </c:pt>
                <c:pt idx="50">
                  <c:v>189</c:v>
                </c:pt>
                <c:pt idx="51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48</xdr:row>
      <xdr:rowOff>44824</xdr:rowOff>
    </xdr:from>
    <xdr:to>
      <xdr:col>15</xdr:col>
      <xdr:colOff>557414</xdr:colOff>
      <xdr:row>70</xdr:row>
      <xdr:rowOff>19210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102</xdr:row>
      <xdr:rowOff>179201</xdr:rowOff>
    </xdr:from>
    <xdr:to>
      <xdr:col>15</xdr:col>
      <xdr:colOff>279799</xdr:colOff>
      <xdr:row>125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151</xdr:row>
      <xdr:rowOff>140875</xdr:rowOff>
    </xdr:from>
    <xdr:to>
      <xdr:col>14</xdr:col>
      <xdr:colOff>454638</xdr:colOff>
      <xdr:row>176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U265"/>
  <sheetViews>
    <sheetView tabSelected="1" topLeftCell="A114" zoomScale="85" zoomScaleNormal="85" workbookViewId="0">
      <selection activeCell="A128" sqref="A12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21">
      <c r="S1" s="1">
        <v>1</v>
      </c>
    </row>
    <row r="2" spans="1:21">
      <c r="A2" t="s">
        <v>10</v>
      </c>
      <c r="D2" t="s">
        <v>9</v>
      </c>
      <c r="E2" s="2">
        <f>SUM(E9:E22)</f>
        <v>1</v>
      </c>
      <c r="F2" t="s">
        <v>13</v>
      </c>
      <c r="G2">
        <f>SUM(AllKeys)</f>
        <v>47101</v>
      </c>
      <c r="H2" s="10">
        <f>G2/5</f>
        <v>9420.2000000000007</v>
      </c>
      <c r="S2" s="1">
        <v>2</v>
      </c>
      <c r="U2" t="s">
        <v>27</v>
      </c>
    </row>
    <row r="3" spans="1:21">
      <c r="S3" s="1">
        <v>3</v>
      </c>
    </row>
    <row r="4" spans="1:21" s="1" customFormat="1">
      <c r="A4" s="1" t="s">
        <v>26</v>
      </c>
      <c r="C4" s="4"/>
      <c r="S4" s="1">
        <v>4</v>
      </c>
    </row>
    <row r="5" spans="1:21">
      <c r="S5" s="1">
        <v>5</v>
      </c>
    </row>
    <row r="6" spans="1:21">
      <c r="A6" t="s">
        <v>28</v>
      </c>
      <c r="S6" s="1">
        <v>6</v>
      </c>
    </row>
    <row r="7" spans="1:21">
      <c r="G7" t="s">
        <v>7</v>
      </c>
      <c r="S7" s="1">
        <v>7</v>
      </c>
    </row>
    <row r="8" spans="1:21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21">
      <c r="B9" s="2" t="str">
        <f t="shared" ref="B9:B22" si="0">MID(Json,G9+12,H9-G9-13)</f>
        <v>25. joulukuuta</v>
      </c>
      <c r="C9" s="5">
        <f>DATEVALUE(SUBSTITUTE(SUBSTITUT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44190</v>
      </c>
      <c r="D9" s="2">
        <f t="shared" ref="D9:D22" si="1">VALUE(MID(Json,I9+10,J9-I9-10))</f>
        <v>237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21">
      <c r="B10" s="2" t="str">
        <f t="shared" si="0"/>
        <v>24. joulukuuta</v>
      </c>
      <c r="C10" s="12">
        <f t="shared" ref="C10:C22" si="8">DATEVALUE(SUBSTITUTE(SUBSTITUT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44189</v>
      </c>
      <c r="D10" s="2">
        <f t="shared" si="1"/>
        <v>442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 s="1">
        <v>10</v>
      </c>
    </row>
    <row r="11" spans="1:21">
      <c r="B11" s="2" t="str">
        <f t="shared" si="0"/>
        <v>23. joulukuuta</v>
      </c>
      <c r="C11" s="12">
        <f t="shared" si="8"/>
        <v>44188</v>
      </c>
      <c r="D11" s="2">
        <f t="shared" si="1"/>
        <v>457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343</v>
      </c>
      <c r="I11">
        <f t="shared" si="4"/>
        <v>359</v>
      </c>
      <c r="J11">
        <f t="shared" si="5"/>
        <v>372</v>
      </c>
      <c r="K11">
        <f t="shared" si="6"/>
        <v>374</v>
      </c>
      <c r="L11">
        <f t="shared" si="7"/>
        <v>389</v>
      </c>
      <c r="S11" s="1">
        <v>11</v>
      </c>
    </row>
    <row r="12" spans="1:21">
      <c r="B12" s="2" t="str">
        <f t="shared" si="0"/>
        <v>22. joulukuuta</v>
      </c>
      <c r="C12" s="12">
        <f t="shared" si="8"/>
        <v>44187</v>
      </c>
      <c r="D12" s="2">
        <f t="shared" si="1"/>
        <v>495</v>
      </c>
      <c r="E12" s="2">
        <f t="shared" si="2"/>
        <v>0</v>
      </c>
      <c r="G12">
        <f t="shared" si="9"/>
        <v>473</v>
      </c>
      <c r="H12">
        <f t="shared" si="3"/>
        <v>500</v>
      </c>
      <c r="I12">
        <f t="shared" si="4"/>
        <v>516</v>
      </c>
      <c r="J12">
        <f t="shared" si="5"/>
        <v>529</v>
      </c>
      <c r="K12">
        <f t="shared" si="6"/>
        <v>531</v>
      </c>
      <c r="L12">
        <f t="shared" si="7"/>
        <v>546</v>
      </c>
      <c r="S12" s="1">
        <v>12</v>
      </c>
    </row>
    <row r="13" spans="1:21">
      <c r="B13" s="2" t="str">
        <f t="shared" si="0"/>
        <v>21. joulukuuta</v>
      </c>
      <c r="C13" s="12">
        <f t="shared" si="8"/>
        <v>44186</v>
      </c>
      <c r="D13" s="2">
        <f t="shared" si="1"/>
        <v>436</v>
      </c>
      <c r="E13" s="2">
        <f t="shared" si="2"/>
        <v>0</v>
      </c>
      <c r="G13">
        <f t="shared" si="9"/>
        <v>631</v>
      </c>
      <c r="H13">
        <f t="shared" si="3"/>
        <v>658</v>
      </c>
      <c r="I13">
        <f t="shared" si="4"/>
        <v>674</v>
      </c>
      <c r="J13">
        <f t="shared" si="5"/>
        <v>687</v>
      </c>
      <c r="K13">
        <f t="shared" si="6"/>
        <v>689</v>
      </c>
      <c r="L13">
        <f t="shared" si="7"/>
        <v>704</v>
      </c>
    </row>
    <row r="14" spans="1:21">
      <c r="B14" s="2" t="str">
        <f t="shared" si="0"/>
        <v>20. joulukuuta</v>
      </c>
      <c r="C14" s="12">
        <f t="shared" si="8"/>
        <v>44185</v>
      </c>
      <c r="D14" s="2">
        <f t="shared" si="1"/>
        <v>393</v>
      </c>
      <c r="E14" s="2">
        <f t="shared" si="2"/>
        <v>0</v>
      </c>
      <c r="G14">
        <f t="shared" si="9"/>
        <v>788</v>
      </c>
      <c r="H14">
        <f t="shared" si="3"/>
        <v>815</v>
      </c>
      <c r="I14">
        <f t="shared" si="4"/>
        <v>831</v>
      </c>
      <c r="J14">
        <f t="shared" si="5"/>
        <v>844</v>
      </c>
      <c r="K14">
        <f t="shared" si="6"/>
        <v>846</v>
      </c>
      <c r="L14">
        <f t="shared" si="7"/>
        <v>861</v>
      </c>
      <c r="S14" s="1" t="s">
        <v>22</v>
      </c>
    </row>
    <row r="15" spans="1:21">
      <c r="B15" s="2" t="str">
        <f t="shared" si="0"/>
        <v>19. joulukuuta</v>
      </c>
      <c r="C15" s="12">
        <f t="shared" si="8"/>
        <v>44184</v>
      </c>
      <c r="D15" s="2">
        <f t="shared" si="1"/>
        <v>486</v>
      </c>
      <c r="E15" s="2">
        <f t="shared" si="2"/>
        <v>0</v>
      </c>
      <c r="G15">
        <f t="shared" si="9"/>
        <v>944</v>
      </c>
      <c r="H15">
        <f t="shared" si="3"/>
        <v>971</v>
      </c>
      <c r="I15">
        <f t="shared" si="4"/>
        <v>987</v>
      </c>
      <c r="J15">
        <f t="shared" si="5"/>
        <v>1000</v>
      </c>
      <c r="K15">
        <f t="shared" si="6"/>
        <v>1002</v>
      </c>
      <c r="L15">
        <f t="shared" si="7"/>
        <v>1017</v>
      </c>
    </row>
    <row r="16" spans="1:21">
      <c r="B16" s="2" t="str">
        <f t="shared" si="0"/>
        <v>18. joulukuuta</v>
      </c>
      <c r="C16" s="12">
        <f t="shared" si="8"/>
        <v>44183</v>
      </c>
      <c r="D16" s="2">
        <f t="shared" si="1"/>
        <v>403</v>
      </c>
      <c r="E16" s="2">
        <f t="shared" si="2"/>
        <v>0</v>
      </c>
      <c r="G16">
        <f t="shared" si="9"/>
        <v>1100</v>
      </c>
      <c r="H16">
        <f t="shared" si="3"/>
        <v>1127</v>
      </c>
      <c r="I16">
        <f t="shared" si="4"/>
        <v>1143</v>
      </c>
      <c r="J16">
        <f t="shared" si="5"/>
        <v>1156</v>
      </c>
      <c r="K16">
        <f t="shared" si="6"/>
        <v>1158</v>
      </c>
      <c r="L16">
        <f t="shared" si="7"/>
        <v>1173</v>
      </c>
      <c r="R16" s="1">
        <v>44188</v>
      </c>
      <c r="S16" s="1">
        <v>367</v>
      </c>
    </row>
    <row r="17" spans="1:19">
      <c r="B17" s="2" t="str">
        <f t="shared" si="0"/>
        <v>17. joulukuuta</v>
      </c>
      <c r="C17" s="12">
        <f t="shared" si="8"/>
        <v>44182</v>
      </c>
      <c r="D17" s="2">
        <f t="shared" si="1"/>
        <v>571</v>
      </c>
      <c r="E17" s="2">
        <f t="shared" si="2"/>
        <v>0</v>
      </c>
      <c r="G17">
        <f t="shared" si="9"/>
        <v>1256</v>
      </c>
      <c r="H17">
        <f t="shared" si="3"/>
        <v>1283</v>
      </c>
      <c r="I17">
        <f t="shared" si="4"/>
        <v>1299</v>
      </c>
      <c r="J17">
        <f t="shared" si="5"/>
        <v>1312</v>
      </c>
      <c r="K17">
        <f t="shared" si="6"/>
        <v>1314</v>
      </c>
      <c r="L17">
        <f t="shared" si="7"/>
        <v>1329</v>
      </c>
    </row>
    <row r="18" spans="1:19">
      <c r="B18" s="2" t="str">
        <f t="shared" si="0"/>
        <v>16. joulukuuta</v>
      </c>
      <c r="C18" s="12">
        <f t="shared" si="8"/>
        <v>44181</v>
      </c>
      <c r="D18" s="2">
        <f t="shared" si="1"/>
        <v>640</v>
      </c>
      <c r="E18" s="2">
        <f t="shared" si="2"/>
        <v>1</v>
      </c>
      <c r="G18">
        <f t="shared" si="9"/>
        <v>1412</v>
      </c>
      <c r="H18">
        <f t="shared" si="3"/>
        <v>1439</v>
      </c>
      <c r="I18">
        <f t="shared" si="4"/>
        <v>1455</v>
      </c>
      <c r="J18">
        <f t="shared" si="5"/>
        <v>1468</v>
      </c>
      <c r="K18">
        <f t="shared" si="6"/>
        <v>1470</v>
      </c>
      <c r="L18">
        <f t="shared" si="7"/>
        <v>1485</v>
      </c>
      <c r="S18" s="1" t="s">
        <v>23</v>
      </c>
    </row>
    <row r="19" spans="1:19">
      <c r="B19" s="2" t="str">
        <f t="shared" si="0"/>
        <v>15. joulukuuta</v>
      </c>
      <c r="C19" s="12">
        <f t="shared" si="8"/>
        <v>44180</v>
      </c>
      <c r="D19" s="2">
        <f t="shared" si="1"/>
        <v>504</v>
      </c>
      <c r="E19" s="2">
        <f t="shared" si="2"/>
        <v>0</v>
      </c>
      <c r="G19">
        <f t="shared" si="9"/>
        <v>1568</v>
      </c>
      <c r="H19">
        <f t="shared" si="3"/>
        <v>1595</v>
      </c>
      <c r="I19">
        <f t="shared" si="4"/>
        <v>1611</v>
      </c>
      <c r="J19">
        <f t="shared" si="5"/>
        <v>1624</v>
      </c>
      <c r="K19">
        <f t="shared" si="6"/>
        <v>1626</v>
      </c>
      <c r="L19">
        <f t="shared" si="7"/>
        <v>1641</v>
      </c>
      <c r="R19" s="1">
        <v>44113</v>
      </c>
      <c r="S19" s="1">
        <v>235</v>
      </c>
    </row>
    <row r="20" spans="1:19">
      <c r="B20" s="2" t="str">
        <f t="shared" si="0"/>
        <v>14. joulukuuta</v>
      </c>
      <c r="C20" s="12">
        <f t="shared" si="8"/>
        <v>44179</v>
      </c>
      <c r="D20" s="2">
        <f t="shared" si="1"/>
        <v>443</v>
      </c>
      <c r="E20" s="2">
        <f t="shared" si="2"/>
        <v>0</v>
      </c>
      <c r="G20">
        <f t="shared" si="9"/>
        <v>1725</v>
      </c>
      <c r="H20">
        <f t="shared" si="3"/>
        <v>1752</v>
      </c>
      <c r="I20">
        <f t="shared" si="4"/>
        <v>1768</v>
      </c>
      <c r="J20">
        <f t="shared" si="5"/>
        <v>1781</v>
      </c>
      <c r="K20">
        <f t="shared" si="6"/>
        <v>1783</v>
      </c>
      <c r="L20">
        <f t="shared" si="7"/>
        <v>1798</v>
      </c>
    </row>
    <row r="21" spans="1:19">
      <c r="B21" s="2" t="str">
        <f t="shared" si="0"/>
        <v>13. joulukuuta</v>
      </c>
      <c r="C21" s="12">
        <f t="shared" si="8"/>
        <v>44178</v>
      </c>
      <c r="D21" s="2">
        <f t="shared" si="1"/>
        <v>598</v>
      </c>
      <c r="E21" s="2">
        <f t="shared" si="2"/>
        <v>0</v>
      </c>
      <c r="G21">
        <f t="shared" si="9"/>
        <v>1882</v>
      </c>
      <c r="H21">
        <f t="shared" si="3"/>
        <v>1909</v>
      </c>
      <c r="I21">
        <f t="shared" si="4"/>
        <v>1925</v>
      </c>
      <c r="J21">
        <f t="shared" si="5"/>
        <v>1938</v>
      </c>
      <c r="K21">
        <f t="shared" si="6"/>
        <v>1940</v>
      </c>
      <c r="L21">
        <f t="shared" si="7"/>
        <v>1955</v>
      </c>
    </row>
    <row r="22" spans="1:19">
      <c r="B22" s="2" t="str">
        <f t="shared" si="0"/>
        <v>12. joulukuuta</v>
      </c>
      <c r="C22" s="12">
        <f t="shared" si="8"/>
        <v>44177</v>
      </c>
      <c r="D22" s="2">
        <f t="shared" si="1"/>
        <v>588</v>
      </c>
      <c r="E22" s="2">
        <f t="shared" si="2"/>
        <v>0</v>
      </c>
      <c r="G22">
        <f t="shared" si="9"/>
        <v>2038</v>
      </c>
      <c r="H22">
        <f t="shared" si="3"/>
        <v>2065</v>
      </c>
      <c r="I22">
        <f t="shared" si="4"/>
        <v>2081</v>
      </c>
      <c r="J22">
        <f t="shared" si="5"/>
        <v>2094</v>
      </c>
      <c r="K22">
        <f t="shared" si="6"/>
        <v>2096</v>
      </c>
      <c r="L22">
        <f t="shared" si="7"/>
        <v>2111</v>
      </c>
      <c r="R22" s="1">
        <v>44114</v>
      </c>
      <c r="S22" s="1">
        <v>269</v>
      </c>
    </row>
    <row r="23" spans="1:19">
      <c r="A23" t="s">
        <v>21</v>
      </c>
      <c r="C23" s="4">
        <v>44183</v>
      </c>
      <c r="D23" s="1">
        <v>403</v>
      </c>
      <c r="E23" s="1">
        <v>0</v>
      </c>
    </row>
    <row r="24" spans="1:19">
      <c r="C24" s="12">
        <v>44182</v>
      </c>
      <c r="D24" s="11">
        <v>571</v>
      </c>
      <c r="E24" s="11">
        <v>0</v>
      </c>
    </row>
    <row r="25" spans="1:19">
      <c r="C25" s="12">
        <v>44181</v>
      </c>
      <c r="D25" s="11">
        <v>640</v>
      </c>
      <c r="E25" s="11">
        <v>1</v>
      </c>
    </row>
    <row r="26" spans="1:19">
      <c r="C26" s="12">
        <v>44180</v>
      </c>
      <c r="D26" s="11">
        <v>504</v>
      </c>
      <c r="E26" s="11">
        <v>0</v>
      </c>
    </row>
    <row r="27" spans="1:19">
      <c r="C27" s="12">
        <v>44179</v>
      </c>
      <c r="D27" s="11">
        <v>443</v>
      </c>
      <c r="E27" s="11">
        <v>0</v>
      </c>
    </row>
    <row r="28" spans="1:19">
      <c r="C28" s="12">
        <v>44178</v>
      </c>
      <c r="D28" s="11">
        <v>598</v>
      </c>
      <c r="E28" s="11">
        <v>0</v>
      </c>
    </row>
    <row r="29" spans="1:19">
      <c r="C29" s="12">
        <v>44177</v>
      </c>
      <c r="D29" s="11">
        <v>588</v>
      </c>
      <c r="E29" s="11">
        <v>0</v>
      </c>
    </row>
    <row r="30" spans="1:19">
      <c r="C30" s="12">
        <v>44177</v>
      </c>
      <c r="D30" s="11">
        <v>588</v>
      </c>
      <c r="E30" s="11">
        <v>0</v>
      </c>
    </row>
    <row r="31" spans="1:19">
      <c r="C31" s="12">
        <v>44176</v>
      </c>
      <c r="D31" s="11">
        <v>897</v>
      </c>
      <c r="E31" s="11">
        <v>0</v>
      </c>
    </row>
    <row r="32" spans="1:19">
      <c r="C32" s="12">
        <v>44175</v>
      </c>
      <c r="D32" s="11">
        <v>710</v>
      </c>
      <c r="E32" s="11">
        <v>0</v>
      </c>
      <c r="R32" s="1">
        <v>44115</v>
      </c>
      <c r="S32" s="1">
        <v>149</v>
      </c>
    </row>
    <row r="33" spans="3:19">
      <c r="C33" s="12">
        <v>44174</v>
      </c>
      <c r="D33" s="11">
        <v>817</v>
      </c>
      <c r="E33" s="11">
        <v>0</v>
      </c>
    </row>
    <row r="34" spans="3:19">
      <c r="C34" s="12">
        <v>44173</v>
      </c>
      <c r="D34" s="11">
        <v>695</v>
      </c>
      <c r="E34" s="11">
        <v>0</v>
      </c>
    </row>
    <row r="35" spans="3:19">
      <c r="C35" s="12">
        <v>44172</v>
      </c>
      <c r="D35" s="11">
        <v>531</v>
      </c>
      <c r="E35" s="11">
        <v>0</v>
      </c>
      <c r="R35" s="1">
        <v>44116</v>
      </c>
      <c r="S35" s="1">
        <v>214</v>
      </c>
    </row>
    <row r="36" spans="3:19">
      <c r="C36" s="12">
        <v>44171</v>
      </c>
      <c r="D36" s="11">
        <v>865</v>
      </c>
      <c r="E36" s="11">
        <v>0</v>
      </c>
    </row>
    <row r="37" spans="3:19">
      <c r="C37" s="12">
        <v>44170</v>
      </c>
      <c r="D37" s="11">
        <v>845</v>
      </c>
      <c r="E37" s="11">
        <v>0</v>
      </c>
    </row>
    <row r="38" spans="3:19">
      <c r="C38" s="12">
        <v>44169</v>
      </c>
      <c r="D38" s="11">
        <v>748</v>
      </c>
      <c r="E38" s="11">
        <v>0</v>
      </c>
      <c r="R38" s="1">
        <v>44117</v>
      </c>
      <c r="S38" s="1">
        <v>287</v>
      </c>
    </row>
    <row r="39" spans="3:19">
      <c r="C39" s="12">
        <v>44168</v>
      </c>
      <c r="D39" s="11">
        <v>714</v>
      </c>
      <c r="E39" s="11">
        <v>0</v>
      </c>
    </row>
    <row r="40" spans="3:19">
      <c r="C40" s="12">
        <v>44167</v>
      </c>
      <c r="D40" s="11">
        <v>995</v>
      </c>
      <c r="E40" s="11">
        <v>0</v>
      </c>
    </row>
    <row r="41" spans="3:19">
      <c r="C41" s="12">
        <v>44166</v>
      </c>
      <c r="D41" s="11">
        <v>722</v>
      </c>
      <c r="E41" s="11">
        <v>0</v>
      </c>
      <c r="R41" s="1">
        <v>44118</v>
      </c>
      <c r="S41" s="1">
        <v>204</v>
      </c>
    </row>
    <row r="42" spans="3:19">
      <c r="C42" s="12">
        <v>44165</v>
      </c>
      <c r="D42" s="11">
        <v>725</v>
      </c>
      <c r="E42" s="11">
        <v>0</v>
      </c>
    </row>
    <row r="43" spans="3:19">
      <c r="C43" s="12">
        <v>44164</v>
      </c>
      <c r="D43" s="11">
        <v>753</v>
      </c>
      <c r="E43" s="11">
        <v>0</v>
      </c>
    </row>
    <row r="44" spans="3:19">
      <c r="C44" s="12">
        <v>44163</v>
      </c>
      <c r="D44" s="11">
        <v>1025</v>
      </c>
      <c r="E44" s="11">
        <v>0</v>
      </c>
      <c r="R44" s="1">
        <v>44119</v>
      </c>
      <c r="S44" s="1">
        <v>241</v>
      </c>
    </row>
    <row r="45" spans="3:19">
      <c r="C45" s="12">
        <v>44162</v>
      </c>
      <c r="D45" s="11">
        <v>838</v>
      </c>
      <c r="E45" s="11">
        <v>0</v>
      </c>
    </row>
    <row r="46" spans="3:19">
      <c r="C46" s="12">
        <v>44161</v>
      </c>
      <c r="D46" s="11">
        <v>923</v>
      </c>
      <c r="E46" s="11">
        <v>1</v>
      </c>
    </row>
    <row r="47" spans="3:19">
      <c r="C47" s="12">
        <v>44160</v>
      </c>
      <c r="D47" s="11">
        <v>1098</v>
      </c>
      <c r="E47" s="11">
        <v>0</v>
      </c>
      <c r="R47" s="1">
        <v>44120</v>
      </c>
      <c r="S47" s="1">
        <v>189</v>
      </c>
    </row>
    <row r="48" spans="3:19">
      <c r="C48" s="12">
        <v>44159</v>
      </c>
      <c r="D48" s="11">
        <v>874</v>
      </c>
      <c r="E48" s="11">
        <v>0</v>
      </c>
    </row>
    <row r="49" spans="3:19">
      <c r="C49" s="12">
        <v>44158</v>
      </c>
      <c r="D49" s="11">
        <v>383</v>
      </c>
      <c r="E49" s="11">
        <v>0</v>
      </c>
    </row>
    <row r="50" spans="3:19">
      <c r="C50" s="12">
        <v>44157</v>
      </c>
      <c r="D50" s="11">
        <v>485</v>
      </c>
      <c r="E50" s="11">
        <v>0</v>
      </c>
      <c r="R50" s="1">
        <v>44121</v>
      </c>
      <c r="S50" s="1">
        <v>160</v>
      </c>
    </row>
    <row r="51" spans="3:19">
      <c r="C51" s="12">
        <v>44156</v>
      </c>
      <c r="D51" s="11">
        <v>626</v>
      </c>
      <c r="E51" s="11">
        <v>0</v>
      </c>
    </row>
    <row r="52" spans="3:19">
      <c r="C52" s="12">
        <v>44155</v>
      </c>
      <c r="D52" s="11">
        <v>518</v>
      </c>
      <c r="E52" s="11">
        <v>0</v>
      </c>
    </row>
    <row r="53" spans="3:19">
      <c r="C53" s="12">
        <v>44154</v>
      </c>
      <c r="D53" s="11">
        <v>537</v>
      </c>
      <c r="E53" s="11">
        <v>0</v>
      </c>
      <c r="R53" s="1">
        <v>44122</v>
      </c>
      <c r="S53" s="1">
        <v>131</v>
      </c>
    </row>
    <row r="54" spans="3:19">
      <c r="C54" s="12">
        <v>44153</v>
      </c>
      <c r="D54" s="11">
        <v>458</v>
      </c>
      <c r="E54" s="11">
        <v>0</v>
      </c>
    </row>
    <row r="55" spans="3:19">
      <c r="C55" s="12">
        <v>44152</v>
      </c>
      <c r="D55" s="11">
        <v>389</v>
      </c>
      <c r="E55" s="11">
        <v>0</v>
      </c>
    </row>
    <row r="56" spans="3:19">
      <c r="C56" s="12">
        <v>44151</v>
      </c>
      <c r="D56" s="11">
        <v>301</v>
      </c>
      <c r="E56" s="11">
        <v>0</v>
      </c>
      <c r="R56" s="1">
        <v>44123</v>
      </c>
      <c r="S56" s="1">
        <v>131</v>
      </c>
    </row>
    <row r="57" spans="3:19">
      <c r="C57" s="12">
        <v>44150</v>
      </c>
      <c r="D57" s="11">
        <v>321</v>
      </c>
      <c r="E57" s="11">
        <v>0</v>
      </c>
    </row>
    <row r="58" spans="3:19">
      <c r="C58" s="12">
        <v>44149</v>
      </c>
      <c r="D58" s="11">
        <v>279</v>
      </c>
      <c r="E58" s="11">
        <v>0</v>
      </c>
    </row>
    <row r="59" spans="3:19">
      <c r="C59" s="12">
        <v>44148</v>
      </c>
      <c r="D59" s="11">
        <v>280</v>
      </c>
      <c r="E59" s="11">
        <v>0</v>
      </c>
      <c r="R59" s="1">
        <v>44124</v>
      </c>
      <c r="S59" s="1">
        <v>294</v>
      </c>
    </row>
    <row r="60" spans="3:19">
      <c r="C60" s="12">
        <v>44147</v>
      </c>
      <c r="D60" s="11">
        <v>255</v>
      </c>
      <c r="E60" s="11">
        <v>1</v>
      </c>
    </row>
    <row r="61" spans="3:19">
      <c r="C61" s="12">
        <v>44146</v>
      </c>
      <c r="D61" s="11">
        <v>248</v>
      </c>
      <c r="E61" s="11">
        <v>0</v>
      </c>
    </row>
    <row r="62" spans="3:19">
      <c r="C62" s="12">
        <v>44145</v>
      </c>
      <c r="D62" s="11">
        <v>202</v>
      </c>
      <c r="E62" s="11">
        <v>0</v>
      </c>
      <c r="R62" s="1">
        <v>44125</v>
      </c>
      <c r="S62" s="1">
        <v>222</v>
      </c>
    </row>
    <row r="63" spans="3:19">
      <c r="C63" s="12">
        <v>44144</v>
      </c>
      <c r="D63" s="11">
        <v>171</v>
      </c>
      <c r="E63" s="11">
        <v>0</v>
      </c>
    </row>
    <row r="64" spans="3:19">
      <c r="C64" s="12">
        <v>44143</v>
      </c>
      <c r="D64" s="11">
        <v>252</v>
      </c>
      <c r="E64" s="11">
        <v>0</v>
      </c>
    </row>
    <row r="65" spans="1:19">
      <c r="C65" s="12">
        <v>44144</v>
      </c>
      <c r="D65" s="11">
        <v>171</v>
      </c>
      <c r="E65" s="11">
        <v>0</v>
      </c>
      <c r="R65" s="1">
        <v>44126</v>
      </c>
      <c r="S65" s="1">
        <v>184</v>
      </c>
    </row>
    <row r="66" spans="1:19">
      <c r="C66" s="12">
        <v>44143</v>
      </c>
      <c r="D66" s="11">
        <v>252</v>
      </c>
      <c r="E66" s="11">
        <v>0</v>
      </c>
    </row>
    <row r="67" spans="1:19">
      <c r="A67" t="s">
        <v>15</v>
      </c>
      <c r="C67" s="12">
        <v>44142</v>
      </c>
      <c r="D67" s="11">
        <v>365</v>
      </c>
      <c r="E67" s="11">
        <v>0</v>
      </c>
    </row>
    <row r="68" spans="1:19">
      <c r="A68" s="6" t="s">
        <v>5</v>
      </c>
      <c r="C68" s="12">
        <v>44141</v>
      </c>
      <c r="D68" s="11">
        <v>378</v>
      </c>
      <c r="E68" s="11">
        <v>0</v>
      </c>
      <c r="R68" s="1">
        <v>44127</v>
      </c>
      <c r="S68" s="1">
        <v>219</v>
      </c>
    </row>
    <row r="69" spans="1:19">
      <c r="C69" s="12">
        <v>44140</v>
      </c>
      <c r="D69" s="11">
        <v>309</v>
      </c>
      <c r="E69" s="11">
        <v>0</v>
      </c>
    </row>
    <row r="70" spans="1:19">
      <c r="C70" s="12">
        <v>44139</v>
      </c>
      <c r="D70" s="11">
        <v>345</v>
      </c>
      <c r="E70" s="11">
        <v>0</v>
      </c>
    </row>
    <row r="71" spans="1:19">
      <c r="C71" s="12">
        <v>44138</v>
      </c>
      <c r="D71" s="11">
        <v>252</v>
      </c>
      <c r="E71" s="11">
        <v>0</v>
      </c>
      <c r="R71" s="1">
        <v>44128</v>
      </c>
      <c r="S71" s="1">
        <v>178</v>
      </c>
    </row>
    <row r="72" spans="1:19">
      <c r="C72" s="12">
        <v>44137</v>
      </c>
      <c r="D72" s="11">
        <v>241</v>
      </c>
      <c r="E72" s="11">
        <v>0</v>
      </c>
    </row>
    <row r="73" spans="1:19">
      <c r="A73" t="s">
        <v>12</v>
      </c>
      <c r="C73" s="12">
        <v>44136</v>
      </c>
      <c r="D73" s="11">
        <v>240</v>
      </c>
      <c r="E73" s="11">
        <v>0</v>
      </c>
    </row>
    <row r="74" spans="1:19">
      <c r="A74" s="6" t="s">
        <v>11</v>
      </c>
      <c r="C74" s="5">
        <v>44135</v>
      </c>
      <c r="D74" s="2">
        <v>372</v>
      </c>
      <c r="E74" s="2">
        <v>0</v>
      </c>
      <c r="R74" s="1">
        <v>44129</v>
      </c>
      <c r="S74" s="1">
        <v>196</v>
      </c>
    </row>
    <row r="75" spans="1:19">
      <c r="C75" s="5">
        <v>44134</v>
      </c>
      <c r="D75" s="2">
        <v>367</v>
      </c>
      <c r="E75" s="2">
        <v>0</v>
      </c>
    </row>
    <row r="76" spans="1:19">
      <c r="C76" s="5">
        <v>44133</v>
      </c>
      <c r="D76" s="2">
        <v>353</v>
      </c>
      <c r="E76" s="2">
        <v>0</v>
      </c>
    </row>
    <row r="77" spans="1:19">
      <c r="A77" t="s">
        <v>19</v>
      </c>
      <c r="C77" s="5">
        <v>44132</v>
      </c>
      <c r="D77" s="2">
        <v>367</v>
      </c>
      <c r="E77" s="2">
        <v>0</v>
      </c>
      <c r="R77" s="1">
        <v>44130</v>
      </c>
      <c r="S77" s="1">
        <v>122</v>
      </c>
    </row>
    <row r="78" spans="1:19">
      <c r="C78" s="5">
        <v>44131</v>
      </c>
      <c r="D78" s="2">
        <v>260</v>
      </c>
      <c r="E78" s="2">
        <v>0</v>
      </c>
    </row>
    <row r="79" spans="1:19">
      <c r="C79" s="5">
        <v>44130</v>
      </c>
      <c r="D79" s="2">
        <v>309</v>
      </c>
      <c r="E79" s="2">
        <v>0</v>
      </c>
    </row>
    <row r="80" spans="1:19">
      <c r="C80" s="5">
        <v>44129</v>
      </c>
      <c r="D80" s="2">
        <v>312</v>
      </c>
      <c r="E80" s="2">
        <v>1</v>
      </c>
      <c r="R80" s="1">
        <v>44132</v>
      </c>
      <c r="S80" s="1">
        <v>408</v>
      </c>
    </row>
    <row r="81" spans="3:19">
      <c r="C81" s="5">
        <v>44128</v>
      </c>
      <c r="D81" s="2">
        <v>329</v>
      </c>
      <c r="E81" s="2">
        <v>0</v>
      </c>
    </row>
    <row r="82" spans="3:19">
      <c r="C82" s="5">
        <v>44127</v>
      </c>
      <c r="D82" s="2">
        <v>486</v>
      </c>
      <c r="E82" s="2">
        <v>0</v>
      </c>
    </row>
    <row r="83" spans="3:19">
      <c r="C83" s="5">
        <v>44126</v>
      </c>
      <c r="D83" s="2">
        <v>372</v>
      </c>
      <c r="E83" s="2">
        <v>0</v>
      </c>
      <c r="R83" s="1">
        <v>44133</v>
      </c>
      <c r="S83" s="1">
        <v>188</v>
      </c>
    </row>
    <row r="84" spans="3:19">
      <c r="C84" s="5">
        <v>44125</v>
      </c>
      <c r="D84" s="2">
        <v>446</v>
      </c>
      <c r="E84" s="2">
        <v>0</v>
      </c>
    </row>
    <row r="85" spans="3:19">
      <c r="C85" s="5">
        <v>44124</v>
      </c>
      <c r="D85" s="2">
        <v>386</v>
      </c>
      <c r="E85" s="2">
        <v>0</v>
      </c>
    </row>
    <row r="86" spans="3:19">
      <c r="C86" s="5">
        <v>44123</v>
      </c>
      <c r="D86" s="2">
        <v>421</v>
      </c>
      <c r="E86" s="2">
        <v>0</v>
      </c>
      <c r="R86" s="1">
        <v>44134</v>
      </c>
      <c r="S86" s="1">
        <v>344</v>
      </c>
    </row>
    <row r="87" spans="3:19">
      <c r="C87" s="5">
        <v>44122</v>
      </c>
      <c r="D87" s="2">
        <v>535</v>
      </c>
      <c r="E87" s="2">
        <v>0</v>
      </c>
    </row>
    <row r="88" spans="3:19">
      <c r="C88" s="5">
        <v>44121</v>
      </c>
      <c r="D88" s="2">
        <v>537</v>
      </c>
      <c r="E88" s="2">
        <v>0</v>
      </c>
    </row>
    <row r="89" spans="3:19">
      <c r="C89" s="5">
        <v>44120</v>
      </c>
      <c r="D89" s="2">
        <v>639</v>
      </c>
      <c r="E89" s="2">
        <v>0</v>
      </c>
      <c r="R89" s="1">
        <v>44135</v>
      </c>
      <c r="S89" s="1">
        <v>203</v>
      </c>
    </row>
    <row r="90" spans="3:19">
      <c r="C90" s="5">
        <v>44119</v>
      </c>
      <c r="D90" s="2">
        <v>429</v>
      </c>
      <c r="E90" s="2">
        <v>0</v>
      </c>
    </row>
    <row r="91" spans="3:19">
      <c r="C91" s="5">
        <v>44118</v>
      </c>
      <c r="D91" s="2">
        <v>559</v>
      </c>
      <c r="E91" s="2">
        <v>0</v>
      </c>
    </row>
    <row r="92" spans="3:19">
      <c r="C92" s="5">
        <v>44117</v>
      </c>
      <c r="D92" s="2">
        <v>649</v>
      </c>
      <c r="E92" s="2">
        <v>0</v>
      </c>
      <c r="R92" s="1">
        <v>44136</v>
      </c>
      <c r="S92" s="1">
        <v>178</v>
      </c>
    </row>
    <row r="93" spans="3:19">
      <c r="C93" s="5">
        <v>44116</v>
      </c>
      <c r="D93" s="2">
        <v>691</v>
      </c>
      <c r="E93" s="2">
        <v>0</v>
      </c>
    </row>
    <row r="94" spans="3:19">
      <c r="C94" s="5">
        <v>44115</v>
      </c>
      <c r="D94" s="2">
        <v>666</v>
      </c>
      <c r="E94" s="2">
        <v>0</v>
      </c>
    </row>
    <row r="95" spans="3:19">
      <c r="C95" s="5">
        <v>44114</v>
      </c>
      <c r="D95" s="2">
        <v>720</v>
      </c>
      <c r="E95" s="2">
        <v>0</v>
      </c>
      <c r="R95" s="1">
        <v>44137</v>
      </c>
      <c r="S95" s="1">
        <v>109</v>
      </c>
    </row>
    <row r="96" spans="3:19">
      <c r="C96" s="5">
        <v>44113</v>
      </c>
      <c r="D96" s="2">
        <v>640</v>
      </c>
      <c r="E96" s="2">
        <v>11</v>
      </c>
    </row>
    <row r="97" spans="3:19">
      <c r="C97" s="5">
        <v>44112</v>
      </c>
      <c r="D97" s="2">
        <v>445</v>
      </c>
      <c r="E97" s="2">
        <v>0</v>
      </c>
    </row>
    <row r="98" spans="3:19">
      <c r="C98" s="5">
        <v>44111</v>
      </c>
      <c r="D98" s="2">
        <v>578</v>
      </c>
      <c r="E98" s="2">
        <v>0</v>
      </c>
      <c r="R98" s="1">
        <v>44138</v>
      </c>
      <c r="S98" s="1">
        <v>237</v>
      </c>
    </row>
    <row r="99" spans="3:19">
      <c r="C99" s="5">
        <v>44110</v>
      </c>
      <c r="D99" s="2">
        <v>655</v>
      </c>
      <c r="E99" s="2">
        <v>0</v>
      </c>
    </row>
    <row r="100" spans="3:19">
      <c r="C100" s="5">
        <v>44109</v>
      </c>
      <c r="D100" s="2">
        <v>453</v>
      </c>
      <c r="E100" s="2">
        <v>0</v>
      </c>
    </row>
    <row r="101" spans="3:19">
      <c r="C101" s="5">
        <v>44108</v>
      </c>
      <c r="D101" s="2">
        <v>294</v>
      </c>
      <c r="E101" s="2">
        <v>0</v>
      </c>
      <c r="R101" s="1">
        <v>44139</v>
      </c>
      <c r="S101" s="1">
        <v>293</v>
      </c>
    </row>
    <row r="102" spans="3:19">
      <c r="C102" s="5">
        <v>44107</v>
      </c>
      <c r="D102" s="2">
        <v>463</v>
      </c>
      <c r="E102" s="2">
        <v>1</v>
      </c>
    </row>
    <row r="103" spans="3:19">
      <c r="C103" s="5">
        <v>44106</v>
      </c>
      <c r="D103" s="2">
        <v>169</v>
      </c>
      <c r="E103" s="2">
        <v>0</v>
      </c>
    </row>
    <row r="104" spans="3:19">
      <c r="C104" s="5">
        <v>44105</v>
      </c>
      <c r="D104" s="2">
        <v>203</v>
      </c>
      <c r="E104" s="2">
        <v>0</v>
      </c>
      <c r="R104" s="1">
        <v>44140</v>
      </c>
      <c r="S104" s="1">
        <v>189</v>
      </c>
    </row>
    <row r="105" spans="3:19">
      <c r="C105" s="5">
        <v>44104</v>
      </c>
      <c r="D105" s="2">
        <v>318</v>
      </c>
      <c r="E105" s="2">
        <v>0</v>
      </c>
    </row>
    <row r="106" spans="3:19">
      <c r="C106" s="5">
        <v>44103</v>
      </c>
      <c r="D106" s="2">
        <v>238</v>
      </c>
      <c r="E106" s="2">
        <v>0</v>
      </c>
    </row>
    <row r="107" spans="3:19">
      <c r="C107" s="5">
        <v>44102</v>
      </c>
      <c r="D107" s="2">
        <v>199</v>
      </c>
      <c r="E107" s="2">
        <v>0</v>
      </c>
      <c r="R107" s="1">
        <v>44141</v>
      </c>
      <c r="S107" s="1">
        <v>266</v>
      </c>
    </row>
    <row r="108" spans="3:19">
      <c r="C108" s="5">
        <v>44101</v>
      </c>
      <c r="D108" s="2">
        <v>141</v>
      </c>
      <c r="E108" s="2">
        <v>0</v>
      </c>
    </row>
    <row r="109" spans="3:19">
      <c r="C109" s="5">
        <v>44100</v>
      </c>
      <c r="D109" s="2">
        <v>242</v>
      </c>
      <c r="E109" s="2">
        <v>0</v>
      </c>
    </row>
    <row r="110" spans="3:19">
      <c r="C110" s="5">
        <v>44099</v>
      </c>
      <c r="D110" s="2">
        <v>217</v>
      </c>
      <c r="E110" s="2">
        <v>1</v>
      </c>
      <c r="R110" s="1">
        <v>44143</v>
      </c>
      <c r="S110" s="1">
        <v>412</v>
      </c>
    </row>
    <row r="111" spans="3:19">
      <c r="C111" s="5">
        <v>44098</v>
      </c>
      <c r="D111" s="2">
        <v>211</v>
      </c>
      <c r="E111" s="2">
        <v>0</v>
      </c>
    </row>
    <row r="112" spans="3:19">
      <c r="C112" s="5">
        <v>44097</v>
      </c>
      <c r="D112" s="2">
        <v>189</v>
      </c>
      <c r="E112" s="2">
        <v>0</v>
      </c>
    </row>
    <row r="113" spans="3:19">
      <c r="C113" s="5">
        <v>44096</v>
      </c>
      <c r="D113" s="2">
        <v>311</v>
      </c>
      <c r="E113" s="2">
        <v>0</v>
      </c>
      <c r="R113" s="1">
        <v>44144</v>
      </c>
      <c r="S113" s="1">
        <v>90</v>
      </c>
    </row>
    <row r="114" spans="3:19">
      <c r="C114" s="5">
        <v>44095</v>
      </c>
      <c r="D114" s="2">
        <v>157</v>
      </c>
      <c r="E114" s="2">
        <v>0</v>
      </c>
    </row>
    <row r="115" spans="3:19">
      <c r="C115" s="5">
        <v>44094</v>
      </c>
      <c r="D115" s="2">
        <v>202</v>
      </c>
      <c r="E115" s="2">
        <v>0</v>
      </c>
    </row>
    <row r="116" spans="3:19">
      <c r="C116" s="5">
        <v>44093</v>
      </c>
      <c r="D116" s="2">
        <v>190</v>
      </c>
      <c r="E116" s="2">
        <v>0</v>
      </c>
      <c r="R116" s="1">
        <v>44145</v>
      </c>
      <c r="S116" s="1">
        <v>220</v>
      </c>
    </row>
    <row r="117" spans="3:19">
      <c r="C117" s="5">
        <v>44092</v>
      </c>
      <c r="D117" s="2">
        <v>82</v>
      </c>
      <c r="E117" s="2">
        <v>0</v>
      </c>
    </row>
    <row r="118" spans="3:19">
      <c r="C118" s="5">
        <v>44091</v>
      </c>
      <c r="D118" s="2">
        <v>137</v>
      </c>
      <c r="E118" s="2">
        <v>0</v>
      </c>
    </row>
    <row r="119" spans="3:19">
      <c r="C119" s="5">
        <v>44090</v>
      </c>
      <c r="D119" s="2">
        <v>125</v>
      </c>
      <c r="E119" s="2">
        <v>0</v>
      </c>
      <c r="R119" s="1">
        <v>44146</v>
      </c>
      <c r="S119" s="1">
        <v>238</v>
      </c>
    </row>
    <row r="120" spans="3:19">
      <c r="C120" s="5">
        <v>44089</v>
      </c>
      <c r="D120" s="2">
        <v>136</v>
      </c>
      <c r="E120" s="2">
        <v>0</v>
      </c>
    </row>
    <row r="121" spans="3:19">
      <c r="C121" s="5">
        <v>44088</v>
      </c>
      <c r="D121" s="2">
        <v>67</v>
      </c>
      <c r="E121" s="2">
        <v>0</v>
      </c>
    </row>
    <row r="122" spans="3:19">
      <c r="C122" s="5">
        <v>44087</v>
      </c>
      <c r="D122" s="2">
        <v>87</v>
      </c>
      <c r="E122" s="2">
        <v>0</v>
      </c>
      <c r="R122" s="1">
        <v>44147</v>
      </c>
      <c r="S122" s="1">
        <v>197</v>
      </c>
    </row>
    <row r="123" spans="3:19">
      <c r="C123" s="5">
        <v>44086</v>
      </c>
      <c r="D123" s="2">
        <v>46</v>
      </c>
      <c r="E123" s="2">
        <v>0</v>
      </c>
    </row>
    <row r="124" spans="3:19">
      <c r="C124" s="5">
        <v>44085</v>
      </c>
      <c r="D124" s="2">
        <v>70</v>
      </c>
      <c r="E124" s="2">
        <v>0</v>
      </c>
    </row>
    <row r="125" spans="3:19">
      <c r="C125" s="5">
        <v>44084</v>
      </c>
      <c r="D125" s="2">
        <v>75</v>
      </c>
      <c r="E125" s="2">
        <v>0</v>
      </c>
      <c r="R125" s="1">
        <v>44148</v>
      </c>
      <c r="S125" s="1">
        <v>316</v>
      </c>
    </row>
    <row r="126" spans="3:19">
      <c r="C126" s="5">
        <v>44083</v>
      </c>
      <c r="D126" s="2">
        <v>101</v>
      </c>
      <c r="E126" s="2">
        <v>0</v>
      </c>
    </row>
    <row r="127" spans="3:19">
      <c r="C127" s="5">
        <v>44082</v>
      </c>
      <c r="D127" s="2">
        <v>56</v>
      </c>
      <c r="E127" s="2">
        <v>0</v>
      </c>
    </row>
    <row r="128" spans="3:19">
      <c r="C128" s="5">
        <v>44081</v>
      </c>
      <c r="D128" s="2">
        <v>46</v>
      </c>
      <c r="E128" s="2">
        <v>0</v>
      </c>
      <c r="R128" s="1">
        <v>44149</v>
      </c>
      <c r="S128" s="1">
        <v>244</v>
      </c>
    </row>
    <row r="129" spans="1:19">
      <c r="C129" s="5">
        <v>44080</v>
      </c>
      <c r="D129" s="2">
        <v>10</v>
      </c>
      <c r="E129" s="2">
        <v>0</v>
      </c>
    </row>
    <row r="130" spans="1:19">
      <c r="A130" t="s">
        <v>14</v>
      </c>
      <c r="C130" s="5">
        <v>44079</v>
      </c>
      <c r="D130" s="2">
        <v>15</v>
      </c>
      <c r="E130" s="2">
        <v>0</v>
      </c>
    </row>
    <row r="131" spans="1:19">
      <c r="A131" s="6" t="s">
        <v>6</v>
      </c>
      <c r="C131" s="5">
        <v>44078</v>
      </c>
      <c r="D131" s="2">
        <v>19</v>
      </c>
      <c r="E131" s="2">
        <v>0</v>
      </c>
      <c r="R131" s="1">
        <v>44150</v>
      </c>
      <c r="S131" s="1">
        <v>213</v>
      </c>
    </row>
    <row r="132" spans="1:19">
      <c r="C132" s="5">
        <v>44077</v>
      </c>
      <c r="D132" s="2">
        <v>6</v>
      </c>
      <c r="E132" s="2">
        <v>0</v>
      </c>
    </row>
    <row r="133" spans="1:19">
      <c r="A133" t="s">
        <v>8</v>
      </c>
      <c r="C133"/>
    </row>
    <row r="134" spans="1:19">
      <c r="A134" s="8" t="str">
        <f ca="1">"Uusien #koronavilkku päiväavaimien lukumäärä "&amp;TEXT(NOW(),"p.kk")&amp;" on n="&amp;C141&amp;" edelliset 7 päivää "&amp;A141&amp;" (muutos "&amp;A142&amp;"), "&amp;A148&amp;" ("&amp;A149&amp;"), "&amp;A155&amp;" ("&amp;A156&amp;"), "&amp;A162&amp;". Kumulatiivisesti N="&amp;G2&amp;" ja /5 arvioituna (*) avauskoodeja jaettu vähintään "&amp;TEXT(H2,"0")&amp;", https://github.com/jussivirkkala/excel/tree/master/all-exposure-checks"</f>
        <v>Uusien #koronavilkku päiväavaimien lukumäärä 25.12 on n=237 edelliset 7 päivää 2946 (muutos -21 %), 3747 (-30 %), 5360 (-6 %), 5682. Kumulatiivisesti N=47101 ja /5 arvioituna (*) avauskoodeja jaettu vähintään 9420, https://github.com/jussivirkkala/excel/tree/master/all-exposure-checks</v>
      </c>
      <c r="C134"/>
      <c r="R134" s="1">
        <v>44151</v>
      </c>
      <c r="S134" s="1">
        <v>104</v>
      </c>
    </row>
    <row r="136" spans="1:19">
      <c r="A136" s="8" t="str">
        <f ca="1">TEXT(NOW(),"p.k.vvvv")&amp;" uusia Koronavilkku päiväavaimia n="&amp;C141&amp;"."</f>
        <v>25.12.2020 uusia Koronavilkku päiväavaimia n=237.</v>
      </c>
      <c r="E136" t="str">
        <f>IF(MAX(AllKeys)=C141," (ennätys) ","")</f>
        <v/>
      </c>
    </row>
    <row r="137" spans="1:19">
      <c r="R137" s="1">
        <v>44152</v>
      </c>
      <c r="S137" s="1">
        <v>228</v>
      </c>
    </row>
    <row r="138" spans="1:19">
      <c r="A138" t="s">
        <v>4</v>
      </c>
    </row>
    <row r="139" spans="1:19">
      <c r="I139" t="s">
        <v>20</v>
      </c>
    </row>
    <row r="140" spans="1:19">
      <c r="B140" s="14">
        <f>MAX(time)+1</f>
        <v>44191</v>
      </c>
      <c r="C140" t="s">
        <v>25</v>
      </c>
      <c r="D140" t="s">
        <v>2</v>
      </c>
      <c r="F140" t="s">
        <v>18</v>
      </c>
      <c r="I140" t="s">
        <v>16</v>
      </c>
      <c r="J140" t="s">
        <v>17</v>
      </c>
      <c r="K140" t="s">
        <v>24</v>
      </c>
      <c r="R140" s="1">
        <v>44153</v>
      </c>
      <c r="S140" s="1">
        <v>288</v>
      </c>
    </row>
    <row r="141" spans="1:19">
      <c r="A141">
        <f>SUM(C141:C147)</f>
        <v>2946</v>
      </c>
      <c r="B141" s="14">
        <f>IF(AND(B140&gt;44077,B140&lt;&gt;""),B140-1,B140)</f>
        <v>44190</v>
      </c>
      <c r="C141">
        <f t="shared" ref="C141:C174" si="10">VLOOKUP(B141,data,2,FALSE)</f>
        <v>237</v>
      </c>
      <c r="D141">
        <f t="shared" ref="D141:D153" si="11">VLOOKUP(B141,data,3,FALSE)</f>
        <v>0</v>
      </c>
      <c r="E141">
        <f>IF(C141&lt;C142,C141,-1)</f>
        <v>237</v>
      </c>
      <c r="F141">
        <f>COUNTIF(E141:E263,E141)</f>
        <v>45</v>
      </c>
      <c r="G141" s="3">
        <f t="shared" ref="G141:G204" si="12">IF(G142&gt;44077,G142-1,44077)</f>
        <v>44077</v>
      </c>
      <c r="H141">
        <f t="shared" ref="H141:H204" si="13">VLOOKUP(G141,data,2,FALSE)</f>
        <v>6</v>
      </c>
      <c r="K141" t="str">
        <f t="shared" ref="K141:K172" si="14">IF(ISNA(VLOOKUP(B141,R:S,2,)),"",VLOOKUP(B141,R:S,2,))</f>
        <v/>
      </c>
    </row>
    <row r="142" spans="1:19">
      <c r="A142" s="9" t="str">
        <f>TEXT(A141/A148-1,"0 %")</f>
        <v>-21 %</v>
      </c>
      <c r="B142" s="14">
        <f t="shared" ref="B142:B205" si="15">IF(AND(B141&gt;44077,B141&lt;&gt;""),B141-1,B141)</f>
        <v>44189</v>
      </c>
      <c r="C142">
        <f t="shared" si="10"/>
        <v>442</v>
      </c>
      <c r="D142">
        <f t="shared" si="11"/>
        <v>0</v>
      </c>
      <c r="E142">
        <f>IF(C142&gt;=E141,E141,0)</f>
        <v>237</v>
      </c>
      <c r="G142" s="3">
        <f t="shared" si="12"/>
        <v>44077</v>
      </c>
      <c r="H142">
        <f t="shared" si="13"/>
        <v>6</v>
      </c>
      <c r="I142" t="str">
        <f t="shared" ref="I141:I204" si="16">IF(AND(H142&gt;H141,H142&gt;H143),H142,IF(AND(H143="",H142/H141&gt;1.1),H142,""))</f>
        <v/>
      </c>
      <c r="J142" t="str">
        <f t="shared" ref="J141:J204" si="17">IF(AND(H142&lt;H141,H142&lt;H143),H142,IF(AND(H143="",H142/H141&lt;0.9),H142,""))</f>
        <v/>
      </c>
      <c r="K142" t="str">
        <f t="shared" si="14"/>
        <v/>
      </c>
    </row>
    <row r="143" spans="1:19">
      <c r="B143" s="14">
        <f t="shared" si="15"/>
        <v>44188</v>
      </c>
      <c r="C143">
        <f t="shared" si="10"/>
        <v>457</v>
      </c>
      <c r="D143">
        <f t="shared" si="11"/>
        <v>0</v>
      </c>
      <c r="E143">
        <f t="shared" ref="E143:E187" si="18">IF(C143&gt;E142,E142,0)</f>
        <v>237</v>
      </c>
      <c r="G143" s="3">
        <f t="shared" si="12"/>
        <v>44077</v>
      </c>
      <c r="H143">
        <f t="shared" si="13"/>
        <v>6</v>
      </c>
      <c r="I143" t="str">
        <f t="shared" si="16"/>
        <v/>
      </c>
      <c r="J143" t="str">
        <f t="shared" si="17"/>
        <v/>
      </c>
      <c r="K143">
        <f t="shared" si="14"/>
        <v>367</v>
      </c>
      <c r="R143" s="1">
        <v>44154</v>
      </c>
      <c r="S143" s="1">
        <v>351</v>
      </c>
    </row>
    <row r="144" spans="1:19">
      <c r="B144" s="14">
        <f t="shared" si="15"/>
        <v>44187</v>
      </c>
      <c r="C144">
        <f t="shared" si="10"/>
        <v>495</v>
      </c>
      <c r="D144">
        <f t="shared" si="11"/>
        <v>0</v>
      </c>
      <c r="E144">
        <f t="shared" si="18"/>
        <v>237</v>
      </c>
      <c r="G144" s="3">
        <f t="shared" si="12"/>
        <v>44077</v>
      </c>
      <c r="H144">
        <f t="shared" si="13"/>
        <v>6</v>
      </c>
      <c r="I144" t="str">
        <f t="shared" si="16"/>
        <v/>
      </c>
      <c r="J144" t="str">
        <f t="shared" si="17"/>
        <v/>
      </c>
      <c r="K144">
        <f t="shared" si="14"/>
        <v>303</v>
      </c>
    </row>
    <row r="145" spans="1:19">
      <c r="B145" s="14">
        <f t="shared" si="15"/>
        <v>44186</v>
      </c>
      <c r="C145">
        <f t="shared" si="10"/>
        <v>436</v>
      </c>
      <c r="D145">
        <f t="shared" si="11"/>
        <v>0</v>
      </c>
      <c r="E145">
        <f t="shared" si="18"/>
        <v>237</v>
      </c>
      <c r="G145" s="3">
        <f t="shared" si="12"/>
        <v>44077</v>
      </c>
      <c r="H145">
        <f t="shared" si="13"/>
        <v>6</v>
      </c>
      <c r="I145" t="str">
        <f t="shared" si="16"/>
        <v/>
      </c>
      <c r="J145" t="str">
        <f t="shared" si="17"/>
        <v/>
      </c>
      <c r="K145">
        <f t="shared" si="14"/>
        <v>252</v>
      </c>
    </row>
    <row r="146" spans="1:19">
      <c r="B146" s="14">
        <f t="shared" si="15"/>
        <v>44185</v>
      </c>
      <c r="C146">
        <f t="shared" si="10"/>
        <v>393</v>
      </c>
      <c r="D146">
        <f t="shared" si="11"/>
        <v>0</v>
      </c>
      <c r="E146">
        <f t="shared" si="18"/>
        <v>237</v>
      </c>
      <c r="G146" s="3">
        <f t="shared" si="12"/>
        <v>44077</v>
      </c>
      <c r="H146">
        <f t="shared" si="13"/>
        <v>6</v>
      </c>
      <c r="I146" t="str">
        <f t="shared" si="16"/>
        <v/>
      </c>
      <c r="J146" t="str">
        <f t="shared" si="17"/>
        <v/>
      </c>
      <c r="K146">
        <f t="shared" si="14"/>
        <v>309</v>
      </c>
      <c r="R146" s="1">
        <v>44155</v>
      </c>
      <c r="S146" s="1">
        <v>461</v>
      </c>
    </row>
    <row r="147" spans="1:19">
      <c r="B147" s="14">
        <f t="shared" si="15"/>
        <v>44184</v>
      </c>
      <c r="C147">
        <f t="shared" si="10"/>
        <v>486</v>
      </c>
      <c r="D147">
        <f t="shared" si="11"/>
        <v>0</v>
      </c>
      <c r="E147">
        <f>IF(C147&gt;E146,E146,-1)</f>
        <v>237</v>
      </c>
      <c r="G147" s="3">
        <f t="shared" si="12"/>
        <v>44077</v>
      </c>
      <c r="H147">
        <f t="shared" si="13"/>
        <v>6</v>
      </c>
      <c r="I147" t="str">
        <f t="shared" si="16"/>
        <v/>
      </c>
      <c r="J147" t="str">
        <f t="shared" si="17"/>
        <v/>
      </c>
      <c r="K147">
        <f t="shared" si="14"/>
        <v>271</v>
      </c>
    </row>
    <row r="148" spans="1:19">
      <c r="A148">
        <f>SUM(C148:C154)</f>
        <v>3747</v>
      </c>
      <c r="B148" s="14">
        <f t="shared" si="15"/>
        <v>44183</v>
      </c>
      <c r="C148">
        <f t="shared" si="10"/>
        <v>403</v>
      </c>
      <c r="D148">
        <f t="shared" si="11"/>
        <v>0</v>
      </c>
      <c r="E148">
        <f t="shared" si="18"/>
        <v>237</v>
      </c>
      <c r="G148" s="3">
        <f t="shared" si="12"/>
        <v>44077</v>
      </c>
      <c r="H148">
        <f t="shared" si="13"/>
        <v>6</v>
      </c>
      <c r="I148" t="str">
        <f t="shared" si="16"/>
        <v/>
      </c>
      <c r="J148" t="str">
        <f t="shared" si="17"/>
        <v/>
      </c>
      <c r="K148">
        <f t="shared" si="14"/>
        <v>354</v>
      </c>
    </row>
    <row r="149" spans="1:19">
      <c r="A149" s="9" t="str">
        <f>TEXT(A148/A155-1,"0 %")</f>
        <v>-30 %</v>
      </c>
      <c r="B149" s="14">
        <f t="shared" si="15"/>
        <v>44182</v>
      </c>
      <c r="C149">
        <f t="shared" si="10"/>
        <v>571</v>
      </c>
      <c r="D149">
        <f t="shared" si="11"/>
        <v>0</v>
      </c>
      <c r="E149">
        <f t="shared" si="18"/>
        <v>237</v>
      </c>
      <c r="G149" s="3">
        <f t="shared" si="12"/>
        <v>44077</v>
      </c>
      <c r="H149">
        <f t="shared" si="13"/>
        <v>6</v>
      </c>
      <c r="I149" t="str">
        <f t="shared" si="16"/>
        <v/>
      </c>
      <c r="J149" t="str">
        <f t="shared" si="17"/>
        <v/>
      </c>
      <c r="K149">
        <f t="shared" si="14"/>
        <v>358</v>
      </c>
      <c r="R149" s="1">
        <v>44156</v>
      </c>
      <c r="S149" s="1">
        <v>469</v>
      </c>
    </row>
    <row r="150" spans="1:19">
      <c r="B150" s="14">
        <f t="shared" si="15"/>
        <v>44181</v>
      </c>
      <c r="C150">
        <f t="shared" si="10"/>
        <v>640</v>
      </c>
      <c r="D150">
        <f t="shared" si="11"/>
        <v>1</v>
      </c>
      <c r="E150">
        <f t="shared" si="18"/>
        <v>237</v>
      </c>
      <c r="G150" s="3">
        <f t="shared" si="12"/>
        <v>44077</v>
      </c>
      <c r="H150">
        <f t="shared" si="13"/>
        <v>6</v>
      </c>
      <c r="I150" t="str">
        <f t="shared" si="16"/>
        <v/>
      </c>
      <c r="J150" t="str">
        <f t="shared" si="17"/>
        <v/>
      </c>
      <c r="K150">
        <f t="shared" si="14"/>
        <v>411</v>
      </c>
    </row>
    <row r="151" spans="1:19">
      <c r="B151" s="14">
        <f t="shared" si="15"/>
        <v>44180</v>
      </c>
      <c r="C151">
        <f t="shared" si="10"/>
        <v>504</v>
      </c>
      <c r="D151">
        <f t="shared" si="11"/>
        <v>0</v>
      </c>
      <c r="E151">
        <f t="shared" si="18"/>
        <v>237</v>
      </c>
      <c r="G151" s="3">
        <f t="shared" si="12"/>
        <v>44078</v>
      </c>
      <c r="H151">
        <f t="shared" si="13"/>
        <v>19</v>
      </c>
      <c r="I151">
        <f t="shared" si="16"/>
        <v>19</v>
      </c>
      <c r="J151" t="str">
        <f t="shared" si="17"/>
        <v/>
      </c>
      <c r="K151">
        <f t="shared" si="14"/>
        <v>349</v>
      </c>
    </row>
    <row r="152" spans="1:19">
      <c r="B152" s="14">
        <f t="shared" si="15"/>
        <v>44179</v>
      </c>
      <c r="C152">
        <f t="shared" si="10"/>
        <v>443</v>
      </c>
      <c r="D152">
        <f t="shared" si="11"/>
        <v>0</v>
      </c>
      <c r="E152">
        <f t="shared" si="18"/>
        <v>237</v>
      </c>
      <c r="G152" s="3">
        <f t="shared" si="12"/>
        <v>44079</v>
      </c>
      <c r="H152">
        <f t="shared" si="13"/>
        <v>15</v>
      </c>
      <c r="I152" t="str">
        <f t="shared" si="16"/>
        <v/>
      </c>
      <c r="J152" t="str">
        <f t="shared" si="17"/>
        <v/>
      </c>
      <c r="K152">
        <f t="shared" si="14"/>
        <v>300</v>
      </c>
      <c r="R152" s="1">
        <v>44157</v>
      </c>
      <c r="S152" s="1">
        <v>423</v>
      </c>
    </row>
    <row r="153" spans="1:19">
      <c r="B153" s="14">
        <f t="shared" si="15"/>
        <v>44178</v>
      </c>
      <c r="C153">
        <f t="shared" si="10"/>
        <v>598</v>
      </c>
      <c r="D153">
        <f t="shared" si="11"/>
        <v>0</v>
      </c>
      <c r="E153">
        <f t="shared" si="18"/>
        <v>237</v>
      </c>
      <c r="G153" s="3">
        <f t="shared" si="12"/>
        <v>44080</v>
      </c>
      <c r="H153">
        <f t="shared" si="13"/>
        <v>10</v>
      </c>
      <c r="I153" t="str">
        <f t="shared" si="16"/>
        <v/>
      </c>
      <c r="J153">
        <f t="shared" si="17"/>
        <v>10</v>
      </c>
      <c r="K153">
        <f t="shared" si="14"/>
        <v>360</v>
      </c>
    </row>
    <row r="154" spans="1:19">
      <c r="B154" s="14">
        <f t="shared" si="15"/>
        <v>44177</v>
      </c>
      <c r="C154">
        <f t="shared" si="10"/>
        <v>588</v>
      </c>
      <c r="D154">
        <f>VLOOKUP(B154,data,3,FALSE)</f>
        <v>0</v>
      </c>
      <c r="E154">
        <f t="shared" si="18"/>
        <v>237</v>
      </c>
      <c r="G154" s="3">
        <f t="shared" si="12"/>
        <v>44081</v>
      </c>
      <c r="H154">
        <f t="shared" si="13"/>
        <v>46</v>
      </c>
      <c r="I154" t="str">
        <f t="shared" si="16"/>
        <v/>
      </c>
      <c r="J154" t="str">
        <f t="shared" si="17"/>
        <v/>
      </c>
      <c r="K154">
        <f t="shared" si="14"/>
        <v>377</v>
      </c>
    </row>
    <row r="155" spans="1:19">
      <c r="A155">
        <f>SUM(C155:C161)</f>
        <v>5360</v>
      </c>
      <c r="B155" s="14">
        <f t="shared" si="15"/>
        <v>44176</v>
      </c>
      <c r="C155">
        <f t="shared" si="10"/>
        <v>897</v>
      </c>
      <c r="D155">
        <f t="shared" ref="D155:D161" si="19">VLOOKUP(B155,data,3,FALSE)</f>
        <v>0</v>
      </c>
      <c r="E155">
        <f t="shared" si="18"/>
        <v>237</v>
      </c>
      <c r="G155" s="3">
        <f t="shared" si="12"/>
        <v>44082</v>
      </c>
      <c r="H155">
        <f t="shared" si="13"/>
        <v>56</v>
      </c>
      <c r="I155" t="str">
        <f t="shared" si="16"/>
        <v/>
      </c>
      <c r="J155" t="str">
        <f t="shared" si="17"/>
        <v/>
      </c>
      <c r="K155">
        <f t="shared" si="14"/>
        <v>501</v>
      </c>
      <c r="R155" s="1">
        <v>44158</v>
      </c>
      <c r="S155" s="1">
        <v>297</v>
      </c>
    </row>
    <row r="156" spans="1:19">
      <c r="A156" s="9" t="str">
        <f>TEXT(A155/A162-1,"0 %")</f>
        <v>-6 %</v>
      </c>
      <c r="B156" s="14">
        <f t="shared" si="15"/>
        <v>44175</v>
      </c>
      <c r="C156">
        <f t="shared" si="10"/>
        <v>710</v>
      </c>
      <c r="D156">
        <f t="shared" si="19"/>
        <v>0</v>
      </c>
      <c r="E156">
        <f t="shared" si="18"/>
        <v>237</v>
      </c>
      <c r="G156" s="3">
        <f t="shared" si="12"/>
        <v>44083</v>
      </c>
      <c r="H156">
        <f t="shared" si="13"/>
        <v>101</v>
      </c>
      <c r="I156">
        <f t="shared" si="16"/>
        <v>101</v>
      </c>
      <c r="J156" t="str">
        <f t="shared" si="17"/>
        <v/>
      </c>
      <c r="K156">
        <f t="shared" si="14"/>
        <v>840</v>
      </c>
    </row>
    <row r="157" spans="1:19">
      <c r="B157" s="14">
        <f t="shared" si="15"/>
        <v>44174</v>
      </c>
      <c r="C157">
        <f t="shared" si="10"/>
        <v>817</v>
      </c>
      <c r="D157">
        <f t="shared" si="19"/>
        <v>0</v>
      </c>
      <c r="E157">
        <f t="shared" si="18"/>
        <v>237</v>
      </c>
      <c r="G157" s="3">
        <f t="shared" si="12"/>
        <v>44084</v>
      </c>
      <c r="H157">
        <f t="shared" si="13"/>
        <v>75</v>
      </c>
      <c r="I157" t="str">
        <f t="shared" si="16"/>
        <v/>
      </c>
      <c r="J157" t="str">
        <f t="shared" si="17"/>
        <v/>
      </c>
      <c r="K157">
        <f t="shared" si="14"/>
        <v>490</v>
      </c>
    </row>
    <row r="158" spans="1:19">
      <c r="B158" s="14">
        <f t="shared" si="15"/>
        <v>44173</v>
      </c>
      <c r="C158">
        <f t="shared" si="10"/>
        <v>695</v>
      </c>
      <c r="D158">
        <f t="shared" si="19"/>
        <v>0</v>
      </c>
      <c r="E158">
        <f t="shared" si="18"/>
        <v>237</v>
      </c>
      <c r="G158" s="3">
        <f t="shared" si="12"/>
        <v>44085</v>
      </c>
      <c r="H158">
        <f t="shared" si="13"/>
        <v>70</v>
      </c>
      <c r="I158" t="str">
        <f t="shared" si="16"/>
        <v/>
      </c>
      <c r="J158" t="str">
        <f t="shared" si="17"/>
        <v/>
      </c>
      <c r="K158">
        <f t="shared" si="14"/>
        <v>361</v>
      </c>
      <c r="R158" s="1">
        <v>44159</v>
      </c>
      <c r="S158" s="1">
        <v>353</v>
      </c>
    </row>
    <row r="159" spans="1:19">
      <c r="B159" s="14">
        <f t="shared" si="15"/>
        <v>44172</v>
      </c>
      <c r="C159">
        <f t="shared" si="10"/>
        <v>531</v>
      </c>
      <c r="D159">
        <f t="shared" si="19"/>
        <v>0</v>
      </c>
      <c r="E159">
        <f t="shared" si="18"/>
        <v>237</v>
      </c>
      <c r="G159" s="3">
        <f t="shared" si="12"/>
        <v>44086</v>
      </c>
      <c r="H159">
        <f t="shared" si="13"/>
        <v>46</v>
      </c>
      <c r="I159" t="str">
        <f t="shared" si="16"/>
        <v/>
      </c>
      <c r="J159">
        <f t="shared" si="17"/>
        <v>46</v>
      </c>
      <c r="K159">
        <f t="shared" si="14"/>
        <v>250</v>
      </c>
    </row>
    <row r="160" spans="1:19">
      <c r="B160" s="14">
        <f t="shared" si="15"/>
        <v>44171</v>
      </c>
      <c r="C160">
        <f t="shared" si="10"/>
        <v>865</v>
      </c>
      <c r="D160">
        <f t="shared" si="19"/>
        <v>0</v>
      </c>
      <c r="E160">
        <f t="shared" si="18"/>
        <v>237</v>
      </c>
      <c r="G160" s="3">
        <f t="shared" si="12"/>
        <v>44087</v>
      </c>
      <c r="H160">
        <f t="shared" si="13"/>
        <v>87</v>
      </c>
      <c r="I160">
        <f t="shared" si="16"/>
        <v>87</v>
      </c>
      <c r="J160" t="str">
        <f t="shared" si="17"/>
        <v/>
      </c>
      <c r="K160">
        <f t="shared" si="14"/>
        <v>413</v>
      </c>
    </row>
    <row r="161" spans="1:19">
      <c r="B161" s="14">
        <f t="shared" si="15"/>
        <v>44170</v>
      </c>
      <c r="C161">
        <f t="shared" si="10"/>
        <v>845</v>
      </c>
      <c r="D161">
        <f t="shared" si="19"/>
        <v>0</v>
      </c>
      <c r="E161">
        <f t="shared" si="18"/>
        <v>237</v>
      </c>
      <c r="G161" s="3">
        <f t="shared" si="12"/>
        <v>44088</v>
      </c>
      <c r="H161">
        <f t="shared" si="13"/>
        <v>67</v>
      </c>
      <c r="I161" t="str">
        <f t="shared" si="16"/>
        <v/>
      </c>
      <c r="J161">
        <f t="shared" si="17"/>
        <v>67</v>
      </c>
      <c r="K161">
        <f t="shared" si="14"/>
        <v>460</v>
      </c>
      <c r="R161" s="1">
        <v>44160</v>
      </c>
      <c r="S161" s="1">
        <v>363</v>
      </c>
    </row>
    <row r="162" spans="1:19">
      <c r="A162">
        <f>SUM(C162:C168)</f>
        <v>5682</v>
      </c>
      <c r="B162" s="14">
        <f t="shared" si="15"/>
        <v>44169</v>
      </c>
      <c r="C162">
        <f t="shared" si="10"/>
        <v>748</v>
      </c>
      <c r="D162">
        <f t="shared" ref="D162:D174" si="20">VLOOKUP(B162,data,3,FALSE)</f>
        <v>0</v>
      </c>
      <c r="E162">
        <f t="shared" si="18"/>
        <v>237</v>
      </c>
      <c r="G162" s="3">
        <f t="shared" si="12"/>
        <v>44089</v>
      </c>
      <c r="H162">
        <f t="shared" si="13"/>
        <v>136</v>
      </c>
      <c r="I162">
        <f t="shared" si="16"/>
        <v>136</v>
      </c>
      <c r="J162" t="str">
        <f t="shared" si="17"/>
        <v/>
      </c>
      <c r="K162">
        <f t="shared" si="14"/>
        <v>336</v>
      </c>
    </row>
    <row r="163" spans="1:19">
      <c r="A163" s="9" t="str">
        <f>TEXT(A162/A169-1,"0 %")</f>
        <v>9 %</v>
      </c>
      <c r="B163" s="14">
        <f t="shared" si="15"/>
        <v>44168</v>
      </c>
      <c r="C163">
        <f t="shared" si="10"/>
        <v>714</v>
      </c>
      <c r="D163">
        <f t="shared" si="20"/>
        <v>0</v>
      </c>
      <c r="E163">
        <f t="shared" si="18"/>
        <v>237</v>
      </c>
      <c r="G163" s="3">
        <f t="shared" si="12"/>
        <v>44090</v>
      </c>
      <c r="H163">
        <f t="shared" si="13"/>
        <v>125</v>
      </c>
      <c r="I163" t="str">
        <f t="shared" si="16"/>
        <v/>
      </c>
      <c r="J163">
        <f t="shared" si="17"/>
        <v>125</v>
      </c>
      <c r="K163">
        <f t="shared" si="14"/>
        <v>540</v>
      </c>
    </row>
    <row r="164" spans="1:19">
      <c r="B164" s="14">
        <f t="shared" si="15"/>
        <v>44167</v>
      </c>
      <c r="C164">
        <f t="shared" si="10"/>
        <v>995</v>
      </c>
      <c r="D164">
        <f t="shared" si="20"/>
        <v>0</v>
      </c>
      <c r="E164">
        <f t="shared" si="18"/>
        <v>237</v>
      </c>
      <c r="G164" s="3">
        <f t="shared" si="12"/>
        <v>44091</v>
      </c>
      <c r="H164">
        <f t="shared" si="13"/>
        <v>137</v>
      </c>
      <c r="I164">
        <f t="shared" si="16"/>
        <v>137</v>
      </c>
      <c r="J164" t="str">
        <f t="shared" si="17"/>
        <v/>
      </c>
      <c r="K164">
        <f t="shared" si="14"/>
        <v>420</v>
      </c>
      <c r="R164" s="1">
        <v>44161</v>
      </c>
      <c r="S164" s="1">
        <v>496</v>
      </c>
    </row>
    <row r="165" spans="1:19">
      <c r="B165" s="14">
        <f t="shared" si="15"/>
        <v>44166</v>
      </c>
      <c r="C165">
        <f t="shared" si="10"/>
        <v>722</v>
      </c>
      <c r="D165">
        <f t="shared" si="20"/>
        <v>0</v>
      </c>
      <c r="E165">
        <f t="shared" si="18"/>
        <v>237</v>
      </c>
      <c r="G165" s="3">
        <f t="shared" si="12"/>
        <v>44092</v>
      </c>
      <c r="H165">
        <f t="shared" si="13"/>
        <v>82</v>
      </c>
      <c r="I165" t="str">
        <f t="shared" si="16"/>
        <v/>
      </c>
      <c r="J165">
        <f t="shared" si="17"/>
        <v>82</v>
      </c>
      <c r="K165">
        <f t="shared" si="14"/>
        <v>550</v>
      </c>
    </row>
    <row r="166" spans="1:19">
      <c r="B166" s="14">
        <f t="shared" si="15"/>
        <v>44165</v>
      </c>
      <c r="C166">
        <f t="shared" si="10"/>
        <v>725</v>
      </c>
      <c r="D166">
        <f t="shared" si="20"/>
        <v>0</v>
      </c>
      <c r="E166">
        <f t="shared" si="18"/>
        <v>237</v>
      </c>
      <c r="G166" s="3">
        <f t="shared" si="12"/>
        <v>44093</v>
      </c>
      <c r="H166">
        <f t="shared" si="13"/>
        <v>190</v>
      </c>
      <c r="I166" t="str">
        <f t="shared" si="16"/>
        <v/>
      </c>
      <c r="J166" t="str">
        <f t="shared" si="17"/>
        <v/>
      </c>
      <c r="K166">
        <f t="shared" si="14"/>
        <v>283</v>
      </c>
    </row>
    <row r="167" spans="1:19">
      <c r="A167" s="7"/>
      <c r="B167" s="14">
        <f t="shared" si="15"/>
        <v>44164</v>
      </c>
      <c r="C167">
        <f t="shared" si="10"/>
        <v>753</v>
      </c>
      <c r="D167">
        <f t="shared" si="20"/>
        <v>0</v>
      </c>
      <c r="E167">
        <f t="shared" si="18"/>
        <v>237</v>
      </c>
      <c r="G167" s="3">
        <f t="shared" si="12"/>
        <v>44094</v>
      </c>
      <c r="H167">
        <f t="shared" si="13"/>
        <v>202</v>
      </c>
      <c r="I167">
        <f t="shared" si="16"/>
        <v>202</v>
      </c>
      <c r="J167" t="str">
        <f t="shared" si="17"/>
        <v/>
      </c>
      <c r="K167">
        <f t="shared" si="14"/>
        <v>322</v>
      </c>
      <c r="R167" s="1">
        <v>44162</v>
      </c>
      <c r="S167" s="1">
        <v>618</v>
      </c>
    </row>
    <row r="168" spans="1:19">
      <c r="A168" s="3"/>
      <c r="B168" s="14">
        <f t="shared" si="15"/>
        <v>44163</v>
      </c>
      <c r="C168">
        <f t="shared" si="10"/>
        <v>1025</v>
      </c>
      <c r="D168">
        <f t="shared" si="20"/>
        <v>0</v>
      </c>
      <c r="E168">
        <f t="shared" si="18"/>
        <v>237</v>
      </c>
      <c r="G168" s="3">
        <f t="shared" si="12"/>
        <v>44095</v>
      </c>
      <c r="H168">
        <f t="shared" si="13"/>
        <v>157</v>
      </c>
      <c r="I168" t="str">
        <f t="shared" si="16"/>
        <v/>
      </c>
      <c r="J168">
        <f t="shared" si="17"/>
        <v>157</v>
      </c>
      <c r="K168">
        <f t="shared" si="14"/>
        <v>541</v>
      </c>
    </row>
    <row r="169" spans="1:19">
      <c r="A169">
        <f>SUM(C169:C175)</f>
        <v>5227</v>
      </c>
      <c r="B169" s="14">
        <f t="shared" si="15"/>
        <v>44162</v>
      </c>
      <c r="C169">
        <f t="shared" si="10"/>
        <v>838</v>
      </c>
      <c r="D169">
        <f t="shared" si="20"/>
        <v>0</v>
      </c>
      <c r="E169">
        <f t="shared" si="18"/>
        <v>237</v>
      </c>
      <c r="G169" s="3">
        <f t="shared" si="12"/>
        <v>44096</v>
      </c>
      <c r="H169">
        <f t="shared" si="13"/>
        <v>311</v>
      </c>
      <c r="I169">
        <f t="shared" si="16"/>
        <v>311</v>
      </c>
      <c r="J169" t="str">
        <f t="shared" si="17"/>
        <v/>
      </c>
      <c r="K169">
        <f t="shared" si="14"/>
        <v>618</v>
      </c>
    </row>
    <row r="170" spans="1:19">
      <c r="A170" s="9" t="str">
        <f>TEXT(A169/A176-1,"0 %")</f>
        <v>86 %</v>
      </c>
      <c r="B170" s="14">
        <f t="shared" si="15"/>
        <v>44161</v>
      </c>
      <c r="C170">
        <f t="shared" si="10"/>
        <v>923</v>
      </c>
      <c r="D170">
        <f t="shared" si="20"/>
        <v>1</v>
      </c>
      <c r="E170">
        <f t="shared" si="18"/>
        <v>237</v>
      </c>
      <c r="G170" s="3">
        <f t="shared" si="12"/>
        <v>44097</v>
      </c>
      <c r="H170">
        <f t="shared" si="13"/>
        <v>189</v>
      </c>
      <c r="I170" t="str">
        <f t="shared" si="16"/>
        <v/>
      </c>
      <c r="J170">
        <f t="shared" si="17"/>
        <v>189</v>
      </c>
      <c r="K170">
        <f t="shared" si="14"/>
        <v>496</v>
      </c>
      <c r="R170" s="1">
        <v>44163</v>
      </c>
      <c r="S170" s="1">
        <v>541</v>
      </c>
    </row>
    <row r="171" spans="1:19">
      <c r="B171" s="14">
        <f t="shared" si="15"/>
        <v>44160</v>
      </c>
      <c r="C171">
        <f t="shared" si="10"/>
        <v>1098</v>
      </c>
      <c r="D171">
        <f t="shared" si="20"/>
        <v>0</v>
      </c>
      <c r="E171">
        <f t="shared" si="18"/>
        <v>237</v>
      </c>
      <c r="G171" s="3">
        <f t="shared" si="12"/>
        <v>44098</v>
      </c>
      <c r="H171">
        <f t="shared" si="13"/>
        <v>211</v>
      </c>
      <c r="I171" t="str">
        <f t="shared" si="16"/>
        <v/>
      </c>
      <c r="J171" t="str">
        <f t="shared" si="17"/>
        <v/>
      </c>
      <c r="K171">
        <f t="shared" si="14"/>
        <v>363</v>
      </c>
    </row>
    <row r="172" spans="1:19">
      <c r="B172" s="14">
        <f t="shared" si="15"/>
        <v>44159</v>
      </c>
      <c r="C172">
        <f t="shared" si="10"/>
        <v>874</v>
      </c>
      <c r="D172">
        <f t="shared" si="20"/>
        <v>0</v>
      </c>
      <c r="E172">
        <f t="shared" si="18"/>
        <v>237</v>
      </c>
      <c r="G172" s="3">
        <f t="shared" si="12"/>
        <v>44099</v>
      </c>
      <c r="H172">
        <f t="shared" si="13"/>
        <v>217</v>
      </c>
      <c r="I172" t="str">
        <f t="shared" si="16"/>
        <v/>
      </c>
      <c r="J172" t="str">
        <f t="shared" si="17"/>
        <v/>
      </c>
      <c r="K172">
        <f t="shared" si="14"/>
        <v>353</v>
      </c>
    </row>
    <row r="173" spans="1:19">
      <c r="B173" s="14">
        <f t="shared" si="15"/>
        <v>44158</v>
      </c>
      <c r="C173">
        <f t="shared" si="10"/>
        <v>383</v>
      </c>
      <c r="D173">
        <f t="shared" si="20"/>
        <v>0</v>
      </c>
      <c r="E173">
        <f t="shared" si="18"/>
        <v>237</v>
      </c>
      <c r="G173" s="3">
        <f t="shared" si="12"/>
        <v>44100</v>
      </c>
      <c r="H173">
        <f t="shared" si="13"/>
        <v>242</v>
      </c>
      <c r="I173">
        <f t="shared" si="16"/>
        <v>242</v>
      </c>
      <c r="J173" t="str">
        <f t="shared" si="17"/>
        <v/>
      </c>
      <c r="K173">
        <f t="shared" ref="K173:K204" si="21">IF(ISNA(VLOOKUP(B173,R:S,2,)),"",VLOOKUP(B173,R:S,2,))</f>
        <v>297</v>
      </c>
      <c r="R173" s="1">
        <v>44164</v>
      </c>
      <c r="S173" s="1">
        <v>322</v>
      </c>
    </row>
    <row r="174" spans="1:19">
      <c r="B174" s="14">
        <f t="shared" si="15"/>
        <v>44157</v>
      </c>
      <c r="C174">
        <f t="shared" si="10"/>
        <v>485</v>
      </c>
      <c r="D174">
        <f t="shared" si="20"/>
        <v>0</v>
      </c>
      <c r="E174">
        <f t="shared" si="18"/>
        <v>237</v>
      </c>
      <c r="G174" s="3">
        <f t="shared" si="12"/>
        <v>44101</v>
      </c>
      <c r="H174">
        <f t="shared" si="13"/>
        <v>141</v>
      </c>
      <c r="I174" t="str">
        <f t="shared" si="16"/>
        <v/>
      </c>
      <c r="J174">
        <f t="shared" si="17"/>
        <v>141</v>
      </c>
      <c r="K174">
        <f t="shared" si="21"/>
        <v>423</v>
      </c>
    </row>
    <row r="175" spans="1:19">
      <c r="B175" s="14">
        <f t="shared" si="15"/>
        <v>44156</v>
      </c>
      <c r="C175">
        <f t="shared" ref="C175" si="22">VLOOKUP(B175,data,2,FALSE)</f>
        <v>626</v>
      </c>
      <c r="D175">
        <f t="shared" ref="D175" si="23">VLOOKUP(B175,data,3,FALSE)</f>
        <v>0</v>
      </c>
      <c r="E175">
        <f t="shared" si="18"/>
        <v>237</v>
      </c>
      <c r="G175" s="3">
        <f t="shared" si="12"/>
        <v>44102</v>
      </c>
      <c r="H175">
        <f t="shared" si="13"/>
        <v>199</v>
      </c>
      <c r="I175" t="str">
        <f t="shared" si="16"/>
        <v/>
      </c>
      <c r="J175" t="str">
        <f t="shared" si="17"/>
        <v/>
      </c>
      <c r="K175">
        <f t="shared" si="21"/>
        <v>469</v>
      </c>
    </row>
    <row r="176" spans="1:19">
      <c r="A176">
        <f>SUM(C176:C182)</f>
        <v>2803</v>
      </c>
      <c r="B176" s="14">
        <f t="shared" si="15"/>
        <v>44155</v>
      </c>
      <c r="C176">
        <f t="shared" ref="C176:C178" si="24">VLOOKUP(B176,data,2,FALSE)</f>
        <v>518</v>
      </c>
      <c r="D176">
        <f t="shared" ref="D176:D178" si="25">VLOOKUP(B176,data,3,FALSE)</f>
        <v>0</v>
      </c>
      <c r="E176">
        <f t="shared" si="18"/>
        <v>237</v>
      </c>
      <c r="G176" s="3">
        <f t="shared" si="12"/>
        <v>44103</v>
      </c>
      <c r="H176">
        <f t="shared" si="13"/>
        <v>238</v>
      </c>
      <c r="I176" t="str">
        <f t="shared" si="16"/>
        <v/>
      </c>
      <c r="J176" t="str">
        <f t="shared" si="17"/>
        <v/>
      </c>
      <c r="K176">
        <f t="shared" si="21"/>
        <v>461</v>
      </c>
      <c r="R176" s="1">
        <v>44165</v>
      </c>
      <c r="S176" s="1">
        <v>283</v>
      </c>
    </row>
    <row r="177" spans="1:19">
      <c r="A177" s="9" t="str">
        <f>TEXT(A176/A183-1,"0 %")</f>
        <v>58 %</v>
      </c>
      <c r="B177" s="14">
        <f t="shared" si="15"/>
        <v>44154</v>
      </c>
      <c r="C177">
        <f t="shared" si="24"/>
        <v>537</v>
      </c>
      <c r="D177">
        <f t="shared" si="25"/>
        <v>0</v>
      </c>
      <c r="E177">
        <f t="shared" si="18"/>
        <v>237</v>
      </c>
      <c r="G177" s="3">
        <f t="shared" si="12"/>
        <v>44104</v>
      </c>
      <c r="H177">
        <f t="shared" si="13"/>
        <v>318</v>
      </c>
      <c r="I177">
        <f t="shared" si="16"/>
        <v>318</v>
      </c>
      <c r="J177" t="str">
        <f t="shared" si="17"/>
        <v/>
      </c>
      <c r="K177">
        <f t="shared" si="21"/>
        <v>351</v>
      </c>
    </row>
    <row r="178" spans="1:19">
      <c r="B178" s="14">
        <f t="shared" si="15"/>
        <v>44153</v>
      </c>
      <c r="C178">
        <f t="shared" si="24"/>
        <v>458</v>
      </c>
      <c r="D178">
        <f t="shared" si="25"/>
        <v>0</v>
      </c>
      <c r="E178">
        <f t="shared" si="18"/>
        <v>237</v>
      </c>
      <c r="G178" s="3">
        <f t="shared" si="12"/>
        <v>44105</v>
      </c>
      <c r="H178">
        <f t="shared" si="13"/>
        <v>203</v>
      </c>
      <c r="I178" t="str">
        <f t="shared" si="16"/>
        <v/>
      </c>
      <c r="J178" t="str">
        <f t="shared" si="17"/>
        <v/>
      </c>
      <c r="K178">
        <f t="shared" si="21"/>
        <v>288</v>
      </c>
    </row>
    <row r="179" spans="1:19">
      <c r="B179" s="14">
        <f t="shared" si="15"/>
        <v>44152</v>
      </c>
      <c r="C179">
        <f t="shared" ref="C179:C183" si="26">VLOOKUP(B179,data,2,FALSE)</f>
        <v>389</v>
      </c>
      <c r="D179">
        <f t="shared" ref="D179:D187" si="27">VLOOKUP(B179,data,3,FALSE)</f>
        <v>0</v>
      </c>
      <c r="E179">
        <f t="shared" si="18"/>
        <v>237</v>
      </c>
      <c r="G179" s="3">
        <f t="shared" si="12"/>
        <v>44106</v>
      </c>
      <c r="H179">
        <f t="shared" si="13"/>
        <v>169</v>
      </c>
      <c r="I179" t="str">
        <f t="shared" si="16"/>
        <v/>
      </c>
      <c r="J179">
        <f t="shared" si="17"/>
        <v>169</v>
      </c>
      <c r="K179">
        <f t="shared" si="21"/>
        <v>228</v>
      </c>
      <c r="R179" s="1">
        <v>44166</v>
      </c>
      <c r="S179" s="1">
        <v>550</v>
      </c>
    </row>
    <row r="180" spans="1:19">
      <c r="B180" s="14">
        <f t="shared" si="15"/>
        <v>44151</v>
      </c>
      <c r="C180">
        <f t="shared" si="26"/>
        <v>301</v>
      </c>
      <c r="D180">
        <f t="shared" si="27"/>
        <v>0</v>
      </c>
      <c r="E180">
        <f t="shared" si="18"/>
        <v>237</v>
      </c>
      <c r="G180" s="3">
        <f t="shared" si="12"/>
        <v>44107</v>
      </c>
      <c r="H180">
        <f t="shared" si="13"/>
        <v>463</v>
      </c>
      <c r="I180">
        <f t="shared" si="16"/>
        <v>463</v>
      </c>
      <c r="J180" t="str">
        <f t="shared" si="17"/>
        <v/>
      </c>
      <c r="K180">
        <f t="shared" si="21"/>
        <v>104</v>
      </c>
    </row>
    <row r="181" spans="1:19">
      <c r="B181" s="14">
        <f t="shared" si="15"/>
        <v>44150</v>
      </c>
      <c r="C181">
        <f t="shared" si="26"/>
        <v>321</v>
      </c>
      <c r="D181">
        <f t="shared" si="27"/>
        <v>0</v>
      </c>
      <c r="E181">
        <f t="shared" si="18"/>
        <v>237</v>
      </c>
      <c r="G181" s="3">
        <f t="shared" si="12"/>
        <v>44108</v>
      </c>
      <c r="H181">
        <f t="shared" si="13"/>
        <v>294</v>
      </c>
      <c r="I181" t="str">
        <f t="shared" si="16"/>
        <v/>
      </c>
      <c r="J181">
        <f t="shared" si="17"/>
        <v>294</v>
      </c>
      <c r="K181">
        <f t="shared" si="21"/>
        <v>213</v>
      </c>
    </row>
    <row r="182" spans="1:19">
      <c r="B182" s="14">
        <f t="shared" si="15"/>
        <v>44149</v>
      </c>
      <c r="C182">
        <f t="shared" si="26"/>
        <v>279</v>
      </c>
      <c r="D182">
        <f t="shared" si="27"/>
        <v>0</v>
      </c>
      <c r="E182">
        <f t="shared" si="18"/>
        <v>237</v>
      </c>
      <c r="G182" s="3">
        <f t="shared" si="12"/>
        <v>44109</v>
      </c>
      <c r="H182">
        <f t="shared" si="13"/>
        <v>453</v>
      </c>
      <c r="I182" t="str">
        <f t="shared" si="16"/>
        <v/>
      </c>
      <c r="J182" t="str">
        <f t="shared" si="17"/>
        <v/>
      </c>
      <c r="K182">
        <f t="shared" si="21"/>
        <v>244</v>
      </c>
      <c r="R182" s="1">
        <v>44167</v>
      </c>
      <c r="S182" s="1">
        <v>420</v>
      </c>
    </row>
    <row r="183" spans="1:19">
      <c r="A183">
        <f>SUM(C183:C189)</f>
        <v>1773</v>
      </c>
      <c r="B183" s="14">
        <f t="shared" si="15"/>
        <v>44148</v>
      </c>
      <c r="C183">
        <f t="shared" si="26"/>
        <v>280</v>
      </c>
      <c r="D183">
        <f t="shared" si="27"/>
        <v>0</v>
      </c>
      <c r="E183">
        <f t="shared" si="18"/>
        <v>237</v>
      </c>
      <c r="G183" s="3">
        <f t="shared" si="12"/>
        <v>44110</v>
      </c>
      <c r="H183">
        <f t="shared" si="13"/>
        <v>655</v>
      </c>
      <c r="I183">
        <f t="shared" si="16"/>
        <v>655</v>
      </c>
      <c r="J183" t="str">
        <f t="shared" si="17"/>
        <v/>
      </c>
      <c r="K183">
        <f t="shared" si="21"/>
        <v>316</v>
      </c>
    </row>
    <row r="184" spans="1:19">
      <c r="A184" s="9" t="str">
        <f>TEXT(A183/A190-1,"0 %")</f>
        <v>-17 %</v>
      </c>
      <c r="B184" s="14">
        <f t="shared" si="15"/>
        <v>44147</v>
      </c>
      <c r="C184">
        <f t="shared" ref="C184:C187" si="28">IF(B184&lt;&gt;B183,VLOOKUP(B184,data,2,FALSE),"")</f>
        <v>255</v>
      </c>
      <c r="D184">
        <f t="shared" si="27"/>
        <v>1</v>
      </c>
      <c r="E184">
        <f t="shared" si="18"/>
        <v>237</v>
      </c>
      <c r="G184" s="3">
        <f t="shared" si="12"/>
        <v>44111</v>
      </c>
      <c r="H184">
        <f t="shared" si="13"/>
        <v>578</v>
      </c>
      <c r="I184" t="str">
        <f t="shared" si="16"/>
        <v/>
      </c>
      <c r="J184" t="str">
        <f t="shared" si="17"/>
        <v/>
      </c>
      <c r="K184">
        <f t="shared" si="21"/>
        <v>197</v>
      </c>
    </row>
    <row r="185" spans="1:19">
      <c r="B185" s="14">
        <f t="shared" si="15"/>
        <v>44146</v>
      </c>
      <c r="C185">
        <f t="shared" si="28"/>
        <v>248</v>
      </c>
      <c r="D185">
        <f t="shared" si="27"/>
        <v>0</v>
      </c>
      <c r="E185">
        <f t="shared" si="18"/>
        <v>237</v>
      </c>
      <c r="G185" s="3">
        <f t="shared" si="12"/>
        <v>44112</v>
      </c>
      <c r="H185">
        <f t="shared" si="13"/>
        <v>445</v>
      </c>
      <c r="I185" t="str">
        <f t="shared" si="16"/>
        <v/>
      </c>
      <c r="J185">
        <f t="shared" si="17"/>
        <v>445</v>
      </c>
      <c r="K185">
        <f t="shared" si="21"/>
        <v>238</v>
      </c>
      <c r="R185" s="1">
        <v>44168</v>
      </c>
      <c r="S185" s="1">
        <v>540</v>
      </c>
    </row>
    <row r="186" spans="1:19">
      <c r="B186" s="14">
        <f t="shared" si="15"/>
        <v>44145</v>
      </c>
      <c r="C186">
        <f t="shared" si="28"/>
        <v>202</v>
      </c>
      <c r="D186">
        <f t="shared" si="27"/>
        <v>0</v>
      </c>
      <c r="E186">
        <f t="shared" si="18"/>
        <v>0</v>
      </c>
      <c r="G186" s="3">
        <f t="shared" si="12"/>
        <v>44113</v>
      </c>
      <c r="H186">
        <f t="shared" si="13"/>
        <v>640</v>
      </c>
      <c r="I186" t="str">
        <f t="shared" si="16"/>
        <v/>
      </c>
      <c r="J186" t="str">
        <f t="shared" si="17"/>
        <v/>
      </c>
      <c r="K186">
        <f t="shared" si="21"/>
        <v>220</v>
      </c>
    </row>
    <row r="187" spans="1:19">
      <c r="B187" s="14">
        <f t="shared" si="15"/>
        <v>44144</v>
      </c>
      <c r="C187">
        <f t="shared" si="28"/>
        <v>171</v>
      </c>
      <c r="D187">
        <f t="shared" si="27"/>
        <v>0</v>
      </c>
      <c r="E187">
        <f t="shared" si="18"/>
        <v>0</v>
      </c>
      <c r="G187" s="3">
        <f t="shared" si="12"/>
        <v>44114</v>
      </c>
      <c r="H187">
        <f t="shared" si="13"/>
        <v>720</v>
      </c>
      <c r="I187">
        <f t="shared" si="16"/>
        <v>720</v>
      </c>
      <c r="J187" t="str">
        <f t="shared" si="17"/>
        <v/>
      </c>
      <c r="K187">
        <f t="shared" si="21"/>
        <v>90</v>
      </c>
    </row>
    <row r="188" spans="1:19">
      <c r="B188" s="14">
        <f t="shared" si="15"/>
        <v>44143</v>
      </c>
      <c r="C188">
        <f t="shared" ref="C188:C196" si="29">IF(B188&lt;&gt;B187,VLOOKUP(B188,data,2,FALSE),"")</f>
        <v>252</v>
      </c>
      <c r="D188">
        <f t="shared" ref="D188:D196" si="30">VLOOKUP(B188,data,3,FALSE)</f>
        <v>0</v>
      </c>
      <c r="E188">
        <f t="shared" ref="E188:E196" si="31">IF(C188&gt;E187,E187,0)</f>
        <v>0</v>
      </c>
      <c r="G188" s="3">
        <f t="shared" si="12"/>
        <v>44115</v>
      </c>
      <c r="H188">
        <f t="shared" si="13"/>
        <v>666</v>
      </c>
      <c r="I188" t="str">
        <f t="shared" si="16"/>
        <v/>
      </c>
      <c r="J188">
        <f t="shared" si="17"/>
        <v>666</v>
      </c>
      <c r="K188">
        <f t="shared" si="21"/>
        <v>412</v>
      </c>
      <c r="R188" s="1">
        <v>44169</v>
      </c>
      <c r="S188" s="1">
        <v>336</v>
      </c>
    </row>
    <row r="189" spans="1:19">
      <c r="B189" s="14">
        <f t="shared" si="15"/>
        <v>44142</v>
      </c>
      <c r="C189">
        <f t="shared" si="29"/>
        <v>365</v>
      </c>
      <c r="D189">
        <f t="shared" si="30"/>
        <v>0</v>
      </c>
      <c r="E189">
        <f t="shared" si="31"/>
        <v>0</v>
      </c>
      <c r="G189" s="3">
        <f t="shared" si="12"/>
        <v>44116</v>
      </c>
      <c r="H189">
        <f t="shared" si="13"/>
        <v>691</v>
      </c>
      <c r="I189">
        <f t="shared" si="16"/>
        <v>691</v>
      </c>
      <c r="J189" t="str">
        <f t="shared" si="17"/>
        <v/>
      </c>
      <c r="K189" t="str">
        <f t="shared" si="21"/>
        <v/>
      </c>
    </row>
    <row r="190" spans="1:19">
      <c r="A190">
        <f>SUM(C190:C196)</f>
        <v>2137</v>
      </c>
      <c r="B190" s="14">
        <f t="shared" si="15"/>
        <v>44141</v>
      </c>
      <c r="C190">
        <f t="shared" si="29"/>
        <v>378</v>
      </c>
      <c r="D190">
        <f t="shared" si="30"/>
        <v>0</v>
      </c>
      <c r="E190">
        <f t="shared" si="31"/>
        <v>0</v>
      </c>
      <c r="G190" s="3">
        <f t="shared" si="12"/>
        <v>44117</v>
      </c>
      <c r="H190">
        <f t="shared" si="13"/>
        <v>649</v>
      </c>
      <c r="I190" t="str">
        <f t="shared" si="16"/>
        <v/>
      </c>
      <c r="J190" t="str">
        <f t="shared" si="17"/>
        <v/>
      </c>
      <c r="K190">
        <f t="shared" si="21"/>
        <v>266</v>
      </c>
    </row>
    <row r="191" spans="1:19">
      <c r="A191" s="9" t="str">
        <f>TEXT(A190/A197-1,"0 %")</f>
        <v>-7 %</v>
      </c>
      <c r="B191" s="14">
        <f t="shared" si="15"/>
        <v>44140</v>
      </c>
      <c r="C191">
        <f t="shared" si="29"/>
        <v>309</v>
      </c>
      <c r="D191">
        <f t="shared" si="30"/>
        <v>0</v>
      </c>
      <c r="E191">
        <f t="shared" si="31"/>
        <v>0</v>
      </c>
      <c r="G191" s="3">
        <f t="shared" si="12"/>
        <v>44118</v>
      </c>
      <c r="H191">
        <f t="shared" si="13"/>
        <v>559</v>
      </c>
      <c r="I191" t="str">
        <f t="shared" si="16"/>
        <v/>
      </c>
      <c r="J191" t="str">
        <f t="shared" si="17"/>
        <v/>
      </c>
      <c r="K191">
        <f t="shared" si="21"/>
        <v>189</v>
      </c>
      <c r="R191" s="1">
        <v>44170</v>
      </c>
      <c r="S191" s="1">
        <v>460</v>
      </c>
    </row>
    <row r="192" spans="1:19">
      <c r="B192" s="14">
        <f t="shared" si="15"/>
        <v>44139</v>
      </c>
      <c r="C192">
        <f t="shared" si="29"/>
        <v>345</v>
      </c>
      <c r="D192">
        <f t="shared" si="30"/>
        <v>0</v>
      </c>
      <c r="E192">
        <f t="shared" si="31"/>
        <v>0</v>
      </c>
      <c r="G192" s="3">
        <f t="shared" si="12"/>
        <v>44119</v>
      </c>
      <c r="H192">
        <f t="shared" si="13"/>
        <v>429</v>
      </c>
      <c r="I192" t="str">
        <f t="shared" si="16"/>
        <v/>
      </c>
      <c r="J192">
        <f t="shared" si="17"/>
        <v>429</v>
      </c>
      <c r="K192">
        <f t="shared" si="21"/>
        <v>293</v>
      </c>
    </row>
    <row r="193" spans="1:19">
      <c r="B193" s="14">
        <f t="shared" si="15"/>
        <v>44138</v>
      </c>
      <c r="C193">
        <f t="shared" si="29"/>
        <v>252</v>
      </c>
      <c r="D193">
        <f t="shared" si="30"/>
        <v>0</v>
      </c>
      <c r="E193">
        <f t="shared" si="31"/>
        <v>0</v>
      </c>
      <c r="G193" s="3">
        <f t="shared" si="12"/>
        <v>44120</v>
      </c>
      <c r="H193">
        <f t="shared" si="13"/>
        <v>639</v>
      </c>
      <c r="I193">
        <f t="shared" si="16"/>
        <v>639</v>
      </c>
      <c r="J193" t="str">
        <f t="shared" si="17"/>
        <v/>
      </c>
      <c r="K193">
        <f t="shared" si="21"/>
        <v>237</v>
      </c>
    </row>
    <row r="194" spans="1:19">
      <c r="B194" s="14">
        <f t="shared" si="15"/>
        <v>44137</v>
      </c>
      <c r="C194">
        <f t="shared" si="29"/>
        <v>241</v>
      </c>
      <c r="D194">
        <f t="shared" si="30"/>
        <v>0</v>
      </c>
      <c r="E194">
        <f t="shared" si="31"/>
        <v>0</v>
      </c>
      <c r="G194" s="3">
        <f t="shared" si="12"/>
        <v>44121</v>
      </c>
      <c r="H194">
        <f t="shared" si="13"/>
        <v>537</v>
      </c>
      <c r="I194" t="str">
        <f t="shared" si="16"/>
        <v/>
      </c>
      <c r="J194" t="str">
        <f t="shared" si="17"/>
        <v/>
      </c>
      <c r="K194">
        <f t="shared" si="21"/>
        <v>109</v>
      </c>
      <c r="R194" s="1">
        <v>44171</v>
      </c>
      <c r="S194" s="1">
        <v>413</v>
      </c>
    </row>
    <row r="195" spans="1:19">
      <c r="B195" s="14">
        <f t="shared" si="15"/>
        <v>44136</v>
      </c>
      <c r="C195">
        <f t="shared" si="29"/>
        <v>240</v>
      </c>
      <c r="D195">
        <f t="shared" si="30"/>
        <v>0</v>
      </c>
      <c r="E195">
        <f t="shared" si="31"/>
        <v>0</v>
      </c>
      <c r="G195" s="3">
        <f t="shared" si="12"/>
        <v>44122</v>
      </c>
      <c r="H195">
        <f t="shared" si="13"/>
        <v>535</v>
      </c>
      <c r="I195" t="str">
        <f t="shared" si="16"/>
        <v/>
      </c>
      <c r="J195" t="str">
        <f t="shared" si="17"/>
        <v/>
      </c>
      <c r="K195">
        <f t="shared" si="21"/>
        <v>178</v>
      </c>
    </row>
    <row r="196" spans="1:19">
      <c r="B196" s="14">
        <f t="shared" si="15"/>
        <v>44135</v>
      </c>
      <c r="C196">
        <f t="shared" si="29"/>
        <v>372</v>
      </c>
      <c r="D196">
        <f t="shared" si="30"/>
        <v>0</v>
      </c>
      <c r="E196">
        <f t="shared" si="31"/>
        <v>0</v>
      </c>
      <c r="G196" s="3">
        <f t="shared" si="12"/>
        <v>44123</v>
      </c>
      <c r="H196">
        <f t="shared" si="13"/>
        <v>421</v>
      </c>
      <c r="I196" t="str">
        <f t="shared" si="16"/>
        <v/>
      </c>
      <c r="J196" t="str">
        <f t="shared" si="17"/>
        <v/>
      </c>
      <c r="K196">
        <f t="shared" si="21"/>
        <v>203</v>
      </c>
    </row>
    <row r="197" spans="1:19">
      <c r="A197">
        <f>SUM(C197:C203)</f>
        <v>2297</v>
      </c>
      <c r="B197" s="14">
        <f t="shared" si="15"/>
        <v>44134</v>
      </c>
      <c r="C197">
        <f t="shared" ref="C197" si="32">IF(B197&lt;&gt;B196,VLOOKUP(B197,data,2,FALSE),"")</f>
        <v>367</v>
      </c>
      <c r="D197">
        <f t="shared" ref="D197" si="33">VLOOKUP(B197,data,3,FALSE)</f>
        <v>0</v>
      </c>
      <c r="E197">
        <f t="shared" ref="E197" si="34">IF(C197&gt;E196,E196,0)</f>
        <v>0</v>
      </c>
      <c r="G197" s="3">
        <f t="shared" si="12"/>
        <v>44124</v>
      </c>
      <c r="H197">
        <f t="shared" si="13"/>
        <v>386</v>
      </c>
      <c r="I197" t="str">
        <f t="shared" si="16"/>
        <v/>
      </c>
      <c r="J197">
        <f t="shared" si="17"/>
        <v>386</v>
      </c>
      <c r="K197">
        <f t="shared" si="21"/>
        <v>344</v>
      </c>
      <c r="R197" s="1">
        <v>44172</v>
      </c>
      <c r="S197" s="1">
        <v>250</v>
      </c>
    </row>
    <row r="198" spans="1:19">
      <c r="A198" s="9" t="str">
        <f>TEXT(A197/A204-1,"0 %")</f>
        <v>-28 %</v>
      </c>
      <c r="B198" s="14">
        <f t="shared" si="15"/>
        <v>44133</v>
      </c>
      <c r="C198">
        <f t="shared" ref="C198:C203" si="35">IF(B198&lt;&gt;B197,VLOOKUP(B198,data,2,FALSE),"")</f>
        <v>353</v>
      </c>
      <c r="D198">
        <f t="shared" ref="D198:D203" si="36">VLOOKUP(B198,data,3,FALSE)</f>
        <v>0</v>
      </c>
      <c r="E198">
        <f t="shared" ref="E198:E203" si="37">IF(C198&gt;E197,E197,0)</f>
        <v>0</v>
      </c>
      <c r="G198" s="3">
        <f t="shared" si="12"/>
        <v>44125</v>
      </c>
      <c r="H198">
        <f t="shared" si="13"/>
        <v>446</v>
      </c>
      <c r="I198">
        <f t="shared" si="16"/>
        <v>446</v>
      </c>
      <c r="J198" t="str">
        <f t="shared" si="17"/>
        <v/>
      </c>
      <c r="K198">
        <f t="shared" si="21"/>
        <v>188</v>
      </c>
    </row>
    <row r="199" spans="1:19">
      <c r="B199" s="14">
        <f t="shared" si="15"/>
        <v>44132</v>
      </c>
      <c r="C199">
        <f t="shared" si="35"/>
        <v>367</v>
      </c>
      <c r="D199">
        <f t="shared" si="36"/>
        <v>0</v>
      </c>
      <c r="E199">
        <f t="shared" si="37"/>
        <v>0</v>
      </c>
      <c r="G199" s="3">
        <f t="shared" si="12"/>
        <v>44126</v>
      </c>
      <c r="H199">
        <f t="shared" si="13"/>
        <v>372</v>
      </c>
      <c r="I199" t="str">
        <f t="shared" si="16"/>
        <v/>
      </c>
      <c r="J199">
        <f t="shared" si="17"/>
        <v>372</v>
      </c>
      <c r="K199">
        <f t="shared" si="21"/>
        <v>408</v>
      </c>
    </row>
    <row r="200" spans="1:19">
      <c r="B200" s="14">
        <f t="shared" si="15"/>
        <v>44131</v>
      </c>
      <c r="C200">
        <f t="shared" si="35"/>
        <v>260</v>
      </c>
      <c r="D200">
        <f t="shared" si="36"/>
        <v>0</v>
      </c>
      <c r="E200">
        <f t="shared" si="37"/>
        <v>0</v>
      </c>
      <c r="G200" s="3">
        <f t="shared" si="12"/>
        <v>44127</v>
      </c>
      <c r="H200">
        <f t="shared" si="13"/>
        <v>486</v>
      </c>
      <c r="I200">
        <f t="shared" si="16"/>
        <v>486</v>
      </c>
      <c r="J200" t="str">
        <f t="shared" si="17"/>
        <v/>
      </c>
      <c r="K200" t="str">
        <f t="shared" si="21"/>
        <v/>
      </c>
      <c r="R200" s="1">
        <v>44173</v>
      </c>
      <c r="S200" s="1">
        <v>361</v>
      </c>
    </row>
    <row r="201" spans="1:19">
      <c r="B201" s="14">
        <f t="shared" si="15"/>
        <v>44130</v>
      </c>
      <c r="C201">
        <f t="shared" si="35"/>
        <v>309</v>
      </c>
      <c r="D201">
        <f t="shared" si="36"/>
        <v>0</v>
      </c>
      <c r="E201">
        <f t="shared" si="37"/>
        <v>0</v>
      </c>
      <c r="G201" s="3">
        <f t="shared" si="12"/>
        <v>44128</v>
      </c>
      <c r="H201">
        <f t="shared" si="13"/>
        <v>329</v>
      </c>
      <c r="I201" t="str">
        <f t="shared" si="16"/>
        <v/>
      </c>
      <c r="J201" t="str">
        <f t="shared" si="17"/>
        <v/>
      </c>
      <c r="K201">
        <f t="shared" si="21"/>
        <v>122</v>
      </c>
    </row>
    <row r="202" spans="1:19">
      <c r="B202" s="14">
        <f t="shared" si="15"/>
        <v>44129</v>
      </c>
      <c r="C202">
        <f t="shared" si="35"/>
        <v>312</v>
      </c>
      <c r="D202">
        <f t="shared" si="36"/>
        <v>1</v>
      </c>
      <c r="E202">
        <f t="shared" si="37"/>
        <v>0</v>
      </c>
      <c r="G202" s="3">
        <f t="shared" si="12"/>
        <v>44129</v>
      </c>
      <c r="H202">
        <f t="shared" si="13"/>
        <v>312</v>
      </c>
      <c r="I202" t="str">
        <f t="shared" si="16"/>
        <v/>
      </c>
      <c r="J202" t="str">
        <f t="shared" si="17"/>
        <v/>
      </c>
      <c r="K202">
        <f t="shared" si="21"/>
        <v>196</v>
      </c>
    </row>
    <row r="203" spans="1:19">
      <c r="B203" s="14">
        <f t="shared" si="15"/>
        <v>44128</v>
      </c>
      <c r="C203">
        <f t="shared" si="35"/>
        <v>329</v>
      </c>
      <c r="D203">
        <f t="shared" si="36"/>
        <v>0</v>
      </c>
      <c r="E203">
        <f t="shared" si="37"/>
        <v>0</v>
      </c>
      <c r="G203" s="3">
        <f t="shared" si="12"/>
        <v>44130</v>
      </c>
      <c r="H203">
        <f t="shared" si="13"/>
        <v>309</v>
      </c>
      <c r="I203" t="str">
        <f t="shared" si="16"/>
        <v/>
      </c>
      <c r="J203" t="str">
        <f t="shared" si="17"/>
        <v/>
      </c>
      <c r="K203">
        <f t="shared" si="21"/>
        <v>178</v>
      </c>
      <c r="R203" s="1">
        <v>44174</v>
      </c>
      <c r="S203" s="1">
        <v>490</v>
      </c>
    </row>
    <row r="204" spans="1:19">
      <c r="A204">
        <f>SUM(C204:C210)</f>
        <v>3183</v>
      </c>
      <c r="B204" s="14">
        <f t="shared" si="15"/>
        <v>44127</v>
      </c>
      <c r="C204">
        <f t="shared" ref="C204:C220" si="38">IF(B204&lt;&gt;B203,VLOOKUP(B204,data,2,FALSE),"")</f>
        <v>486</v>
      </c>
      <c r="D204">
        <f t="shared" ref="D204:D220" si="39">VLOOKUP(B204,data,3,FALSE)</f>
        <v>0</v>
      </c>
      <c r="E204">
        <f t="shared" ref="E204:E220" si="40">IF(C204&gt;E203,E203,0)</f>
        <v>0</v>
      </c>
      <c r="G204" s="3">
        <f t="shared" si="12"/>
        <v>44131</v>
      </c>
      <c r="H204">
        <f t="shared" si="13"/>
        <v>260</v>
      </c>
      <c r="I204" t="str">
        <f t="shared" si="16"/>
        <v/>
      </c>
      <c r="J204">
        <f t="shared" si="17"/>
        <v>260</v>
      </c>
      <c r="K204">
        <f t="shared" si="21"/>
        <v>219</v>
      </c>
    </row>
    <row r="205" spans="1:19">
      <c r="A205" s="9" t="str">
        <f>TEXT(A204/A211-1,"0 %")</f>
        <v>-27 %</v>
      </c>
      <c r="B205" s="14">
        <f t="shared" si="15"/>
        <v>44126</v>
      </c>
      <c r="C205">
        <f t="shared" si="38"/>
        <v>372</v>
      </c>
      <c r="D205">
        <f t="shared" si="39"/>
        <v>0</v>
      </c>
      <c r="E205">
        <f t="shared" si="40"/>
        <v>0</v>
      </c>
      <c r="G205" s="3">
        <f t="shared" ref="G205:G261" si="41">IF(G206&gt;44077,G206-1,44077)</f>
        <v>44132</v>
      </c>
      <c r="H205">
        <f t="shared" ref="H205:H261" si="42">VLOOKUP(G205,data,2,FALSE)</f>
        <v>367</v>
      </c>
      <c r="I205">
        <f t="shared" ref="I205:I261" si="43">IF(AND(H205&gt;H204,H205&gt;H206),H205,IF(AND(H206="",H205/H204&gt;1.1),H205,""))</f>
        <v>367</v>
      </c>
      <c r="J205" t="str">
        <f t="shared" ref="J205:J261" si="44">IF(AND(H205&lt;H204,H205&lt;H206),H205,IF(AND(H206="",H205/H204&lt;0.9),H205,""))</f>
        <v/>
      </c>
      <c r="K205">
        <f t="shared" ref="K205:K240" si="45">IF(ISNA(VLOOKUP(B205,R:S,2,)),"",VLOOKUP(B205,R:S,2,))</f>
        <v>184</v>
      </c>
    </row>
    <row r="206" spans="1:19">
      <c r="B206" s="14">
        <f t="shared" ref="B206:B263" si="46">IF(AND(B205&gt;44077,B205&lt;&gt;""),B205-1,B205)</f>
        <v>44125</v>
      </c>
      <c r="C206">
        <f t="shared" si="38"/>
        <v>446</v>
      </c>
      <c r="D206">
        <f t="shared" si="39"/>
        <v>0</v>
      </c>
      <c r="E206">
        <f t="shared" si="40"/>
        <v>0</v>
      </c>
      <c r="G206" s="3">
        <f t="shared" si="41"/>
        <v>44133</v>
      </c>
      <c r="H206">
        <f t="shared" si="42"/>
        <v>353</v>
      </c>
      <c r="I206" t="str">
        <f t="shared" si="43"/>
        <v/>
      </c>
      <c r="J206">
        <f t="shared" si="44"/>
        <v>353</v>
      </c>
      <c r="K206">
        <f t="shared" si="45"/>
        <v>222</v>
      </c>
      <c r="R206" s="1">
        <v>44175</v>
      </c>
      <c r="S206" s="1">
        <v>840</v>
      </c>
    </row>
    <row r="207" spans="1:19">
      <c r="B207" s="14">
        <f t="shared" si="46"/>
        <v>44124</v>
      </c>
      <c r="C207">
        <f t="shared" si="38"/>
        <v>386</v>
      </c>
      <c r="D207">
        <f t="shared" si="39"/>
        <v>0</v>
      </c>
      <c r="E207">
        <f t="shared" si="40"/>
        <v>0</v>
      </c>
      <c r="G207" s="3">
        <f t="shared" si="41"/>
        <v>44134</v>
      </c>
      <c r="H207">
        <f t="shared" si="42"/>
        <v>367</v>
      </c>
      <c r="I207" t="str">
        <f t="shared" si="43"/>
        <v/>
      </c>
      <c r="J207" t="str">
        <f t="shared" si="44"/>
        <v/>
      </c>
      <c r="K207">
        <f t="shared" si="45"/>
        <v>294</v>
      </c>
    </row>
    <row r="208" spans="1:19">
      <c r="B208" s="14">
        <f t="shared" si="46"/>
        <v>44123</v>
      </c>
      <c r="C208">
        <f t="shared" si="38"/>
        <v>421</v>
      </c>
      <c r="D208">
        <f t="shared" si="39"/>
        <v>0</v>
      </c>
      <c r="E208">
        <f t="shared" si="40"/>
        <v>0</v>
      </c>
      <c r="G208" s="3">
        <f t="shared" si="41"/>
        <v>44135</v>
      </c>
      <c r="H208">
        <f t="shared" si="42"/>
        <v>372</v>
      </c>
      <c r="I208">
        <f t="shared" si="43"/>
        <v>372</v>
      </c>
      <c r="J208" t="str">
        <f t="shared" si="44"/>
        <v/>
      </c>
      <c r="K208">
        <f t="shared" si="45"/>
        <v>131</v>
      </c>
    </row>
    <row r="209" spans="1:19">
      <c r="B209" s="14">
        <f t="shared" si="46"/>
        <v>44122</v>
      </c>
      <c r="C209">
        <f t="shared" si="38"/>
        <v>535</v>
      </c>
      <c r="D209">
        <f t="shared" si="39"/>
        <v>0</v>
      </c>
      <c r="E209">
        <f t="shared" si="40"/>
        <v>0</v>
      </c>
      <c r="G209" s="3">
        <f t="shared" si="41"/>
        <v>44136</v>
      </c>
      <c r="H209">
        <f t="shared" si="42"/>
        <v>240</v>
      </c>
      <c r="I209" t="str">
        <f t="shared" si="43"/>
        <v/>
      </c>
      <c r="J209">
        <f t="shared" si="44"/>
        <v>240</v>
      </c>
      <c r="K209">
        <f t="shared" si="45"/>
        <v>131</v>
      </c>
      <c r="R209" s="1">
        <v>44176</v>
      </c>
      <c r="S209" s="1">
        <v>501</v>
      </c>
    </row>
    <row r="210" spans="1:19">
      <c r="B210" s="14">
        <f t="shared" si="46"/>
        <v>44121</v>
      </c>
      <c r="C210">
        <f t="shared" si="38"/>
        <v>537</v>
      </c>
      <c r="D210">
        <f t="shared" si="39"/>
        <v>0</v>
      </c>
      <c r="E210">
        <f t="shared" si="40"/>
        <v>0</v>
      </c>
      <c r="G210" s="3">
        <f t="shared" si="41"/>
        <v>44137</v>
      </c>
      <c r="H210">
        <f t="shared" si="42"/>
        <v>241</v>
      </c>
      <c r="I210" t="str">
        <f t="shared" si="43"/>
        <v/>
      </c>
      <c r="J210" t="str">
        <f t="shared" si="44"/>
        <v/>
      </c>
      <c r="K210">
        <f t="shared" si="45"/>
        <v>160</v>
      </c>
    </row>
    <row r="211" spans="1:19">
      <c r="A211">
        <f>SUM(C211:C217)</f>
        <v>4353</v>
      </c>
      <c r="B211" s="14">
        <f t="shared" si="46"/>
        <v>44120</v>
      </c>
      <c r="C211">
        <f t="shared" si="38"/>
        <v>639</v>
      </c>
      <c r="D211">
        <f t="shared" si="39"/>
        <v>0</v>
      </c>
      <c r="E211">
        <f t="shared" si="40"/>
        <v>0</v>
      </c>
      <c r="G211" s="3">
        <f t="shared" si="41"/>
        <v>44138</v>
      </c>
      <c r="H211">
        <f t="shared" si="42"/>
        <v>252</v>
      </c>
      <c r="I211" t="str">
        <f t="shared" si="43"/>
        <v/>
      </c>
      <c r="J211" t="str">
        <f t="shared" si="44"/>
        <v/>
      </c>
      <c r="K211">
        <f t="shared" si="45"/>
        <v>189</v>
      </c>
    </row>
    <row r="212" spans="1:19">
      <c r="A212" s="9"/>
      <c r="B212" s="14">
        <f t="shared" si="46"/>
        <v>44119</v>
      </c>
      <c r="C212">
        <f t="shared" si="38"/>
        <v>429</v>
      </c>
      <c r="D212">
        <f t="shared" si="39"/>
        <v>0</v>
      </c>
      <c r="E212">
        <f t="shared" si="40"/>
        <v>0</v>
      </c>
      <c r="G212" s="3">
        <f t="shared" si="41"/>
        <v>44139</v>
      </c>
      <c r="H212">
        <f t="shared" si="42"/>
        <v>345</v>
      </c>
      <c r="I212">
        <f t="shared" si="43"/>
        <v>345</v>
      </c>
      <c r="J212" t="str">
        <f t="shared" si="44"/>
        <v/>
      </c>
      <c r="K212">
        <f t="shared" si="45"/>
        <v>241</v>
      </c>
      <c r="R212" s="1">
        <v>44177</v>
      </c>
      <c r="S212" s="1">
        <v>377</v>
      </c>
    </row>
    <row r="213" spans="1:19">
      <c r="B213" s="14">
        <f t="shared" si="46"/>
        <v>44118</v>
      </c>
      <c r="C213">
        <f t="shared" si="38"/>
        <v>559</v>
      </c>
      <c r="D213">
        <f t="shared" si="39"/>
        <v>0</v>
      </c>
      <c r="E213">
        <f t="shared" si="40"/>
        <v>0</v>
      </c>
      <c r="G213" s="3">
        <f t="shared" si="41"/>
        <v>44140</v>
      </c>
      <c r="H213">
        <f t="shared" si="42"/>
        <v>309</v>
      </c>
      <c r="I213" t="str">
        <f t="shared" si="43"/>
        <v/>
      </c>
      <c r="J213">
        <f t="shared" si="44"/>
        <v>309</v>
      </c>
      <c r="K213">
        <f t="shared" si="45"/>
        <v>204</v>
      </c>
    </row>
    <row r="214" spans="1:19">
      <c r="B214" s="14">
        <f t="shared" si="46"/>
        <v>44117</v>
      </c>
      <c r="C214">
        <f t="shared" si="38"/>
        <v>649</v>
      </c>
      <c r="D214">
        <f t="shared" si="39"/>
        <v>0</v>
      </c>
      <c r="E214">
        <f t="shared" si="40"/>
        <v>0</v>
      </c>
      <c r="G214" s="3">
        <f t="shared" si="41"/>
        <v>44141</v>
      </c>
      <c r="H214">
        <f t="shared" si="42"/>
        <v>378</v>
      </c>
      <c r="I214">
        <f t="shared" si="43"/>
        <v>378</v>
      </c>
      <c r="J214" t="str">
        <f t="shared" si="44"/>
        <v/>
      </c>
      <c r="K214">
        <f t="shared" si="45"/>
        <v>287</v>
      </c>
    </row>
    <row r="215" spans="1:19">
      <c r="B215" s="14">
        <f t="shared" si="46"/>
        <v>44116</v>
      </c>
      <c r="C215">
        <f t="shared" si="38"/>
        <v>691</v>
      </c>
      <c r="D215">
        <f t="shared" si="39"/>
        <v>0</v>
      </c>
      <c r="E215">
        <f t="shared" si="40"/>
        <v>0</v>
      </c>
      <c r="G215" s="3">
        <f t="shared" si="41"/>
        <v>44142</v>
      </c>
      <c r="H215">
        <f t="shared" si="42"/>
        <v>365</v>
      </c>
      <c r="I215" t="str">
        <f t="shared" si="43"/>
        <v/>
      </c>
      <c r="J215" t="str">
        <f t="shared" si="44"/>
        <v/>
      </c>
      <c r="K215">
        <f t="shared" si="45"/>
        <v>214</v>
      </c>
      <c r="R215" s="1">
        <v>44178</v>
      </c>
      <c r="S215" s="1">
        <v>360</v>
      </c>
    </row>
    <row r="216" spans="1:19">
      <c r="B216" s="14">
        <f t="shared" si="46"/>
        <v>44115</v>
      </c>
      <c r="C216">
        <f t="shared" si="38"/>
        <v>666</v>
      </c>
      <c r="D216">
        <f t="shared" si="39"/>
        <v>0</v>
      </c>
      <c r="E216">
        <f t="shared" si="40"/>
        <v>0</v>
      </c>
      <c r="G216" s="3">
        <f t="shared" si="41"/>
        <v>44143</v>
      </c>
      <c r="H216">
        <f t="shared" si="42"/>
        <v>252</v>
      </c>
      <c r="I216" t="str">
        <f t="shared" si="43"/>
        <v/>
      </c>
      <c r="J216" t="str">
        <f t="shared" si="44"/>
        <v/>
      </c>
      <c r="K216">
        <f t="shared" si="45"/>
        <v>149</v>
      </c>
    </row>
    <row r="217" spans="1:19">
      <c r="B217" s="14">
        <f t="shared" si="46"/>
        <v>44114</v>
      </c>
      <c r="C217">
        <f t="shared" si="38"/>
        <v>720</v>
      </c>
      <c r="D217">
        <f t="shared" si="39"/>
        <v>0</v>
      </c>
      <c r="E217">
        <f t="shared" si="40"/>
        <v>0</v>
      </c>
      <c r="G217" s="3">
        <f t="shared" si="41"/>
        <v>44144</v>
      </c>
      <c r="H217">
        <f t="shared" si="42"/>
        <v>171</v>
      </c>
      <c r="I217" t="str">
        <f t="shared" si="43"/>
        <v/>
      </c>
      <c r="J217">
        <f t="shared" si="44"/>
        <v>171</v>
      </c>
      <c r="K217">
        <f t="shared" si="45"/>
        <v>269</v>
      </c>
    </row>
    <row r="218" spans="1:19">
      <c r="B218" s="14">
        <f t="shared" si="46"/>
        <v>44113</v>
      </c>
      <c r="C218">
        <f t="shared" si="38"/>
        <v>640</v>
      </c>
      <c r="D218">
        <f t="shared" si="39"/>
        <v>11</v>
      </c>
      <c r="E218">
        <f t="shared" si="40"/>
        <v>0</v>
      </c>
      <c r="G218" s="3">
        <f t="shared" si="41"/>
        <v>44145</v>
      </c>
      <c r="H218">
        <f t="shared" si="42"/>
        <v>202</v>
      </c>
      <c r="I218" t="str">
        <f t="shared" si="43"/>
        <v/>
      </c>
      <c r="J218" t="str">
        <f t="shared" si="44"/>
        <v/>
      </c>
      <c r="K218">
        <f t="shared" si="45"/>
        <v>235</v>
      </c>
      <c r="R218" s="1">
        <v>44179</v>
      </c>
      <c r="S218" s="1">
        <v>300</v>
      </c>
    </row>
    <row r="219" spans="1:19">
      <c r="B219" s="14">
        <f t="shared" si="46"/>
        <v>44112</v>
      </c>
      <c r="C219">
        <f t="shared" si="38"/>
        <v>445</v>
      </c>
      <c r="D219">
        <f t="shared" si="39"/>
        <v>0</v>
      </c>
      <c r="E219">
        <f t="shared" si="40"/>
        <v>0</v>
      </c>
      <c r="G219" s="3">
        <f t="shared" si="41"/>
        <v>44146</v>
      </c>
      <c r="H219">
        <f t="shared" si="42"/>
        <v>248</v>
      </c>
      <c r="I219" t="str">
        <f t="shared" si="43"/>
        <v/>
      </c>
      <c r="J219" t="str">
        <f t="shared" si="44"/>
        <v/>
      </c>
      <c r="K219" t="str">
        <f t="shared" si="45"/>
        <v/>
      </c>
    </row>
    <row r="220" spans="1:19">
      <c r="B220" s="14">
        <f t="shared" si="46"/>
        <v>44111</v>
      </c>
      <c r="C220">
        <f t="shared" si="38"/>
        <v>578</v>
      </c>
      <c r="D220">
        <f t="shared" si="39"/>
        <v>0</v>
      </c>
      <c r="E220">
        <f t="shared" si="40"/>
        <v>0</v>
      </c>
      <c r="G220" s="3">
        <f t="shared" si="41"/>
        <v>44147</v>
      </c>
      <c r="H220">
        <f t="shared" si="42"/>
        <v>255</v>
      </c>
      <c r="I220" t="str">
        <f t="shared" si="43"/>
        <v/>
      </c>
      <c r="J220" t="str">
        <f t="shared" si="44"/>
        <v/>
      </c>
      <c r="K220" t="str">
        <f t="shared" si="45"/>
        <v/>
      </c>
    </row>
    <row r="221" spans="1:19">
      <c r="B221" s="14">
        <f t="shared" si="46"/>
        <v>44110</v>
      </c>
      <c r="C221">
        <f t="shared" ref="C221" si="47">IF(B221&lt;&gt;B220,VLOOKUP(B221,data,2,FALSE),"")</f>
        <v>655</v>
      </c>
      <c r="D221">
        <f t="shared" ref="D221" si="48">VLOOKUP(B221,data,3,FALSE)</f>
        <v>0</v>
      </c>
      <c r="E221">
        <f t="shared" ref="E221" si="49">IF(C221&gt;E220,E220,0)</f>
        <v>0</v>
      </c>
      <c r="G221" s="3">
        <f t="shared" si="41"/>
        <v>44148</v>
      </c>
      <c r="H221">
        <f t="shared" si="42"/>
        <v>280</v>
      </c>
      <c r="I221">
        <f t="shared" si="43"/>
        <v>280</v>
      </c>
      <c r="J221" t="str">
        <f t="shared" si="44"/>
        <v/>
      </c>
      <c r="K221" t="str">
        <f t="shared" si="45"/>
        <v/>
      </c>
      <c r="R221" s="1">
        <v>44180</v>
      </c>
      <c r="S221" s="1">
        <v>349</v>
      </c>
    </row>
    <row r="222" spans="1:19">
      <c r="B222" s="14">
        <f t="shared" si="46"/>
        <v>44109</v>
      </c>
      <c r="C222">
        <f t="shared" ref="C222:C228" si="50">IF(B222&lt;&gt;B221,VLOOKUP(B222,data,2,FALSE),"")</f>
        <v>453</v>
      </c>
      <c r="D222">
        <f t="shared" ref="D222:D228" si="51">VLOOKUP(B222,data,3,FALSE)</f>
        <v>0</v>
      </c>
      <c r="E222">
        <f t="shared" ref="E222:E228" si="52">IF(C222&gt;E221,E221,0)</f>
        <v>0</v>
      </c>
      <c r="G222" s="3">
        <f t="shared" si="41"/>
        <v>44149</v>
      </c>
      <c r="H222">
        <f t="shared" si="42"/>
        <v>279</v>
      </c>
      <c r="I222" t="str">
        <f t="shared" si="43"/>
        <v/>
      </c>
      <c r="J222">
        <f t="shared" si="44"/>
        <v>279</v>
      </c>
      <c r="K222" t="str">
        <f t="shared" si="45"/>
        <v/>
      </c>
    </row>
    <row r="223" spans="1:19">
      <c r="B223" s="14">
        <f t="shared" si="46"/>
        <v>44108</v>
      </c>
      <c r="C223">
        <f t="shared" si="50"/>
        <v>294</v>
      </c>
      <c r="D223">
        <f t="shared" si="51"/>
        <v>0</v>
      </c>
      <c r="E223">
        <f t="shared" si="52"/>
        <v>0</v>
      </c>
      <c r="G223" s="3">
        <f t="shared" si="41"/>
        <v>44150</v>
      </c>
      <c r="H223">
        <f t="shared" si="42"/>
        <v>321</v>
      </c>
      <c r="I223">
        <f t="shared" si="43"/>
        <v>321</v>
      </c>
      <c r="J223" t="str">
        <f t="shared" si="44"/>
        <v/>
      </c>
      <c r="K223" t="str">
        <f t="shared" si="45"/>
        <v/>
      </c>
    </row>
    <row r="224" spans="1:19">
      <c r="B224" s="14">
        <f t="shared" si="46"/>
        <v>44107</v>
      </c>
      <c r="C224">
        <f t="shared" si="50"/>
        <v>463</v>
      </c>
      <c r="D224">
        <f t="shared" si="51"/>
        <v>1</v>
      </c>
      <c r="E224">
        <f t="shared" si="52"/>
        <v>0</v>
      </c>
      <c r="G224" s="3">
        <f t="shared" si="41"/>
        <v>44151</v>
      </c>
      <c r="H224">
        <f t="shared" si="42"/>
        <v>301</v>
      </c>
      <c r="I224" t="str">
        <f t="shared" si="43"/>
        <v/>
      </c>
      <c r="J224">
        <f t="shared" si="44"/>
        <v>301</v>
      </c>
      <c r="K224" t="str">
        <f t="shared" si="45"/>
        <v/>
      </c>
      <c r="R224" s="1">
        <v>44181</v>
      </c>
      <c r="S224" s="1">
        <v>411</v>
      </c>
    </row>
    <row r="225" spans="1:19">
      <c r="B225" s="14">
        <f t="shared" si="46"/>
        <v>44106</v>
      </c>
      <c r="C225">
        <f t="shared" si="50"/>
        <v>169</v>
      </c>
      <c r="D225">
        <f t="shared" si="51"/>
        <v>0</v>
      </c>
      <c r="E225">
        <f t="shared" si="52"/>
        <v>0</v>
      </c>
      <c r="G225" s="3">
        <f t="shared" si="41"/>
        <v>44152</v>
      </c>
      <c r="H225">
        <f t="shared" si="42"/>
        <v>389</v>
      </c>
      <c r="I225" t="str">
        <f t="shared" si="43"/>
        <v/>
      </c>
      <c r="J225" t="str">
        <f t="shared" si="44"/>
        <v/>
      </c>
      <c r="K225" t="str">
        <f t="shared" si="45"/>
        <v/>
      </c>
    </row>
    <row r="226" spans="1:19">
      <c r="B226" s="14">
        <f t="shared" si="46"/>
        <v>44105</v>
      </c>
      <c r="C226">
        <f t="shared" si="50"/>
        <v>203</v>
      </c>
      <c r="D226">
        <f t="shared" si="51"/>
        <v>0</v>
      </c>
      <c r="E226">
        <f t="shared" si="52"/>
        <v>0</v>
      </c>
      <c r="G226" s="3">
        <f t="shared" si="41"/>
        <v>44153</v>
      </c>
      <c r="H226">
        <f t="shared" si="42"/>
        <v>458</v>
      </c>
      <c r="I226" t="str">
        <f t="shared" si="43"/>
        <v/>
      </c>
      <c r="J226" t="str">
        <f t="shared" si="44"/>
        <v/>
      </c>
      <c r="K226" t="str">
        <f t="shared" si="45"/>
        <v/>
      </c>
    </row>
    <row r="227" spans="1:19">
      <c r="B227" s="14">
        <f t="shared" si="46"/>
        <v>44104</v>
      </c>
      <c r="C227">
        <f t="shared" si="50"/>
        <v>318</v>
      </c>
      <c r="D227">
        <f t="shared" si="51"/>
        <v>0</v>
      </c>
      <c r="E227">
        <f t="shared" si="52"/>
        <v>0</v>
      </c>
      <c r="G227" s="3">
        <f t="shared" si="41"/>
        <v>44154</v>
      </c>
      <c r="H227">
        <f t="shared" si="42"/>
        <v>537</v>
      </c>
      <c r="I227">
        <f t="shared" si="43"/>
        <v>537</v>
      </c>
      <c r="J227" t="str">
        <f t="shared" si="44"/>
        <v/>
      </c>
      <c r="K227" t="str">
        <f t="shared" si="45"/>
        <v/>
      </c>
      <c r="R227" s="1">
        <v>44182</v>
      </c>
      <c r="S227" s="1">
        <v>358</v>
      </c>
    </row>
    <row r="228" spans="1:19">
      <c r="B228" s="14">
        <f t="shared" si="46"/>
        <v>44103</v>
      </c>
      <c r="C228">
        <f t="shared" si="50"/>
        <v>238</v>
      </c>
      <c r="D228">
        <f t="shared" si="51"/>
        <v>0</v>
      </c>
      <c r="E228">
        <f t="shared" si="52"/>
        <v>0</v>
      </c>
      <c r="G228" s="3">
        <f t="shared" si="41"/>
        <v>44155</v>
      </c>
      <c r="H228">
        <f t="shared" si="42"/>
        <v>518</v>
      </c>
      <c r="I228" t="str">
        <f t="shared" si="43"/>
        <v/>
      </c>
      <c r="J228">
        <f t="shared" si="44"/>
        <v>518</v>
      </c>
      <c r="K228" t="str">
        <f t="shared" si="45"/>
        <v/>
      </c>
    </row>
    <row r="229" spans="1:19">
      <c r="B229" s="14">
        <f t="shared" si="46"/>
        <v>44102</v>
      </c>
      <c r="C229">
        <f t="shared" ref="C229:C234" si="53">IF(B229&lt;&gt;B228,VLOOKUP(B229,data,2,FALSE),"")</f>
        <v>199</v>
      </c>
      <c r="D229">
        <f t="shared" ref="D229:D234" si="54">VLOOKUP(B229,data,3,FALSE)</f>
        <v>0</v>
      </c>
      <c r="E229">
        <f t="shared" ref="E229:E234" si="55">IF(C229&gt;E228,E228,0)</f>
        <v>0</v>
      </c>
      <c r="G229" s="3">
        <f t="shared" si="41"/>
        <v>44156</v>
      </c>
      <c r="H229">
        <f t="shared" si="42"/>
        <v>626</v>
      </c>
      <c r="I229">
        <f t="shared" si="43"/>
        <v>626</v>
      </c>
      <c r="J229" t="str">
        <f t="shared" si="44"/>
        <v/>
      </c>
      <c r="K229" t="str">
        <f t="shared" si="45"/>
        <v/>
      </c>
    </row>
    <row r="230" spans="1:19">
      <c r="A230" s="13"/>
      <c r="B230" s="14">
        <f t="shared" si="46"/>
        <v>44101</v>
      </c>
      <c r="C230">
        <f t="shared" si="53"/>
        <v>141</v>
      </c>
      <c r="D230">
        <f t="shared" si="54"/>
        <v>0</v>
      </c>
      <c r="E230">
        <f t="shared" si="55"/>
        <v>0</v>
      </c>
      <c r="G230" s="3">
        <f t="shared" si="41"/>
        <v>44157</v>
      </c>
      <c r="H230">
        <f t="shared" si="42"/>
        <v>485</v>
      </c>
      <c r="I230" t="str">
        <f t="shared" si="43"/>
        <v/>
      </c>
      <c r="J230" t="str">
        <f t="shared" si="44"/>
        <v/>
      </c>
      <c r="K230" t="str">
        <f t="shared" si="45"/>
        <v/>
      </c>
      <c r="R230" s="1">
        <v>44183</v>
      </c>
      <c r="S230" s="1">
        <v>354</v>
      </c>
    </row>
    <row r="231" spans="1:19">
      <c r="B231" s="14">
        <f t="shared" si="46"/>
        <v>44100</v>
      </c>
      <c r="C231">
        <f t="shared" si="53"/>
        <v>242</v>
      </c>
      <c r="D231">
        <f t="shared" si="54"/>
        <v>0</v>
      </c>
      <c r="E231">
        <f t="shared" si="55"/>
        <v>0</v>
      </c>
      <c r="G231" s="3">
        <f t="shared" si="41"/>
        <v>44158</v>
      </c>
      <c r="H231">
        <f t="shared" si="42"/>
        <v>383</v>
      </c>
      <c r="I231" t="str">
        <f t="shared" si="43"/>
        <v/>
      </c>
      <c r="J231">
        <f t="shared" si="44"/>
        <v>383</v>
      </c>
      <c r="K231" t="str">
        <f t="shared" si="45"/>
        <v/>
      </c>
    </row>
    <row r="232" spans="1:19">
      <c r="B232" s="14">
        <f t="shared" si="46"/>
        <v>44099</v>
      </c>
      <c r="C232">
        <f t="shared" si="53"/>
        <v>217</v>
      </c>
      <c r="D232">
        <f t="shared" si="54"/>
        <v>1</v>
      </c>
      <c r="E232">
        <f t="shared" si="55"/>
        <v>0</v>
      </c>
      <c r="G232" s="3">
        <f t="shared" si="41"/>
        <v>44159</v>
      </c>
      <c r="H232">
        <f t="shared" si="42"/>
        <v>874</v>
      </c>
      <c r="I232" t="str">
        <f t="shared" si="43"/>
        <v/>
      </c>
      <c r="J232" t="str">
        <f t="shared" si="44"/>
        <v/>
      </c>
      <c r="K232" t="str">
        <f t="shared" si="45"/>
        <v/>
      </c>
    </row>
    <row r="233" spans="1:19">
      <c r="B233" s="14">
        <f t="shared" si="46"/>
        <v>44098</v>
      </c>
      <c r="C233">
        <f t="shared" si="53"/>
        <v>211</v>
      </c>
      <c r="D233">
        <f t="shared" si="54"/>
        <v>0</v>
      </c>
      <c r="E233">
        <f t="shared" si="55"/>
        <v>0</v>
      </c>
      <c r="G233" s="3">
        <f t="shared" si="41"/>
        <v>44160</v>
      </c>
      <c r="H233">
        <f t="shared" si="42"/>
        <v>1098</v>
      </c>
      <c r="I233">
        <f t="shared" si="43"/>
        <v>1098</v>
      </c>
      <c r="J233" t="str">
        <f t="shared" si="44"/>
        <v/>
      </c>
      <c r="K233" t="str">
        <f t="shared" si="45"/>
        <v/>
      </c>
      <c r="R233" s="1">
        <v>44184</v>
      </c>
      <c r="S233" s="1">
        <v>271</v>
      </c>
    </row>
    <row r="234" spans="1:19">
      <c r="B234" s="14">
        <f t="shared" si="46"/>
        <v>44097</v>
      </c>
      <c r="C234">
        <f t="shared" si="53"/>
        <v>189</v>
      </c>
      <c r="D234">
        <f t="shared" si="54"/>
        <v>0</v>
      </c>
      <c r="E234">
        <f t="shared" si="55"/>
        <v>0</v>
      </c>
      <c r="G234" s="3">
        <f t="shared" si="41"/>
        <v>44161</v>
      </c>
      <c r="H234">
        <f t="shared" si="42"/>
        <v>923</v>
      </c>
      <c r="I234" t="str">
        <f t="shared" si="43"/>
        <v/>
      </c>
      <c r="J234" t="str">
        <f t="shared" si="44"/>
        <v/>
      </c>
      <c r="K234" t="str">
        <f t="shared" si="45"/>
        <v/>
      </c>
    </row>
    <row r="235" spans="1:19">
      <c r="B235" s="14">
        <f t="shared" si="46"/>
        <v>44096</v>
      </c>
      <c r="C235">
        <f t="shared" ref="C235:C240" si="56">IF(B235&lt;&gt;B234,VLOOKUP(B235,data,2,FALSE),"")</f>
        <v>311</v>
      </c>
      <c r="D235">
        <f t="shared" ref="D235:D240" si="57">VLOOKUP(B235,data,3,FALSE)</f>
        <v>0</v>
      </c>
      <c r="E235">
        <f t="shared" ref="E235:E240" si="58">IF(C235&gt;E234,E234,0)</f>
        <v>0</v>
      </c>
      <c r="G235" s="3">
        <f t="shared" si="41"/>
        <v>44162</v>
      </c>
      <c r="H235">
        <f t="shared" si="42"/>
        <v>838</v>
      </c>
      <c r="I235" t="str">
        <f t="shared" si="43"/>
        <v/>
      </c>
      <c r="J235">
        <f t="shared" si="44"/>
        <v>838</v>
      </c>
      <c r="K235" t="str">
        <f t="shared" si="45"/>
        <v/>
      </c>
    </row>
    <row r="236" spans="1:19">
      <c r="B236" s="14">
        <f t="shared" si="46"/>
        <v>44095</v>
      </c>
      <c r="C236">
        <f t="shared" si="56"/>
        <v>157</v>
      </c>
      <c r="D236">
        <f t="shared" si="57"/>
        <v>0</v>
      </c>
      <c r="E236">
        <f t="shared" si="58"/>
        <v>0</v>
      </c>
      <c r="G236" s="3">
        <f t="shared" si="41"/>
        <v>44163</v>
      </c>
      <c r="H236">
        <f t="shared" si="42"/>
        <v>1025</v>
      </c>
      <c r="I236">
        <f t="shared" si="43"/>
        <v>1025</v>
      </c>
      <c r="J236" t="str">
        <f t="shared" si="44"/>
        <v/>
      </c>
      <c r="K236" t="str">
        <f t="shared" si="45"/>
        <v/>
      </c>
      <c r="R236" s="1">
        <v>44185</v>
      </c>
      <c r="S236" s="1">
        <v>309</v>
      </c>
    </row>
    <row r="237" spans="1:19">
      <c r="B237" s="14">
        <f t="shared" si="46"/>
        <v>44094</v>
      </c>
      <c r="C237">
        <f t="shared" si="56"/>
        <v>202</v>
      </c>
      <c r="D237">
        <f t="shared" si="57"/>
        <v>0</v>
      </c>
      <c r="E237">
        <f t="shared" si="58"/>
        <v>0</v>
      </c>
      <c r="G237" s="3">
        <f t="shared" si="41"/>
        <v>44164</v>
      </c>
      <c r="H237">
        <f t="shared" si="42"/>
        <v>753</v>
      </c>
      <c r="I237" t="str">
        <f t="shared" si="43"/>
        <v/>
      </c>
      <c r="J237" t="str">
        <f t="shared" si="44"/>
        <v/>
      </c>
      <c r="K237" t="str">
        <f t="shared" si="45"/>
        <v/>
      </c>
    </row>
    <row r="238" spans="1:19">
      <c r="B238" s="14">
        <f t="shared" si="46"/>
        <v>44093</v>
      </c>
      <c r="C238">
        <f t="shared" si="56"/>
        <v>190</v>
      </c>
      <c r="D238">
        <f t="shared" si="57"/>
        <v>0</v>
      </c>
      <c r="E238">
        <f t="shared" si="58"/>
        <v>0</v>
      </c>
      <c r="G238" s="3">
        <f t="shared" si="41"/>
        <v>44165</v>
      </c>
      <c r="H238">
        <f t="shared" si="42"/>
        <v>725</v>
      </c>
      <c r="I238" t="str">
        <f t="shared" si="43"/>
        <v/>
      </c>
      <c r="J238" t="str">
        <f t="shared" si="44"/>
        <v/>
      </c>
      <c r="K238" t="str">
        <f t="shared" si="45"/>
        <v/>
      </c>
    </row>
    <row r="239" spans="1:19">
      <c r="B239" s="14">
        <f t="shared" si="46"/>
        <v>44092</v>
      </c>
      <c r="C239">
        <f t="shared" si="56"/>
        <v>82</v>
      </c>
      <c r="D239">
        <f t="shared" si="57"/>
        <v>0</v>
      </c>
      <c r="E239">
        <f t="shared" si="58"/>
        <v>0</v>
      </c>
      <c r="G239" s="3">
        <f t="shared" si="41"/>
        <v>44166</v>
      </c>
      <c r="H239">
        <f t="shared" si="42"/>
        <v>722</v>
      </c>
      <c r="I239" t="str">
        <f t="shared" si="43"/>
        <v/>
      </c>
      <c r="J239">
        <f t="shared" si="44"/>
        <v>722</v>
      </c>
      <c r="K239" t="str">
        <f t="shared" si="45"/>
        <v/>
      </c>
      <c r="R239" s="1">
        <v>44186</v>
      </c>
      <c r="S239" s="1">
        <v>252</v>
      </c>
    </row>
    <row r="240" spans="1:19">
      <c r="B240" s="14">
        <f t="shared" si="46"/>
        <v>44091</v>
      </c>
      <c r="C240">
        <f t="shared" si="56"/>
        <v>137</v>
      </c>
      <c r="D240">
        <f t="shared" si="57"/>
        <v>0</v>
      </c>
      <c r="E240">
        <f t="shared" si="58"/>
        <v>0</v>
      </c>
      <c r="G240" s="3">
        <f t="shared" si="41"/>
        <v>44167</v>
      </c>
      <c r="H240">
        <f t="shared" si="42"/>
        <v>995</v>
      </c>
      <c r="I240">
        <f t="shared" si="43"/>
        <v>995</v>
      </c>
      <c r="J240" t="str">
        <f t="shared" si="44"/>
        <v/>
      </c>
      <c r="K240" t="str">
        <f t="shared" si="45"/>
        <v/>
      </c>
    </row>
    <row r="241" spans="2:19">
      <c r="B241" s="14">
        <f t="shared" si="46"/>
        <v>44090</v>
      </c>
      <c r="C241">
        <f t="shared" ref="C241" si="59">IF(B241&lt;&gt;B240,VLOOKUP(B241,data,2,FALSE),"")</f>
        <v>125</v>
      </c>
      <c r="D241">
        <f t="shared" ref="D241" si="60">VLOOKUP(B241,data,3,FALSE)</f>
        <v>0</v>
      </c>
      <c r="E241">
        <f t="shared" ref="E241" si="61">IF(C241&gt;E240,E240,0)</f>
        <v>0</v>
      </c>
      <c r="G241" s="3">
        <f t="shared" si="41"/>
        <v>44168</v>
      </c>
      <c r="H241">
        <f t="shared" si="42"/>
        <v>714</v>
      </c>
      <c r="I241" t="str">
        <f t="shared" si="43"/>
        <v/>
      </c>
      <c r="J241">
        <f t="shared" si="44"/>
        <v>714</v>
      </c>
    </row>
    <row r="242" spans="2:19">
      <c r="B242" s="14">
        <f t="shared" si="46"/>
        <v>44089</v>
      </c>
      <c r="C242">
        <f t="shared" ref="C242:C254" si="62">IF(B242&lt;&gt;B241,VLOOKUP(B242,data,2,FALSE),"")</f>
        <v>136</v>
      </c>
      <c r="D242">
        <f t="shared" ref="D242:D254" si="63">VLOOKUP(B242,data,3,FALSE)</f>
        <v>0</v>
      </c>
      <c r="E242">
        <f t="shared" ref="E242:E254" si="64">IF(C242&gt;E241,E241,0)</f>
        <v>0</v>
      </c>
      <c r="G242" s="3">
        <f t="shared" si="41"/>
        <v>44169</v>
      </c>
      <c r="H242">
        <f t="shared" si="42"/>
        <v>748</v>
      </c>
      <c r="I242" t="str">
        <f t="shared" si="43"/>
        <v/>
      </c>
      <c r="J242" t="str">
        <f t="shared" si="44"/>
        <v/>
      </c>
      <c r="R242" s="1">
        <v>44187</v>
      </c>
      <c r="S242" s="1">
        <v>303</v>
      </c>
    </row>
    <row r="243" spans="2:19">
      <c r="B243" s="14">
        <f t="shared" si="46"/>
        <v>44088</v>
      </c>
      <c r="C243">
        <f t="shared" si="62"/>
        <v>67</v>
      </c>
      <c r="D243">
        <f t="shared" si="63"/>
        <v>0</v>
      </c>
      <c r="E243">
        <f t="shared" si="64"/>
        <v>0</v>
      </c>
      <c r="G243" s="3">
        <f t="shared" si="41"/>
        <v>44170</v>
      </c>
      <c r="H243">
        <f t="shared" si="42"/>
        <v>845</v>
      </c>
      <c r="I243" t="str">
        <f t="shared" si="43"/>
        <v/>
      </c>
      <c r="J243" t="str">
        <f t="shared" si="44"/>
        <v/>
      </c>
    </row>
    <row r="244" spans="2:19">
      <c r="B244" s="14">
        <f t="shared" si="46"/>
        <v>44087</v>
      </c>
      <c r="C244">
        <f t="shared" si="62"/>
        <v>87</v>
      </c>
      <c r="D244">
        <f t="shared" si="63"/>
        <v>0</v>
      </c>
      <c r="E244">
        <f t="shared" si="64"/>
        <v>0</v>
      </c>
      <c r="G244" s="3">
        <f t="shared" si="41"/>
        <v>44171</v>
      </c>
      <c r="H244">
        <f t="shared" si="42"/>
        <v>865</v>
      </c>
      <c r="I244">
        <f t="shared" si="43"/>
        <v>865</v>
      </c>
      <c r="J244" t="str">
        <f t="shared" si="44"/>
        <v/>
      </c>
    </row>
    <row r="245" spans="2:19">
      <c r="B245" s="14">
        <f t="shared" si="46"/>
        <v>44086</v>
      </c>
      <c r="C245">
        <f t="shared" si="62"/>
        <v>46</v>
      </c>
      <c r="D245">
        <f t="shared" si="63"/>
        <v>0</v>
      </c>
      <c r="E245">
        <f t="shared" si="64"/>
        <v>0</v>
      </c>
      <c r="G245" s="3">
        <f t="shared" si="41"/>
        <v>44172</v>
      </c>
      <c r="H245">
        <f t="shared" si="42"/>
        <v>531</v>
      </c>
      <c r="I245" t="str">
        <f t="shared" si="43"/>
        <v/>
      </c>
      <c r="J245">
        <f t="shared" si="44"/>
        <v>531</v>
      </c>
      <c r="R245" s="1">
        <v>44188</v>
      </c>
      <c r="S245" s="1">
        <v>-33717</v>
      </c>
    </row>
    <row r="246" spans="2:19">
      <c r="B246" s="14">
        <f t="shared" si="46"/>
        <v>44085</v>
      </c>
      <c r="C246">
        <f t="shared" si="62"/>
        <v>70</v>
      </c>
      <c r="D246">
        <f t="shared" si="63"/>
        <v>0</v>
      </c>
      <c r="E246">
        <f t="shared" si="64"/>
        <v>0</v>
      </c>
      <c r="G246" s="3">
        <f t="shared" si="41"/>
        <v>44173</v>
      </c>
      <c r="H246">
        <f t="shared" si="42"/>
        <v>695</v>
      </c>
      <c r="I246" t="str">
        <f t="shared" si="43"/>
        <v/>
      </c>
      <c r="J246" t="str">
        <f t="shared" si="44"/>
        <v/>
      </c>
    </row>
    <row r="247" spans="2:19">
      <c r="B247" s="14">
        <f t="shared" si="46"/>
        <v>44084</v>
      </c>
      <c r="C247">
        <f t="shared" si="62"/>
        <v>75</v>
      </c>
      <c r="D247">
        <f t="shared" si="63"/>
        <v>0</v>
      </c>
      <c r="E247">
        <f t="shared" si="64"/>
        <v>0</v>
      </c>
      <c r="G247" s="3">
        <f t="shared" si="41"/>
        <v>44174</v>
      </c>
      <c r="H247">
        <f t="shared" si="42"/>
        <v>817</v>
      </c>
      <c r="I247">
        <f t="shared" si="43"/>
        <v>817</v>
      </c>
      <c r="J247" t="str">
        <f t="shared" si="44"/>
        <v/>
      </c>
    </row>
    <row r="248" spans="2:19">
      <c r="B248" s="14">
        <f t="shared" si="46"/>
        <v>44083</v>
      </c>
      <c r="C248">
        <f t="shared" si="62"/>
        <v>101</v>
      </c>
      <c r="D248">
        <f t="shared" si="63"/>
        <v>0</v>
      </c>
      <c r="E248">
        <f t="shared" si="64"/>
        <v>0</v>
      </c>
      <c r="G248" s="3">
        <f t="shared" si="41"/>
        <v>44175</v>
      </c>
      <c r="H248">
        <f t="shared" si="42"/>
        <v>710</v>
      </c>
      <c r="I248" t="str">
        <f t="shared" si="43"/>
        <v/>
      </c>
      <c r="J248">
        <f t="shared" si="44"/>
        <v>710</v>
      </c>
    </row>
    <row r="249" spans="2:19">
      <c r="B249" s="14">
        <f t="shared" si="46"/>
        <v>44082</v>
      </c>
      <c r="C249">
        <f t="shared" si="62"/>
        <v>56</v>
      </c>
      <c r="D249">
        <f t="shared" si="63"/>
        <v>0</v>
      </c>
      <c r="E249">
        <f t="shared" si="64"/>
        <v>0</v>
      </c>
      <c r="G249" s="3">
        <f t="shared" si="41"/>
        <v>44176</v>
      </c>
      <c r="H249">
        <f t="shared" si="42"/>
        <v>897</v>
      </c>
      <c r="I249">
        <f t="shared" si="43"/>
        <v>897</v>
      </c>
      <c r="J249" t="str">
        <f t="shared" si="44"/>
        <v/>
      </c>
    </row>
    <row r="250" spans="2:19">
      <c r="B250" s="14">
        <f t="shared" si="46"/>
        <v>44081</v>
      </c>
      <c r="C250">
        <f t="shared" si="62"/>
        <v>46</v>
      </c>
      <c r="D250">
        <f t="shared" si="63"/>
        <v>0</v>
      </c>
      <c r="E250">
        <f t="shared" si="64"/>
        <v>0</v>
      </c>
      <c r="G250" s="3">
        <f t="shared" si="41"/>
        <v>44177</v>
      </c>
      <c r="H250">
        <f t="shared" si="42"/>
        <v>588</v>
      </c>
      <c r="I250" t="str">
        <f t="shared" si="43"/>
        <v/>
      </c>
      <c r="J250">
        <f t="shared" si="44"/>
        <v>588</v>
      </c>
    </row>
    <row r="251" spans="2:19">
      <c r="B251" s="14">
        <f t="shared" si="46"/>
        <v>44080</v>
      </c>
      <c r="C251">
        <f t="shared" si="62"/>
        <v>10</v>
      </c>
      <c r="D251">
        <f t="shared" si="63"/>
        <v>0</v>
      </c>
      <c r="E251">
        <f t="shared" si="64"/>
        <v>0</v>
      </c>
      <c r="G251" s="3">
        <f t="shared" si="41"/>
        <v>44178</v>
      </c>
      <c r="H251">
        <f t="shared" si="42"/>
        <v>598</v>
      </c>
      <c r="I251">
        <f t="shared" si="43"/>
        <v>598</v>
      </c>
      <c r="J251" t="str">
        <f t="shared" si="44"/>
        <v/>
      </c>
    </row>
    <row r="252" spans="2:19">
      <c r="B252" s="14">
        <f t="shared" si="46"/>
        <v>44079</v>
      </c>
      <c r="C252">
        <f t="shared" si="62"/>
        <v>15</v>
      </c>
      <c r="D252">
        <f t="shared" si="63"/>
        <v>0</v>
      </c>
      <c r="E252">
        <f t="shared" si="64"/>
        <v>0</v>
      </c>
      <c r="G252" s="3">
        <f t="shared" si="41"/>
        <v>44179</v>
      </c>
      <c r="H252">
        <f t="shared" si="42"/>
        <v>443</v>
      </c>
      <c r="I252" t="str">
        <f t="shared" si="43"/>
        <v/>
      </c>
      <c r="J252">
        <f t="shared" si="44"/>
        <v>443</v>
      </c>
    </row>
    <row r="253" spans="2:19">
      <c r="B253" s="14">
        <f t="shared" si="46"/>
        <v>44078</v>
      </c>
      <c r="C253">
        <f t="shared" si="62"/>
        <v>19</v>
      </c>
      <c r="D253">
        <f t="shared" si="63"/>
        <v>0</v>
      </c>
      <c r="E253">
        <f t="shared" si="64"/>
        <v>0</v>
      </c>
      <c r="G253" s="3">
        <f t="shared" si="41"/>
        <v>44180</v>
      </c>
      <c r="H253">
        <f t="shared" si="42"/>
        <v>504</v>
      </c>
      <c r="I253" t="str">
        <f t="shared" si="43"/>
        <v/>
      </c>
      <c r="J253" t="str">
        <f t="shared" si="44"/>
        <v/>
      </c>
    </row>
    <row r="254" spans="2:19">
      <c r="B254" s="14">
        <f t="shared" si="46"/>
        <v>44077</v>
      </c>
      <c r="C254">
        <f t="shared" si="62"/>
        <v>6</v>
      </c>
      <c r="D254">
        <f t="shared" si="63"/>
        <v>0</v>
      </c>
      <c r="E254">
        <f t="shared" si="64"/>
        <v>0</v>
      </c>
      <c r="G254" s="3">
        <f t="shared" si="41"/>
        <v>44181</v>
      </c>
      <c r="H254">
        <f t="shared" si="42"/>
        <v>640</v>
      </c>
      <c r="I254">
        <f t="shared" si="43"/>
        <v>640</v>
      </c>
      <c r="J254" t="str">
        <f t="shared" si="44"/>
        <v/>
      </c>
    </row>
    <row r="255" spans="2:19">
      <c r="B255" s="14">
        <f t="shared" si="46"/>
        <v>44077</v>
      </c>
      <c r="C255" t="str">
        <f t="shared" ref="C255:C263" si="65">IF(B255&lt;&gt;B254,VLOOKUP(B255,data,2,FALSE),"")</f>
        <v/>
      </c>
      <c r="D255">
        <f t="shared" ref="D255:D263" si="66">VLOOKUP(B255,data,3,FALSE)</f>
        <v>0</v>
      </c>
      <c r="E255">
        <f t="shared" ref="E255:E263" si="67">IF(C255&gt;E254,E254,0)</f>
        <v>0</v>
      </c>
      <c r="G255" s="3">
        <f t="shared" si="41"/>
        <v>44182</v>
      </c>
      <c r="H255">
        <f t="shared" si="42"/>
        <v>571</v>
      </c>
      <c r="I255" t="str">
        <f t="shared" si="43"/>
        <v/>
      </c>
      <c r="J255" t="str">
        <f t="shared" si="44"/>
        <v/>
      </c>
    </row>
    <row r="256" spans="2:19">
      <c r="B256" s="14">
        <f t="shared" si="46"/>
        <v>44077</v>
      </c>
      <c r="C256" t="str">
        <f t="shared" si="65"/>
        <v/>
      </c>
      <c r="D256">
        <f t="shared" si="66"/>
        <v>0</v>
      </c>
      <c r="E256">
        <f t="shared" si="67"/>
        <v>0</v>
      </c>
      <c r="G256" s="3">
        <f t="shared" si="41"/>
        <v>44183</v>
      </c>
      <c r="H256">
        <f t="shared" si="42"/>
        <v>403</v>
      </c>
      <c r="I256" t="str">
        <f t="shared" si="43"/>
        <v/>
      </c>
      <c r="J256">
        <f t="shared" si="44"/>
        <v>403</v>
      </c>
    </row>
    <row r="257" spans="2:19">
      <c r="B257" s="14">
        <f t="shared" si="46"/>
        <v>44077</v>
      </c>
      <c r="C257" t="str">
        <f t="shared" si="65"/>
        <v/>
      </c>
      <c r="D257">
        <f t="shared" si="66"/>
        <v>0</v>
      </c>
      <c r="E257">
        <f t="shared" si="67"/>
        <v>0</v>
      </c>
      <c r="G257" s="3">
        <f t="shared" si="41"/>
        <v>44184</v>
      </c>
      <c r="H257">
        <f t="shared" si="42"/>
        <v>486</v>
      </c>
      <c r="I257">
        <f t="shared" si="43"/>
        <v>486</v>
      </c>
      <c r="J257" t="str">
        <f t="shared" si="44"/>
        <v/>
      </c>
    </row>
    <row r="258" spans="2:19">
      <c r="B258" s="14">
        <f t="shared" si="46"/>
        <v>44077</v>
      </c>
      <c r="C258" t="str">
        <f t="shared" si="65"/>
        <v/>
      </c>
      <c r="D258">
        <f t="shared" si="66"/>
        <v>0</v>
      </c>
      <c r="E258">
        <f t="shared" si="67"/>
        <v>0</v>
      </c>
      <c r="G258" s="3">
        <f t="shared" si="41"/>
        <v>44185</v>
      </c>
      <c r="H258">
        <f t="shared" si="42"/>
        <v>393</v>
      </c>
      <c r="I258" t="str">
        <f t="shared" si="43"/>
        <v/>
      </c>
      <c r="J258">
        <f t="shared" si="44"/>
        <v>393</v>
      </c>
    </row>
    <row r="259" spans="2:19">
      <c r="B259" s="14">
        <f t="shared" si="46"/>
        <v>44077</v>
      </c>
      <c r="C259" t="str">
        <f t="shared" si="65"/>
        <v/>
      </c>
      <c r="D259">
        <f t="shared" si="66"/>
        <v>0</v>
      </c>
      <c r="E259">
        <f t="shared" si="67"/>
        <v>0</v>
      </c>
      <c r="G259" s="3">
        <f t="shared" si="41"/>
        <v>44186</v>
      </c>
      <c r="H259">
        <f t="shared" si="42"/>
        <v>436</v>
      </c>
      <c r="I259" t="str">
        <f t="shared" si="43"/>
        <v/>
      </c>
      <c r="J259" t="str">
        <f t="shared" si="44"/>
        <v/>
      </c>
    </row>
    <row r="260" spans="2:19">
      <c r="B260" s="14">
        <f t="shared" si="46"/>
        <v>44077</v>
      </c>
      <c r="C260" t="str">
        <f t="shared" si="65"/>
        <v/>
      </c>
      <c r="D260">
        <f t="shared" si="66"/>
        <v>0</v>
      </c>
      <c r="E260">
        <f t="shared" si="67"/>
        <v>0</v>
      </c>
      <c r="G260" s="3">
        <f t="shared" si="41"/>
        <v>44187</v>
      </c>
      <c r="H260">
        <f t="shared" si="42"/>
        <v>495</v>
      </c>
      <c r="I260">
        <f t="shared" si="43"/>
        <v>495</v>
      </c>
      <c r="J260" t="str">
        <f t="shared" si="44"/>
        <v/>
      </c>
    </row>
    <row r="261" spans="2:19">
      <c r="B261" s="14">
        <f t="shared" si="46"/>
        <v>44077</v>
      </c>
      <c r="C261" t="str">
        <f t="shared" si="65"/>
        <v/>
      </c>
      <c r="D261">
        <f t="shared" si="66"/>
        <v>0</v>
      </c>
      <c r="E261">
        <f t="shared" si="67"/>
        <v>0</v>
      </c>
      <c r="G261" s="3">
        <f t="shared" si="41"/>
        <v>44188</v>
      </c>
      <c r="H261">
        <f t="shared" si="42"/>
        <v>457</v>
      </c>
      <c r="I261" t="str">
        <f t="shared" si="43"/>
        <v/>
      </c>
      <c r="J261" t="str">
        <f t="shared" si="44"/>
        <v/>
      </c>
    </row>
    <row r="262" spans="2:19">
      <c r="B262" s="14">
        <f t="shared" si="46"/>
        <v>44077</v>
      </c>
      <c r="C262" t="str">
        <f t="shared" si="65"/>
        <v/>
      </c>
      <c r="D262">
        <f t="shared" si="66"/>
        <v>0</v>
      </c>
      <c r="E262">
        <f t="shared" si="67"/>
        <v>0</v>
      </c>
      <c r="G262" s="3">
        <f t="shared" ref="G262" si="68">IF(G263&gt;44077,G263-1,44077)</f>
        <v>44189</v>
      </c>
      <c r="H262">
        <f t="shared" ref="H262" si="69">VLOOKUP(G262,data,2,FALSE)</f>
        <v>442</v>
      </c>
      <c r="I262" t="str">
        <f t="shared" ref="I262" si="70">IF(AND(H262&gt;H261,H262&gt;H263),H262,IF(AND(H263="",H262/H261&gt;1.1),H262,""))</f>
        <v/>
      </c>
      <c r="J262" t="str">
        <f t="shared" ref="J262" si="71">IF(AND(H262&lt;H261,H262&lt;H263),H262,IF(AND(H263="",H262/H261&lt;0.9),H262,""))</f>
        <v/>
      </c>
      <c r="K262" t="str">
        <f>IF(ISNA(VLOOKUP(B262,R:S,2,)),"",VLOOKUP(B262,R:S,2,))</f>
        <v/>
      </c>
    </row>
    <row r="263" spans="2:19" s="16" customFormat="1">
      <c r="B263" s="15">
        <f t="shared" si="46"/>
        <v>44077</v>
      </c>
      <c r="C263" s="16" t="str">
        <f t="shared" si="65"/>
        <v/>
      </c>
      <c r="D263" s="16">
        <f t="shared" si="66"/>
        <v>0</v>
      </c>
      <c r="E263" s="16">
        <f t="shared" si="67"/>
        <v>0</v>
      </c>
      <c r="G263" s="17">
        <f>B141</f>
        <v>44190</v>
      </c>
      <c r="H263" s="16">
        <f t="shared" ref="H263" si="72">VLOOKUP(G263,data,2,FALSE)</f>
        <v>237</v>
      </c>
      <c r="I263" s="16" t="str">
        <f>IF(AND(H263&gt;H262,H263&gt;H264),H263,IF(AND(H264="",H263/H262&gt;1.1),H263,""))</f>
        <v/>
      </c>
      <c r="J263" s="16">
        <f t="shared" ref="J263" si="73">IF(AND(H263&lt;H262,H263&lt;H264),H263,IF(AND(H264="",H263/H262&lt;0.9),H263,""))</f>
        <v>237</v>
      </c>
      <c r="K263" s="16" t="str">
        <f>IF(ISNA(VLOOKUP(B263,R:S,2,)),"",VLOOKUP(B263,R:S,2,))</f>
        <v/>
      </c>
      <c r="R263" s="1"/>
      <c r="S263" s="1"/>
    </row>
    <row r="264" spans="2:19">
      <c r="B264" s="3"/>
      <c r="C264"/>
    </row>
    <row r="265" spans="2:19">
      <c r="B265" s="3" t="s">
        <v>30</v>
      </c>
      <c r="C265"/>
      <c r="G265" t="s">
        <v>29</v>
      </c>
    </row>
  </sheetData>
  <sortState xmlns:xlrd2="http://schemas.microsoft.com/office/spreadsheetml/2017/richdata2" ref="C115:D127">
    <sortCondition descending="1" ref="C115:C127"/>
  </sortState>
  <hyperlinks>
    <hyperlink ref="A68" r:id="rId1" location="Koronavilkkua" display="https://thl.fi/fi/web/hyvinvoinnin-ja-terveyden-edistamisen-johtaminen/ajankohtaista/koronan-vaikutukset-yhteiskuntaan-ja-palveluihin - Koronavilkkua" xr:uid="{F06E6CD0-5429-431D-B74B-547C41718C4B}"/>
    <hyperlink ref="A131" r:id="rId2" xr:uid="{517C9E3A-E5DB-4E26-91C6-74B95F09EC29}"/>
    <hyperlink ref="A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2020-12-25T07:57:18Z</dcterms:modified>
</cp:coreProperties>
</file>