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1\"/>
    </mc:Choice>
  </mc:AlternateContent>
  <bookViews>
    <workbookView xWindow="2220" yWindow="0" windowWidth="37290" windowHeight="16095" activeTab="2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InitialExpenses">Inputs!$F$21</definedName>
    <definedName name="IntialExpenses">Inputs!$F$21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Rev">Inputs!$F$19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3" l="1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H21" i="3"/>
  <c r="I21" i="3"/>
  <c r="J21" i="3"/>
  <c r="K21" i="3"/>
  <c r="L21" i="3"/>
  <c r="M21" i="3"/>
  <c r="N21" i="3"/>
  <c r="O21" i="3"/>
  <c r="P21" i="3"/>
  <c r="G21" i="3"/>
  <c r="E18" i="3"/>
  <c r="E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H20" i="3"/>
  <c r="I20" i="3"/>
  <c r="J20" i="3"/>
  <c r="K20" i="3"/>
  <c r="L20" i="3"/>
  <c r="M20" i="3"/>
  <c r="G20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H18" i="3"/>
  <c r="I18" i="3"/>
  <c r="J18" i="3"/>
  <c r="K18" i="3"/>
  <c r="L18" i="3"/>
  <c r="M18" i="3"/>
  <c r="N18" i="3"/>
  <c r="O18" i="3"/>
  <c r="P18" i="3"/>
  <c r="Q18" i="3"/>
  <c r="G18" i="3"/>
  <c r="E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H16" i="3"/>
  <c r="I16" i="3"/>
  <c r="J16" i="3"/>
  <c r="K16" i="3"/>
  <c r="L16" i="3"/>
  <c r="M16" i="3"/>
  <c r="N16" i="3"/>
  <c r="G16" i="3"/>
  <c r="H12" i="3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G12" i="3"/>
  <c r="P11" i="3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H11" i="3"/>
  <c r="I11" i="3" s="1"/>
  <c r="J11" i="3" s="1"/>
  <c r="K11" i="3" s="1"/>
  <c r="L11" i="3" s="1"/>
  <c r="M11" i="3" s="1"/>
  <c r="N11" i="3" s="1"/>
  <c r="O11" i="3" s="1"/>
  <c r="G11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G7" i="3"/>
  <c r="H6" i="3"/>
  <c r="I5" i="3" s="1"/>
  <c r="I6" i="3" s="1"/>
  <c r="J5" i="3" s="1"/>
  <c r="J6" i="3" s="1"/>
  <c r="K5" i="3" s="1"/>
  <c r="K6" i="3" s="1"/>
  <c r="L5" i="3" s="1"/>
  <c r="L6" i="3" s="1"/>
  <c r="M5" i="3" s="1"/>
  <c r="M6" i="3" s="1"/>
  <c r="N5" i="3" s="1"/>
  <c r="N6" i="3" s="1"/>
  <c r="O5" i="3" s="1"/>
  <c r="O6" i="3" s="1"/>
  <c r="P5" i="3" s="1"/>
  <c r="P6" i="3" s="1"/>
  <c r="Q5" i="3" s="1"/>
  <c r="Q6" i="3" s="1"/>
  <c r="R5" i="3" s="1"/>
  <c r="R6" i="3" s="1"/>
  <c r="S5" i="3" s="1"/>
  <c r="S6" i="3" s="1"/>
  <c r="T5" i="3" s="1"/>
  <c r="T6" i="3" s="1"/>
  <c r="U5" i="3" s="1"/>
  <c r="U6" i="3" s="1"/>
  <c r="V5" i="3" s="1"/>
  <c r="V6" i="3" s="1"/>
  <c r="W5" i="3" s="1"/>
  <c r="W6" i="3" s="1"/>
  <c r="X5" i="3" s="1"/>
  <c r="X6" i="3" s="1"/>
  <c r="Y5" i="3" s="1"/>
  <c r="Y6" i="3" s="1"/>
  <c r="Z5" i="3" s="1"/>
  <c r="Z6" i="3" s="1"/>
  <c r="AA5" i="3" s="1"/>
  <c r="AA6" i="3" s="1"/>
  <c r="AB5" i="3" s="1"/>
  <c r="AB6" i="3" s="1"/>
  <c r="AC5" i="3" s="1"/>
  <c r="AC6" i="3" s="1"/>
  <c r="AD5" i="3" s="1"/>
  <c r="AD6" i="3" s="1"/>
  <c r="AE5" i="3" s="1"/>
  <c r="AE6" i="3" s="1"/>
  <c r="AF5" i="3" s="1"/>
  <c r="AF6" i="3" s="1"/>
  <c r="AG5" i="3" s="1"/>
  <c r="AG6" i="3" s="1"/>
  <c r="AH5" i="3" s="1"/>
  <c r="AH6" i="3" s="1"/>
  <c r="AI5" i="3" s="1"/>
  <c r="AI6" i="3" s="1"/>
  <c r="AJ5" i="3" s="1"/>
  <c r="AJ6" i="3" s="1"/>
  <c r="AK5" i="3" s="1"/>
  <c r="AK6" i="3" s="1"/>
  <c r="AL5" i="3" s="1"/>
  <c r="AL6" i="3" s="1"/>
  <c r="AM5" i="3" s="1"/>
  <c r="AM6" i="3" s="1"/>
  <c r="AN5" i="3" s="1"/>
  <c r="AN6" i="3" s="1"/>
  <c r="AO5" i="3" s="1"/>
  <c r="AO6" i="3" s="1"/>
  <c r="AP5" i="3" s="1"/>
  <c r="AP6" i="3" s="1"/>
  <c r="AQ5" i="3" s="1"/>
  <c r="AQ6" i="3" s="1"/>
  <c r="AR5" i="3" s="1"/>
  <c r="AR6" i="3" s="1"/>
  <c r="AS5" i="3" s="1"/>
  <c r="AS6" i="3" s="1"/>
  <c r="AT5" i="3" s="1"/>
  <c r="AT6" i="3" s="1"/>
  <c r="AU5" i="3" s="1"/>
  <c r="AU6" i="3" s="1"/>
  <c r="AV5" i="3" s="1"/>
  <c r="AV6" i="3" s="1"/>
  <c r="AW5" i="3" s="1"/>
  <c r="AW6" i="3" s="1"/>
  <c r="AX5" i="3" s="1"/>
  <c r="AX6" i="3" s="1"/>
  <c r="AY5" i="3" s="1"/>
  <c r="AY6" i="3" s="1"/>
  <c r="AZ5" i="3" s="1"/>
  <c r="AZ6" i="3" s="1"/>
  <c r="BA5" i="3" s="1"/>
  <c r="BA6" i="3" s="1"/>
  <c r="BB5" i="3" s="1"/>
  <c r="BB6" i="3" s="1"/>
  <c r="BC5" i="3" s="1"/>
  <c r="BC6" i="3" s="1"/>
  <c r="BD5" i="3" s="1"/>
  <c r="BD6" i="3" s="1"/>
  <c r="BE5" i="3" s="1"/>
  <c r="BE6" i="3" s="1"/>
  <c r="BF5" i="3" s="1"/>
  <c r="BF6" i="3" s="1"/>
  <c r="BG5" i="3" s="1"/>
  <c r="BG6" i="3" s="1"/>
  <c r="BH5" i="3" s="1"/>
  <c r="BH6" i="3" s="1"/>
  <c r="BI5" i="3" s="1"/>
  <c r="BI6" i="3" s="1"/>
  <c r="BJ5" i="3" s="1"/>
  <c r="BJ6" i="3" s="1"/>
  <c r="BK5" i="3" s="1"/>
  <c r="BK6" i="3" s="1"/>
  <c r="BL5" i="3" s="1"/>
  <c r="BL6" i="3" s="1"/>
  <c r="BM5" i="3" s="1"/>
  <c r="BM6" i="3" s="1"/>
  <c r="BN5" i="3" s="1"/>
  <c r="BN6" i="3" s="1"/>
  <c r="H5" i="3"/>
  <c r="G6" i="3"/>
  <c r="G5" i="3"/>
  <c r="F16" i="1" l="1"/>
  <c r="E26" i="1"/>
  <c r="E36" i="1" s="1"/>
  <c r="E27" i="1" l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<sst xmlns="http://schemas.openxmlformats.org/spreadsheetml/2006/main" count="58" uniqueCount="40">
  <si>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</si>
  <si>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</si>
  <si>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</si>
  <si>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</si>
  <si>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</si>
  <si>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</si>
  <si>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</si>
  <si>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</si>
  <si>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</si>
  <si>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</si>
  <si>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</si>
  <si>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</si>
  <si>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</si>
  <si>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</si>
  <si>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</si>
  <si>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</si>
  <si>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</si>
  <si>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</si>
  <si>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</si>
  <si>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</si>
  <si>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</si>
  <si>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</si>
  <si>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</si>
  <si>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</si>
  <si>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</si>
  <si>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</si>
  <si>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</si>
  <si>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</si>
  <si>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</si>
  <si>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Calculations-Monthly</t>
  </si>
  <si>
    <t>Period Start Date</t>
  </si>
  <si>
    <t>Period End Date</t>
  </si>
  <si>
    <t>Month Number</t>
  </si>
  <si>
    <t>Calender Year</t>
  </si>
  <si>
    <t>[multiple]</t>
  </si>
  <si>
    <t>Growth Factors</t>
  </si>
  <si>
    <t>Income</t>
  </si>
  <si>
    <t>Gross Margin</t>
  </si>
  <si>
    <t>Net Income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</si>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</sst>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9]dd\-mmm\-yy;@"/>
    <numFmt numFmtId="166" formatCode="0.000"/>
    <numFmt numFmtId="170" formatCode="dd\-mmm\-yy"/>
    <numFmt numFmtId="175" formatCode="#,##0;\(#,##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3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6" fillId="5" borderId="0"/>
    <xf numFmtId="0" fontId="16" fillId="6" borderId="0"/>
    <xf numFmtId="0" fontId="14" fillId="0" borderId="8" applyNumberFormat="0" applyFont="0" applyFill="0" applyAlignment="0" applyProtection="0"/>
  </cellStyleXfs>
  <cellXfs count="44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15" fontId="0" fillId="0" borderId="0" xfId="0" applyNumberFormat="1"/>
    <xf numFmtId="166" fontId="0" fillId="0" borderId="0" xfId="0" applyNumberFormat="1"/>
    <xf numFmtId="0" fontId="16" fillId="5" borderId="0" xfId="5"/>
    <xf numFmtId="0" fontId="18" fillId="0" borderId="0" xfId="0" applyFont="1"/>
    <xf numFmtId="0" fontId="19" fillId="5" borderId="0" xfId="5" applyFont="1"/>
    <xf numFmtId="0" fontId="15" fillId="0" borderId="0" xfId="3"/>
    <xf numFmtId="166" fontId="15" fillId="0" borderId="0" xfId="3" applyNumberFormat="1"/>
    <xf numFmtId="170" fontId="17" fillId="0" borderId="0" xfId="4" applyNumberFormat="1" applyFont="1"/>
    <xf numFmtId="170" fontId="3" fillId="0" borderId="0" xfId="4" applyNumberFormat="1" applyFont="1"/>
    <xf numFmtId="175" fontId="0" fillId="0" borderId="0" xfId="0" applyNumberFormat="1"/>
    <xf numFmtId="175" fontId="15" fillId="0" borderId="0" xfId="3" applyNumberFormat="1"/>
    <xf numFmtId="175" fontId="13" fillId="0" borderId="7" xfId="2" applyNumberFormat="1"/>
  </cellXfs>
  <cellStyles count="9">
    <cellStyle name="Accent1" xfId="5" builtinId="29"/>
    <cellStyle name="Heading 1" xfId="2" builtinId="16"/>
    <cellStyle name="Heading 4" xfId="3" builtinId="19"/>
    <cellStyle name="Normal" xfId="0" builtinId="0"/>
    <cellStyle name="Percent" xfId="1" builtinId="5"/>
    <cellStyle name="Style 1" xfId="6"/>
    <cellStyle name="Style 2" xfId="7"/>
    <cellStyle name="Style 3" xfId="8"/>
    <cellStyle name="Warning Text" xfId="4" builtinId="11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5"/>
    <col min="2" max="2" width="12" style="16" customWidth="1"/>
    <col min="3" max="3" width="15.85546875" style="16" customWidth="1"/>
    <col min="4" max="4" width="12.7109375" style="16" customWidth="1"/>
    <col min="5" max="6" width="9.85546875" style="16"/>
    <col min="7" max="7" width="11" style="16" customWidth="1"/>
    <col min="8" max="8" width="19.140625" style="16" customWidth="1"/>
    <col min="9" max="9" width="3.7109375" style="16" customWidth="1"/>
    <col min="10" max="10" width="3.85546875" style="16" customWidth="1"/>
    <col min="11" max="12" width="12.28515625" style="16" customWidth="1"/>
    <col min="13" max="13" width="47.42578125" style="16" customWidth="1"/>
    <col min="14" max="14" width="4.42578125" style="16" customWidth="1"/>
    <col min="15" max="15" width="4" style="16" customWidth="1"/>
    <col min="16" max="16" width="12.28515625" style="16" customWidth="1"/>
    <col min="17" max="16384" width="9.85546875" style="16"/>
  </cols>
  <sheetData>
    <row r="1" spans="1:16" x14ac:dyDescent="0.25">
      <c r="H1" s="17"/>
    </row>
    <row r="2" spans="1:16" ht="34.5" x14ac:dyDescent="0.45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25">
      <c r="H3" s="17"/>
    </row>
    <row r="4" spans="1:16" ht="30" x14ac:dyDescent="0.4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.75" thickBot="1" x14ac:dyDescent="0.3">
      <c r="H5" s="17"/>
    </row>
    <row r="6" spans="1:16" ht="32.25" thickBot="1" x14ac:dyDescent="0.55000000000000004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.75" thickBot="1" x14ac:dyDescent="0.3">
      <c r="A10" s="18" t="s">
        <v>26</v>
      </c>
      <c r="B10" s="19"/>
      <c r="C10" s="19"/>
      <c r="D10" s="19"/>
      <c r="E10" s="19"/>
      <c r="F10" s="19"/>
      <c r="G10" s="19"/>
    </row>
    <row r="11" spans="1:16" ht="18.75" thickTop="1" x14ac:dyDescent="0.25">
      <c r="A11" s="20"/>
      <c r="B11" s="21"/>
      <c r="C11" s="21"/>
      <c r="D11" s="21"/>
      <c r="E11" s="21"/>
      <c r="F11" s="21"/>
      <c r="G11" s="21"/>
      <c r="H11" s="21"/>
    </row>
    <row r="12" spans="1:16" ht="89.45" customHeight="1" x14ac:dyDescent="0.25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25"/>
    <row r="14" spans="1:16" ht="5.45" customHeight="1" x14ac:dyDescent="0.25"/>
    <row r="15" spans="1:1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showGridLines="0" topLeftCell="A7" workbookViewId="0">
      <selection activeCell="K23" sqref="K23"/>
    </sheetView>
  </sheetViews>
  <sheetFormatPr defaultRowHeight="15" x14ac:dyDescent="0.25"/>
  <cols>
    <col min="1" max="2" width="4.7109375" customWidth="1"/>
    <col min="3" max="3" width="29.7109375" customWidth="1"/>
    <col min="4" max="4" width="13.28515625" customWidth="1"/>
    <col min="6" max="6" width="9.7109375" bestFit="1" customWidth="1"/>
  </cols>
  <sheetData>
    <row r="3" spans="1:7" x14ac:dyDescent="0.25">
      <c r="A3" s="1"/>
      <c r="B3" s="1" t="s">
        <v>0</v>
      </c>
      <c r="C3" s="1"/>
      <c r="D3" s="1"/>
      <c r="E3" s="1"/>
      <c r="F3" s="1"/>
      <c r="G3" s="1"/>
    </row>
    <row r="5" spans="1:7" x14ac:dyDescent="0.25">
      <c r="C5" t="s">
        <v>1</v>
      </c>
      <c r="F5" s="2">
        <v>1000</v>
      </c>
    </row>
    <row r="6" spans="1:7" x14ac:dyDescent="0.25">
      <c r="C6" t="s">
        <v>2</v>
      </c>
      <c r="F6" s="3">
        <v>1000</v>
      </c>
    </row>
    <row r="7" spans="1:7" x14ac:dyDescent="0.25">
      <c r="C7" t="s">
        <v>3</v>
      </c>
      <c r="F7" s="4">
        <v>1000</v>
      </c>
    </row>
    <row r="8" spans="1:7" x14ac:dyDescent="0.25">
      <c r="C8" t="s">
        <v>4</v>
      </c>
      <c r="F8" s="5">
        <v>1000</v>
      </c>
    </row>
    <row r="9" spans="1:7" x14ac:dyDescent="0.25">
      <c r="C9" t="s">
        <v>22</v>
      </c>
      <c r="F9" s="14" t="s">
        <v>23</v>
      </c>
    </row>
    <row r="11" spans="1:7" x14ac:dyDescent="0.25">
      <c r="A11" s="1"/>
      <c r="B11" s="1" t="s">
        <v>5</v>
      </c>
      <c r="C11" s="1"/>
      <c r="D11" s="1"/>
      <c r="E11" s="1"/>
      <c r="F11" s="1"/>
      <c r="G11" s="1"/>
    </row>
    <row r="13" spans="1:7" x14ac:dyDescent="0.25">
      <c r="B13" s="6" t="s">
        <v>6</v>
      </c>
    </row>
    <row r="14" spans="1:7" x14ac:dyDescent="0.25">
      <c r="C14" t="s">
        <v>7</v>
      </c>
      <c r="F14" s="7">
        <v>43101</v>
      </c>
    </row>
    <row r="15" spans="1:7" x14ac:dyDescent="0.25">
      <c r="C15" t="s">
        <v>8</v>
      </c>
      <c r="F15" s="3">
        <v>60</v>
      </c>
    </row>
    <row r="16" spans="1:7" x14ac:dyDescent="0.25">
      <c r="C16" t="s">
        <v>18</v>
      </c>
      <c r="F16" s="12">
        <f>EOMONTH(F14,F15-1)</f>
        <v>44926</v>
      </c>
    </row>
    <row r="18" spans="2:6" x14ac:dyDescent="0.25">
      <c r="B18" s="6" t="s">
        <v>16</v>
      </c>
    </row>
    <row r="19" spans="2:6" x14ac:dyDescent="0.25">
      <c r="C19" t="s">
        <v>10</v>
      </c>
      <c r="D19" s="13" t="s">
        <v>20</v>
      </c>
      <c r="F19" s="2">
        <v>75000</v>
      </c>
    </row>
    <row r="20" spans="2:6" x14ac:dyDescent="0.25">
      <c r="C20" t="s">
        <v>17</v>
      </c>
      <c r="D20" s="13" t="s">
        <v>21</v>
      </c>
      <c r="F20" s="9">
        <v>0.65</v>
      </c>
    </row>
    <row r="21" spans="2:6" x14ac:dyDescent="0.25">
      <c r="C21" t="s">
        <v>15</v>
      </c>
      <c r="D21" s="13" t="s">
        <v>20</v>
      </c>
      <c r="F21" s="2">
        <v>12000</v>
      </c>
    </row>
    <row r="24" spans="2:6" x14ac:dyDescent="0.25">
      <c r="B24" s="6" t="s">
        <v>9</v>
      </c>
    </row>
    <row r="25" spans="2:6" x14ac:dyDescent="0.25">
      <c r="C25" s="10" t="s">
        <v>10</v>
      </c>
      <c r="E25" s="11" t="s">
        <v>11</v>
      </c>
      <c r="F25" s="11" t="s">
        <v>12</v>
      </c>
    </row>
    <row r="26" spans="2:6" x14ac:dyDescent="0.25">
      <c r="E26" s="8">
        <f>YEAR(F14)</f>
        <v>2018</v>
      </c>
      <c r="F26" s="9">
        <v>0.05</v>
      </c>
    </row>
    <row r="27" spans="2:6" x14ac:dyDescent="0.25">
      <c r="E27">
        <f t="shared" ref="E27:E30" si="0">E26+1</f>
        <v>2019</v>
      </c>
      <c r="F27" s="9">
        <v>4.2000000000000003E-2</v>
      </c>
    </row>
    <row r="28" spans="2:6" x14ac:dyDescent="0.25">
      <c r="E28">
        <f t="shared" si="0"/>
        <v>2020</v>
      </c>
      <c r="F28" s="9">
        <v>6.13E-2</v>
      </c>
    </row>
    <row r="29" spans="2:6" x14ac:dyDescent="0.25">
      <c r="E29">
        <f t="shared" si="0"/>
        <v>2021</v>
      </c>
      <c r="F29" s="9">
        <v>1.0999999999999999E-2</v>
      </c>
    </row>
    <row r="30" spans="2:6" x14ac:dyDescent="0.25">
      <c r="E30">
        <f t="shared" si="0"/>
        <v>2022</v>
      </c>
      <c r="F30" s="9">
        <v>2.5000000000000001E-2</v>
      </c>
    </row>
    <row r="32" spans="2:6" x14ac:dyDescent="0.25">
      <c r="C32" t="s">
        <v>13</v>
      </c>
      <c r="F32" s="2">
        <v>7</v>
      </c>
    </row>
    <row r="33" spans="1:7" x14ac:dyDescent="0.25">
      <c r="C33" t="s">
        <v>14</v>
      </c>
    </row>
    <row r="35" spans="1:7" x14ac:dyDescent="0.25">
      <c r="C35" s="10" t="s">
        <v>15</v>
      </c>
      <c r="E35" s="11" t="s">
        <v>11</v>
      </c>
      <c r="F35" s="11" t="s">
        <v>12</v>
      </c>
    </row>
    <row r="36" spans="1:7" x14ac:dyDescent="0.25">
      <c r="E36">
        <f t="shared" ref="E36:E40" si="1">E26</f>
        <v>2018</v>
      </c>
      <c r="F36" s="9">
        <v>0.03</v>
      </c>
    </row>
    <row r="37" spans="1:7" x14ac:dyDescent="0.25">
      <c r="E37">
        <f t="shared" si="1"/>
        <v>2019</v>
      </c>
      <c r="F37" s="9">
        <v>0.04</v>
      </c>
    </row>
    <row r="38" spans="1:7" x14ac:dyDescent="0.25">
      <c r="E38">
        <f t="shared" si="1"/>
        <v>2020</v>
      </c>
      <c r="F38" s="9">
        <v>0.05</v>
      </c>
    </row>
    <row r="39" spans="1:7" x14ac:dyDescent="0.25">
      <c r="E39">
        <f t="shared" si="1"/>
        <v>2021</v>
      </c>
      <c r="F39" s="9">
        <v>0.04</v>
      </c>
    </row>
    <row r="40" spans="1:7" x14ac:dyDescent="0.25">
      <c r="E40">
        <f t="shared" si="1"/>
        <v>2022</v>
      </c>
      <c r="F40" s="9">
        <v>0.03</v>
      </c>
    </row>
    <row r="42" spans="1:7" x14ac:dyDescent="0.25">
      <c r="C42" t="s">
        <v>13</v>
      </c>
      <c r="F42" s="2">
        <v>4</v>
      </c>
    </row>
    <row r="43" spans="1:7" x14ac:dyDescent="0.25">
      <c r="C43" t="s">
        <v>14</v>
      </c>
    </row>
    <row r="45" spans="1:7" x14ac:dyDescent="0.2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N26"/>
  <sheetViews>
    <sheetView tabSelected="1" workbookViewId="0">
      <pane xSplit="6" ySplit="8" topLeftCell="AF9" activePane="bottomRight" state="frozen"/>
      <selection pane="topRight" activeCell="G1" sqref="G1"/>
      <selection pane="bottomLeft" activeCell="A9" sqref="A9"/>
      <selection pane="bottomRight" activeCell="AH23" sqref="AH23"/>
    </sheetView>
  </sheetViews>
  <sheetFormatPr defaultRowHeight="15" x14ac:dyDescent="0.25"/>
  <cols>
    <col min="1" max="2" width="4.7109375" customWidth="1"/>
    <col min="3" max="3" width="30.7109375" customWidth="1"/>
    <col min="4" max="4" width="9.7109375" customWidth="1"/>
    <col min="5" max="5" width="12.7109375" customWidth="1"/>
    <col min="6" max="6" width="9.7109375" customWidth="1"/>
    <col min="7" max="66" width="12.7109375" customWidth="1"/>
  </cols>
  <sheetData>
    <row r="3" spans="2:66" s="34" customFormat="1" ht="18.75" x14ac:dyDescent="0.3">
      <c r="B3" s="36" t="s">
        <v>29</v>
      </c>
    </row>
    <row r="5" spans="2:66" x14ac:dyDescent="0.25">
      <c r="C5" t="s">
        <v>30</v>
      </c>
      <c r="G5" s="40">
        <f>Model_Start_Date</f>
        <v>43101</v>
      </c>
      <c r="H5" s="39">
        <f>G6+1</f>
        <v>43132</v>
      </c>
      <c r="I5" s="39">
        <f t="shared" ref="I5:BN5" si="0">H6+1</f>
        <v>43160</v>
      </c>
      <c r="J5" s="39">
        <f t="shared" si="0"/>
        <v>43191</v>
      </c>
      <c r="K5" s="39">
        <f t="shared" si="0"/>
        <v>43221</v>
      </c>
      <c r="L5" s="39">
        <f t="shared" si="0"/>
        <v>43252</v>
      </c>
      <c r="M5" s="39">
        <f t="shared" si="0"/>
        <v>43282</v>
      </c>
      <c r="N5" s="39">
        <f t="shared" si="0"/>
        <v>43313</v>
      </c>
      <c r="O5" s="39">
        <f t="shared" si="0"/>
        <v>43344</v>
      </c>
      <c r="P5" s="39">
        <f t="shared" si="0"/>
        <v>43374</v>
      </c>
      <c r="Q5" s="39">
        <f t="shared" si="0"/>
        <v>43405</v>
      </c>
      <c r="R5" s="39">
        <f t="shared" si="0"/>
        <v>43435</v>
      </c>
      <c r="S5" s="39">
        <f t="shared" si="0"/>
        <v>43466</v>
      </c>
      <c r="T5" s="39">
        <f t="shared" si="0"/>
        <v>43497</v>
      </c>
      <c r="U5" s="39">
        <f t="shared" si="0"/>
        <v>43525</v>
      </c>
      <c r="V5" s="39">
        <f t="shared" si="0"/>
        <v>43556</v>
      </c>
      <c r="W5" s="39">
        <f t="shared" si="0"/>
        <v>43586</v>
      </c>
      <c r="X5" s="39">
        <f t="shared" si="0"/>
        <v>43617</v>
      </c>
      <c r="Y5" s="39">
        <f t="shared" si="0"/>
        <v>43647</v>
      </c>
      <c r="Z5" s="39">
        <f t="shared" si="0"/>
        <v>43678</v>
      </c>
      <c r="AA5" s="39">
        <f t="shared" si="0"/>
        <v>43709</v>
      </c>
      <c r="AB5" s="39">
        <f t="shared" si="0"/>
        <v>43739</v>
      </c>
      <c r="AC5" s="39">
        <f t="shared" si="0"/>
        <v>43770</v>
      </c>
      <c r="AD5" s="39">
        <f t="shared" si="0"/>
        <v>43800</v>
      </c>
      <c r="AE5" s="39">
        <f t="shared" si="0"/>
        <v>43831</v>
      </c>
      <c r="AF5" s="39">
        <f t="shared" si="0"/>
        <v>43862</v>
      </c>
      <c r="AG5" s="39">
        <f t="shared" si="0"/>
        <v>43891</v>
      </c>
      <c r="AH5" s="39">
        <f t="shared" si="0"/>
        <v>43922</v>
      </c>
      <c r="AI5" s="39">
        <f t="shared" si="0"/>
        <v>43952</v>
      </c>
      <c r="AJ5" s="39">
        <f t="shared" si="0"/>
        <v>43983</v>
      </c>
      <c r="AK5" s="39">
        <f t="shared" si="0"/>
        <v>44013</v>
      </c>
      <c r="AL5" s="39">
        <f t="shared" si="0"/>
        <v>44044</v>
      </c>
      <c r="AM5" s="39">
        <f t="shared" si="0"/>
        <v>44075</v>
      </c>
      <c r="AN5" s="39">
        <f t="shared" si="0"/>
        <v>44105</v>
      </c>
      <c r="AO5" s="39">
        <f t="shared" si="0"/>
        <v>44136</v>
      </c>
      <c r="AP5" s="39">
        <f t="shared" si="0"/>
        <v>44166</v>
      </c>
      <c r="AQ5" s="39">
        <f t="shared" si="0"/>
        <v>44197</v>
      </c>
      <c r="AR5" s="39">
        <f t="shared" si="0"/>
        <v>44228</v>
      </c>
      <c r="AS5" s="39">
        <f t="shared" si="0"/>
        <v>44256</v>
      </c>
      <c r="AT5" s="39">
        <f t="shared" si="0"/>
        <v>44287</v>
      </c>
      <c r="AU5" s="39">
        <f t="shared" si="0"/>
        <v>44317</v>
      </c>
      <c r="AV5" s="39">
        <f t="shared" si="0"/>
        <v>44348</v>
      </c>
      <c r="AW5" s="39">
        <f t="shared" si="0"/>
        <v>44378</v>
      </c>
      <c r="AX5" s="39">
        <f t="shared" si="0"/>
        <v>44409</v>
      </c>
      <c r="AY5" s="39">
        <f t="shared" si="0"/>
        <v>44440</v>
      </c>
      <c r="AZ5" s="39">
        <f t="shared" si="0"/>
        <v>44470</v>
      </c>
      <c r="BA5" s="39">
        <f t="shared" si="0"/>
        <v>44501</v>
      </c>
      <c r="BB5" s="39">
        <f t="shared" si="0"/>
        <v>44531</v>
      </c>
      <c r="BC5" s="39">
        <f t="shared" si="0"/>
        <v>44562</v>
      </c>
      <c r="BD5" s="39">
        <f t="shared" si="0"/>
        <v>44593</v>
      </c>
      <c r="BE5" s="39">
        <f t="shared" si="0"/>
        <v>44621</v>
      </c>
      <c r="BF5" s="39">
        <f t="shared" si="0"/>
        <v>44652</v>
      </c>
      <c r="BG5" s="39">
        <f t="shared" si="0"/>
        <v>44682</v>
      </c>
      <c r="BH5" s="39">
        <f t="shared" si="0"/>
        <v>44713</v>
      </c>
      <c r="BI5" s="39">
        <f t="shared" si="0"/>
        <v>44743</v>
      </c>
      <c r="BJ5" s="39">
        <f t="shared" si="0"/>
        <v>44774</v>
      </c>
      <c r="BK5" s="39">
        <f t="shared" si="0"/>
        <v>44805</v>
      </c>
      <c r="BL5" s="39">
        <f t="shared" si="0"/>
        <v>44835</v>
      </c>
      <c r="BM5" s="39">
        <f t="shared" si="0"/>
        <v>44866</v>
      </c>
      <c r="BN5" s="39">
        <f t="shared" si="0"/>
        <v>44896</v>
      </c>
    </row>
    <row r="6" spans="2:66" x14ac:dyDescent="0.25">
      <c r="C6" t="s">
        <v>31</v>
      </c>
      <c r="G6" s="32">
        <f>EOMONTH(G5,0)</f>
        <v>43131</v>
      </c>
      <c r="H6" s="32">
        <f t="shared" ref="H6:BN6" si="1">EOMONTH(H5,0)</f>
        <v>43159</v>
      </c>
      <c r="I6" s="32">
        <f t="shared" si="1"/>
        <v>43190</v>
      </c>
      <c r="J6" s="32">
        <f t="shared" si="1"/>
        <v>43220</v>
      </c>
      <c r="K6" s="32">
        <f t="shared" si="1"/>
        <v>43251</v>
      </c>
      <c r="L6" s="32">
        <f t="shared" si="1"/>
        <v>43281</v>
      </c>
      <c r="M6" s="32">
        <f t="shared" si="1"/>
        <v>43312</v>
      </c>
      <c r="N6" s="32">
        <f t="shared" si="1"/>
        <v>43343</v>
      </c>
      <c r="O6" s="32">
        <f t="shared" si="1"/>
        <v>43373</v>
      </c>
      <c r="P6" s="32">
        <f t="shared" si="1"/>
        <v>43404</v>
      </c>
      <c r="Q6" s="32">
        <f t="shared" si="1"/>
        <v>43434</v>
      </c>
      <c r="R6" s="32">
        <f t="shared" si="1"/>
        <v>43465</v>
      </c>
      <c r="S6" s="32">
        <f t="shared" si="1"/>
        <v>43496</v>
      </c>
      <c r="T6" s="32">
        <f t="shared" si="1"/>
        <v>43524</v>
      </c>
      <c r="U6" s="32">
        <f t="shared" si="1"/>
        <v>43555</v>
      </c>
      <c r="V6" s="32">
        <f t="shared" si="1"/>
        <v>43585</v>
      </c>
      <c r="W6" s="32">
        <f t="shared" si="1"/>
        <v>43616</v>
      </c>
      <c r="X6" s="32">
        <f t="shared" si="1"/>
        <v>43646</v>
      </c>
      <c r="Y6" s="32">
        <f t="shared" si="1"/>
        <v>43677</v>
      </c>
      <c r="Z6" s="32">
        <f t="shared" si="1"/>
        <v>43708</v>
      </c>
      <c r="AA6" s="32">
        <f t="shared" si="1"/>
        <v>43738</v>
      </c>
      <c r="AB6" s="32">
        <f t="shared" si="1"/>
        <v>43769</v>
      </c>
      <c r="AC6" s="32">
        <f t="shared" si="1"/>
        <v>43799</v>
      </c>
      <c r="AD6" s="32">
        <f t="shared" si="1"/>
        <v>43830</v>
      </c>
      <c r="AE6" s="32">
        <f t="shared" si="1"/>
        <v>43861</v>
      </c>
      <c r="AF6" s="32">
        <f t="shared" si="1"/>
        <v>43890</v>
      </c>
      <c r="AG6" s="32">
        <f t="shared" si="1"/>
        <v>43921</v>
      </c>
      <c r="AH6" s="32">
        <f t="shared" si="1"/>
        <v>43951</v>
      </c>
      <c r="AI6" s="32">
        <f t="shared" si="1"/>
        <v>43982</v>
      </c>
      <c r="AJ6" s="32">
        <f t="shared" si="1"/>
        <v>44012</v>
      </c>
      <c r="AK6" s="32">
        <f t="shared" si="1"/>
        <v>44043</v>
      </c>
      <c r="AL6" s="32">
        <f t="shared" si="1"/>
        <v>44074</v>
      </c>
      <c r="AM6" s="32">
        <f t="shared" si="1"/>
        <v>44104</v>
      </c>
      <c r="AN6" s="32">
        <f t="shared" si="1"/>
        <v>44135</v>
      </c>
      <c r="AO6" s="32">
        <f t="shared" si="1"/>
        <v>44165</v>
      </c>
      <c r="AP6" s="32">
        <f t="shared" si="1"/>
        <v>44196</v>
      </c>
      <c r="AQ6" s="32">
        <f t="shared" si="1"/>
        <v>44227</v>
      </c>
      <c r="AR6" s="32">
        <f t="shared" si="1"/>
        <v>44255</v>
      </c>
      <c r="AS6" s="32">
        <f t="shared" si="1"/>
        <v>44286</v>
      </c>
      <c r="AT6" s="32">
        <f t="shared" si="1"/>
        <v>44316</v>
      </c>
      <c r="AU6" s="32">
        <f t="shared" si="1"/>
        <v>44347</v>
      </c>
      <c r="AV6" s="32">
        <f t="shared" si="1"/>
        <v>44377</v>
      </c>
      <c r="AW6" s="32">
        <f t="shared" si="1"/>
        <v>44408</v>
      </c>
      <c r="AX6" s="32">
        <f t="shared" si="1"/>
        <v>44439</v>
      </c>
      <c r="AY6" s="32">
        <f t="shared" si="1"/>
        <v>44469</v>
      </c>
      <c r="AZ6" s="32">
        <f t="shared" si="1"/>
        <v>44500</v>
      </c>
      <c r="BA6" s="32">
        <f t="shared" si="1"/>
        <v>44530</v>
      </c>
      <c r="BB6" s="32">
        <f t="shared" si="1"/>
        <v>44561</v>
      </c>
      <c r="BC6" s="32">
        <f t="shared" si="1"/>
        <v>44592</v>
      </c>
      <c r="BD6" s="32">
        <f t="shared" si="1"/>
        <v>44620</v>
      </c>
      <c r="BE6" s="32">
        <f t="shared" si="1"/>
        <v>44651</v>
      </c>
      <c r="BF6" s="32">
        <f t="shared" si="1"/>
        <v>44681</v>
      </c>
      <c r="BG6" s="32">
        <f t="shared" si="1"/>
        <v>44712</v>
      </c>
      <c r="BH6" s="32">
        <f t="shared" si="1"/>
        <v>44742</v>
      </c>
      <c r="BI6" s="32">
        <f t="shared" si="1"/>
        <v>44773</v>
      </c>
      <c r="BJ6" s="32">
        <f t="shared" si="1"/>
        <v>44804</v>
      </c>
      <c r="BK6" s="32">
        <f t="shared" si="1"/>
        <v>44834</v>
      </c>
      <c r="BL6" s="32">
        <f t="shared" si="1"/>
        <v>44865</v>
      </c>
      <c r="BM6" s="32">
        <f t="shared" si="1"/>
        <v>44895</v>
      </c>
      <c r="BN6" s="32">
        <f t="shared" si="1"/>
        <v>44926</v>
      </c>
    </row>
    <row r="7" spans="2:66" x14ac:dyDescent="0.25">
      <c r="C7" t="s">
        <v>32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2:66" x14ac:dyDescent="0.25">
      <c r="C8" t="s">
        <v>33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2:66" ht="18.75" x14ac:dyDescent="0.3">
      <c r="B10" s="35" t="s">
        <v>35</v>
      </c>
    </row>
    <row r="11" spans="2:66" x14ac:dyDescent="0.25">
      <c r="C11" t="s">
        <v>10</v>
      </c>
      <c r="D11" s="37" t="s">
        <v>34</v>
      </c>
      <c r="F11" s="38">
        <v>1</v>
      </c>
      <c r="G11" s="33">
        <f>F11*(1+IF(G$7=GrowthRevMth,INDEX(GrowthRevPCT,MATCH(G$8,GrowthRevYR,0)),0))</f>
        <v>1</v>
      </c>
      <c r="H11" s="33">
        <f>G11*(1+IF(H$7=GrowthRevMth,INDEX(GrowthRevPCT,MATCH(H$8,GrowthRevYR,0)),0))</f>
        <v>1</v>
      </c>
      <c r="I11" s="33">
        <f>H11*(1+IF(I$7=GrowthRevMth,INDEX(GrowthRevPCT,MATCH(I$8,GrowthRevYR,0)),0))</f>
        <v>1</v>
      </c>
      <c r="J11" s="33">
        <f>I11*(1+IF(J$7=GrowthRevMth,INDEX(GrowthRevPCT,MATCH(J$8,GrowthRevYR,0)),0))</f>
        <v>1</v>
      </c>
      <c r="K11" s="33">
        <f>J11*(1+IF(K$7=GrowthRevMth,INDEX(GrowthRevPCT,MATCH(K$8,GrowthRevYR,0)),0))</f>
        <v>1</v>
      </c>
      <c r="L11" s="33">
        <f>K11*(1+IF(L$7=GrowthRevMth,INDEX(GrowthRevPCT,MATCH(L$8,GrowthRevYR,0)),0))</f>
        <v>1</v>
      </c>
      <c r="M11" s="33">
        <f>L11*(1+IF(M$7=GrowthRevMth,INDEX(GrowthRevPCT,MATCH(M$8,GrowthRevYR,0)),0))</f>
        <v>1.05</v>
      </c>
      <c r="N11" s="33">
        <f>M11*(1+IF(N$7=GrowthRevMth,INDEX(GrowthRevPCT,MATCH(N$8,GrowthRevYR,0)),0))</f>
        <v>1.05</v>
      </c>
      <c r="O11" s="33">
        <f>N11*(1+IF(O$7=GrowthRevMth,INDEX(GrowthRevPCT,MATCH(O$8,GrowthRevYR,0)),0))</f>
        <v>1.05</v>
      </c>
      <c r="P11" s="33">
        <f>O11*(1+IF(P$7=GrowthRevMth,INDEX(GrowthRevPCT,MATCH(P$8,GrowthRevYR,0)),0))</f>
        <v>1.05</v>
      </c>
      <c r="Q11" s="33">
        <f>P11*(1+IF(Q$7=GrowthRevMth,INDEX(GrowthRevPCT,MATCH(Q$8,GrowthRevYR,0)),0))</f>
        <v>1.05</v>
      </c>
      <c r="R11" s="33">
        <f>Q11*(1+IF(R$7=GrowthRevMth,INDEX(GrowthRevPCT,MATCH(R$8,GrowthRevYR,0)),0))</f>
        <v>1.05</v>
      </c>
      <c r="S11" s="33">
        <f>R11*(1+IF(S$7=GrowthRevMth,INDEX(GrowthRevPCT,MATCH(S$8,GrowthRevYR,0)),0))</f>
        <v>1.05</v>
      </c>
      <c r="T11" s="33">
        <f>S11*(1+IF(T$7=GrowthRevMth,INDEX(GrowthRevPCT,MATCH(T$8,GrowthRevYR,0)),0))</f>
        <v>1.05</v>
      </c>
      <c r="U11" s="33">
        <f>T11*(1+IF(U$7=GrowthRevMth,INDEX(GrowthRevPCT,MATCH(U$8,GrowthRevYR,0)),0))</f>
        <v>1.05</v>
      </c>
      <c r="V11" s="33">
        <f>U11*(1+IF(V$7=GrowthRevMth,INDEX(GrowthRevPCT,MATCH(V$8,GrowthRevYR,0)),0))</f>
        <v>1.05</v>
      </c>
      <c r="W11" s="33">
        <f>V11*(1+IF(W$7=GrowthRevMth,INDEX(GrowthRevPCT,MATCH(W$8,GrowthRevYR,0)),0))</f>
        <v>1.05</v>
      </c>
      <c r="X11" s="33">
        <f>W11*(1+IF(X$7=GrowthRevMth,INDEX(GrowthRevPCT,MATCH(X$8,GrowthRevYR,0)),0))</f>
        <v>1.05</v>
      </c>
      <c r="Y11" s="33">
        <f>X11*(1+IF(Y$7=GrowthRevMth,INDEX(GrowthRevPCT,MATCH(Y$8,GrowthRevYR,0)),0))</f>
        <v>1.0941000000000001</v>
      </c>
      <c r="Z11" s="33">
        <f>Y11*(1+IF(Z$7=GrowthRevMth,INDEX(GrowthRevPCT,MATCH(Z$8,GrowthRevYR,0)),0))</f>
        <v>1.0941000000000001</v>
      </c>
      <c r="AA11" s="33">
        <f>Z11*(1+IF(AA$7=GrowthRevMth,INDEX(GrowthRevPCT,MATCH(AA$8,GrowthRevYR,0)),0))</f>
        <v>1.0941000000000001</v>
      </c>
      <c r="AB11" s="33">
        <f>AA11*(1+IF(AB$7=GrowthRevMth,INDEX(GrowthRevPCT,MATCH(AB$8,GrowthRevYR,0)),0))</f>
        <v>1.0941000000000001</v>
      </c>
      <c r="AC11" s="33">
        <f>AB11*(1+IF(AC$7=GrowthRevMth,INDEX(GrowthRevPCT,MATCH(AC$8,GrowthRevYR,0)),0))</f>
        <v>1.0941000000000001</v>
      </c>
      <c r="AD11" s="33">
        <f>AC11*(1+IF(AD$7=GrowthRevMth,INDEX(GrowthRevPCT,MATCH(AD$8,GrowthRevYR,0)),0))</f>
        <v>1.0941000000000001</v>
      </c>
      <c r="AE11" s="33">
        <f>AD11*(1+IF(AE$7=GrowthRevMth,INDEX(GrowthRevPCT,MATCH(AE$8,GrowthRevYR,0)),0))</f>
        <v>1.0941000000000001</v>
      </c>
      <c r="AF11" s="33">
        <f>AE11*(1+IF(AF$7=GrowthRevMth,INDEX(GrowthRevPCT,MATCH(AF$8,GrowthRevYR,0)),0))</f>
        <v>1.0941000000000001</v>
      </c>
      <c r="AG11" s="33">
        <f>AF11*(1+IF(AG$7=GrowthRevMth,INDEX(GrowthRevPCT,MATCH(AG$8,GrowthRevYR,0)),0))</f>
        <v>1.0941000000000001</v>
      </c>
      <c r="AH11" s="33">
        <f>AG11*(1+IF(AH$7=GrowthRevMth,INDEX(GrowthRevPCT,MATCH(AH$8,GrowthRevYR,0)),0))</f>
        <v>1.0941000000000001</v>
      </c>
      <c r="AI11" s="33">
        <f>AH11*(1+IF(AI$7=GrowthRevMth,INDEX(GrowthRevPCT,MATCH(AI$8,GrowthRevYR,0)),0))</f>
        <v>1.0941000000000001</v>
      </c>
      <c r="AJ11" s="33">
        <f>AI11*(1+IF(AJ$7=GrowthRevMth,INDEX(GrowthRevPCT,MATCH(AJ$8,GrowthRevYR,0)),0))</f>
        <v>1.0941000000000001</v>
      </c>
      <c r="AK11" s="33">
        <f>AJ11*(1+IF(AK$7=GrowthRevMth,INDEX(GrowthRevPCT,MATCH(AK$8,GrowthRevYR,0)),0))</f>
        <v>1.16116833</v>
      </c>
      <c r="AL11" s="33">
        <f>AK11*(1+IF(AL$7=GrowthRevMth,INDEX(GrowthRevPCT,MATCH(AL$8,GrowthRevYR,0)),0))</f>
        <v>1.16116833</v>
      </c>
      <c r="AM11" s="33">
        <f>AL11*(1+IF(AM$7=GrowthRevMth,INDEX(GrowthRevPCT,MATCH(AM$8,GrowthRevYR,0)),0))</f>
        <v>1.16116833</v>
      </c>
      <c r="AN11" s="33">
        <f>AM11*(1+IF(AN$7=GrowthRevMth,INDEX(GrowthRevPCT,MATCH(AN$8,GrowthRevYR,0)),0))</f>
        <v>1.16116833</v>
      </c>
      <c r="AO11" s="33">
        <f>AN11*(1+IF(AO$7=GrowthRevMth,INDEX(GrowthRevPCT,MATCH(AO$8,GrowthRevYR,0)),0))</f>
        <v>1.16116833</v>
      </c>
      <c r="AP11" s="33">
        <f>AO11*(1+IF(AP$7=GrowthRevMth,INDEX(GrowthRevPCT,MATCH(AP$8,GrowthRevYR,0)),0))</f>
        <v>1.16116833</v>
      </c>
      <c r="AQ11" s="33">
        <f>AP11*(1+IF(AQ$7=GrowthRevMth,INDEX(GrowthRevPCT,MATCH(AQ$8,GrowthRevYR,0)),0))</f>
        <v>1.16116833</v>
      </c>
      <c r="AR11" s="33">
        <f>AQ11*(1+IF(AR$7=GrowthRevMth,INDEX(GrowthRevPCT,MATCH(AR$8,GrowthRevYR,0)),0))</f>
        <v>1.16116833</v>
      </c>
      <c r="AS11" s="33">
        <f>AR11*(1+IF(AS$7=GrowthRevMth,INDEX(GrowthRevPCT,MATCH(AS$8,GrowthRevYR,0)),0))</f>
        <v>1.16116833</v>
      </c>
      <c r="AT11" s="33">
        <f>AS11*(1+IF(AT$7=GrowthRevMth,INDEX(GrowthRevPCT,MATCH(AT$8,GrowthRevYR,0)),0))</f>
        <v>1.16116833</v>
      </c>
      <c r="AU11" s="33">
        <f>AT11*(1+IF(AU$7=GrowthRevMth,INDEX(GrowthRevPCT,MATCH(AU$8,GrowthRevYR,0)),0))</f>
        <v>1.16116833</v>
      </c>
      <c r="AV11" s="33">
        <f>AU11*(1+IF(AV$7=GrowthRevMth,INDEX(GrowthRevPCT,MATCH(AV$8,GrowthRevYR,0)),0))</f>
        <v>1.16116833</v>
      </c>
      <c r="AW11" s="33">
        <f>AV11*(1+IF(AW$7=GrowthRevMth,INDEX(GrowthRevPCT,MATCH(AW$8,GrowthRevYR,0)),0))</f>
        <v>1.1739411816299998</v>
      </c>
      <c r="AX11" s="33">
        <f>AW11*(1+IF(AX$7=GrowthRevMth,INDEX(GrowthRevPCT,MATCH(AX$8,GrowthRevYR,0)),0))</f>
        <v>1.1739411816299998</v>
      </c>
      <c r="AY11" s="33">
        <f>AX11*(1+IF(AY$7=GrowthRevMth,INDEX(GrowthRevPCT,MATCH(AY$8,GrowthRevYR,0)),0))</f>
        <v>1.1739411816299998</v>
      </c>
      <c r="AZ11" s="33">
        <f>AY11*(1+IF(AZ$7=GrowthRevMth,INDEX(GrowthRevPCT,MATCH(AZ$8,GrowthRevYR,0)),0))</f>
        <v>1.1739411816299998</v>
      </c>
      <c r="BA11" s="33">
        <f>AZ11*(1+IF(BA$7=GrowthRevMth,INDEX(GrowthRevPCT,MATCH(BA$8,GrowthRevYR,0)),0))</f>
        <v>1.1739411816299998</v>
      </c>
      <c r="BB11" s="33">
        <f>BA11*(1+IF(BB$7=GrowthRevMth,INDEX(GrowthRevPCT,MATCH(BB$8,GrowthRevYR,0)),0))</f>
        <v>1.1739411816299998</v>
      </c>
      <c r="BC11" s="33">
        <f>BB11*(1+IF(BC$7=GrowthRevMth,INDEX(GrowthRevPCT,MATCH(BC$8,GrowthRevYR,0)),0))</f>
        <v>1.1739411816299998</v>
      </c>
      <c r="BD11" s="33">
        <f>BC11*(1+IF(BD$7=GrowthRevMth,INDEX(GrowthRevPCT,MATCH(BD$8,GrowthRevYR,0)),0))</f>
        <v>1.1739411816299998</v>
      </c>
      <c r="BE11" s="33">
        <f>BD11*(1+IF(BE$7=GrowthRevMth,INDEX(GrowthRevPCT,MATCH(BE$8,GrowthRevYR,0)),0))</f>
        <v>1.1739411816299998</v>
      </c>
      <c r="BF11" s="33">
        <f>BE11*(1+IF(BF$7=GrowthRevMth,INDEX(GrowthRevPCT,MATCH(BF$8,GrowthRevYR,0)),0))</f>
        <v>1.1739411816299998</v>
      </c>
      <c r="BG11" s="33">
        <f>BF11*(1+IF(BG$7=GrowthRevMth,INDEX(GrowthRevPCT,MATCH(BG$8,GrowthRevYR,0)),0))</f>
        <v>1.1739411816299998</v>
      </c>
      <c r="BH11" s="33">
        <f>BG11*(1+IF(BH$7=GrowthRevMth,INDEX(GrowthRevPCT,MATCH(BH$8,GrowthRevYR,0)),0))</f>
        <v>1.1739411816299998</v>
      </c>
      <c r="BI11" s="33">
        <f>BH11*(1+IF(BI$7=GrowthRevMth,INDEX(GrowthRevPCT,MATCH(BI$8,GrowthRevYR,0)),0))</f>
        <v>1.2032897111707497</v>
      </c>
      <c r="BJ11" s="33">
        <f>BI11*(1+IF(BJ$7=GrowthRevMth,INDEX(GrowthRevPCT,MATCH(BJ$8,GrowthRevYR,0)),0))</f>
        <v>1.2032897111707497</v>
      </c>
      <c r="BK11" s="33">
        <f>BJ11*(1+IF(BK$7=GrowthRevMth,INDEX(GrowthRevPCT,MATCH(BK$8,GrowthRevYR,0)),0))</f>
        <v>1.2032897111707497</v>
      </c>
      <c r="BL11" s="33">
        <f>BK11*(1+IF(BL$7=GrowthRevMth,INDEX(GrowthRevPCT,MATCH(BL$8,GrowthRevYR,0)),0))</f>
        <v>1.2032897111707497</v>
      </c>
      <c r="BM11" s="33">
        <f>BL11*(1+IF(BM$7=GrowthRevMth,INDEX(GrowthRevPCT,MATCH(BM$8,GrowthRevYR,0)),0))</f>
        <v>1.2032897111707497</v>
      </c>
      <c r="BN11" s="33">
        <f>BM11*(1+IF(BN$7=GrowthRevMth,INDEX(GrowthRevPCT,MATCH(BN$8,GrowthRevYR,0)),0))</f>
        <v>1.2032897111707497</v>
      </c>
    </row>
    <row r="12" spans="2:66" x14ac:dyDescent="0.25">
      <c r="C12" t="s">
        <v>15</v>
      </c>
      <c r="D12" s="37" t="s">
        <v>34</v>
      </c>
      <c r="F12" s="38">
        <v>1</v>
      </c>
      <c r="G12" s="33">
        <f>F12*(1+IF(G$7=GrowthExpMth,INDEX(GrowthExpPCT,MATCH(G$8,GrowthExpYR,0)),0))</f>
        <v>1</v>
      </c>
      <c r="H12" s="33">
        <f>G12*(1+IF(H$7=GrowthExpMth,INDEX(GrowthExpPCT,MATCH(H$8,GrowthExpYR,0)),0))</f>
        <v>1</v>
      </c>
      <c r="I12" s="33">
        <f>H12*(1+IF(I$7=GrowthExpMth,INDEX(GrowthExpPCT,MATCH(I$8,GrowthExpYR,0)),0))</f>
        <v>1</v>
      </c>
      <c r="J12" s="33">
        <f>I12*(1+IF(J$7=GrowthExpMth,INDEX(GrowthExpPCT,MATCH(J$8,GrowthExpYR,0)),0))</f>
        <v>1.03</v>
      </c>
      <c r="K12" s="33">
        <f>J12*(1+IF(K$7=GrowthExpMth,INDEX(GrowthExpPCT,MATCH(K$8,GrowthExpYR,0)),0))</f>
        <v>1.03</v>
      </c>
      <c r="L12" s="33">
        <f>K12*(1+IF(L$7=GrowthExpMth,INDEX(GrowthExpPCT,MATCH(L$8,GrowthExpYR,0)),0))</f>
        <v>1.03</v>
      </c>
      <c r="M12" s="33">
        <f>L12*(1+IF(M$7=GrowthExpMth,INDEX(GrowthExpPCT,MATCH(M$8,GrowthExpYR,0)),0))</f>
        <v>1.03</v>
      </c>
      <c r="N12" s="33">
        <f>M12*(1+IF(N$7=GrowthExpMth,INDEX(GrowthExpPCT,MATCH(N$8,GrowthExpYR,0)),0))</f>
        <v>1.03</v>
      </c>
      <c r="O12" s="33">
        <f>N12*(1+IF(O$7=GrowthExpMth,INDEX(GrowthExpPCT,MATCH(O$8,GrowthExpYR,0)),0))</f>
        <v>1.03</v>
      </c>
      <c r="P12" s="33">
        <f>O12*(1+IF(P$7=GrowthExpMth,INDEX(GrowthExpPCT,MATCH(P$8,GrowthExpYR,0)),0))</f>
        <v>1.03</v>
      </c>
      <c r="Q12" s="33">
        <f>P12*(1+IF(Q$7=GrowthExpMth,INDEX(GrowthExpPCT,MATCH(Q$8,GrowthExpYR,0)),0))</f>
        <v>1.03</v>
      </c>
      <c r="R12" s="33">
        <f>Q12*(1+IF(R$7=GrowthExpMth,INDEX(GrowthExpPCT,MATCH(R$8,GrowthExpYR,0)),0))</f>
        <v>1.03</v>
      </c>
      <c r="S12" s="33">
        <f>R12*(1+IF(S$7=GrowthExpMth,INDEX(GrowthExpPCT,MATCH(S$8,GrowthExpYR,0)),0))</f>
        <v>1.03</v>
      </c>
      <c r="T12" s="33">
        <f>S12*(1+IF(T$7=GrowthExpMth,INDEX(GrowthExpPCT,MATCH(T$8,GrowthExpYR,0)),0))</f>
        <v>1.03</v>
      </c>
      <c r="U12" s="33">
        <f>T12*(1+IF(U$7=GrowthExpMth,INDEX(GrowthExpPCT,MATCH(U$8,GrowthExpYR,0)),0))</f>
        <v>1.03</v>
      </c>
      <c r="V12" s="33">
        <f>U12*(1+IF(V$7=GrowthExpMth,INDEX(GrowthExpPCT,MATCH(V$8,GrowthExpYR,0)),0))</f>
        <v>1.0712000000000002</v>
      </c>
      <c r="W12" s="33">
        <f>V12*(1+IF(W$7=GrowthExpMth,INDEX(GrowthExpPCT,MATCH(W$8,GrowthExpYR,0)),0))</f>
        <v>1.0712000000000002</v>
      </c>
      <c r="X12" s="33">
        <f>W12*(1+IF(X$7=GrowthExpMth,INDEX(GrowthExpPCT,MATCH(X$8,GrowthExpYR,0)),0))</f>
        <v>1.0712000000000002</v>
      </c>
      <c r="Y12" s="33">
        <f>X12*(1+IF(Y$7=GrowthExpMth,INDEX(GrowthExpPCT,MATCH(Y$8,GrowthExpYR,0)),0))</f>
        <v>1.0712000000000002</v>
      </c>
      <c r="Z12" s="33">
        <f>Y12*(1+IF(Z$7=GrowthExpMth,INDEX(GrowthExpPCT,MATCH(Z$8,GrowthExpYR,0)),0))</f>
        <v>1.0712000000000002</v>
      </c>
      <c r="AA12" s="33">
        <f>Z12*(1+IF(AA$7=GrowthExpMth,INDEX(GrowthExpPCT,MATCH(AA$8,GrowthExpYR,0)),0))</f>
        <v>1.0712000000000002</v>
      </c>
      <c r="AB12" s="33">
        <f>AA12*(1+IF(AB$7=GrowthExpMth,INDEX(GrowthExpPCT,MATCH(AB$8,GrowthExpYR,0)),0))</f>
        <v>1.0712000000000002</v>
      </c>
      <c r="AC12" s="33">
        <f>AB12*(1+IF(AC$7=GrowthExpMth,INDEX(GrowthExpPCT,MATCH(AC$8,GrowthExpYR,0)),0))</f>
        <v>1.0712000000000002</v>
      </c>
      <c r="AD12" s="33">
        <f>AC12*(1+IF(AD$7=GrowthExpMth,INDEX(GrowthExpPCT,MATCH(AD$8,GrowthExpYR,0)),0))</f>
        <v>1.0712000000000002</v>
      </c>
      <c r="AE12" s="33">
        <f>AD12*(1+IF(AE$7=GrowthExpMth,INDEX(GrowthExpPCT,MATCH(AE$8,GrowthExpYR,0)),0))</f>
        <v>1.0712000000000002</v>
      </c>
      <c r="AF12" s="33">
        <f>AE12*(1+IF(AF$7=GrowthExpMth,INDEX(GrowthExpPCT,MATCH(AF$8,GrowthExpYR,0)),0))</f>
        <v>1.0712000000000002</v>
      </c>
      <c r="AG12" s="33">
        <f>AF12*(1+IF(AG$7=GrowthExpMth,INDEX(GrowthExpPCT,MATCH(AG$8,GrowthExpYR,0)),0))</f>
        <v>1.0712000000000002</v>
      </c>
      <c r="AH12" s="33">
        <f>AG12*(1+IF(AH$7=GrowthExpMth,INDEX(GrowthExpPCT,MATCH(AH$8,GrowthExpYR,0)),0))</f>
        <v>1.1247600000000002</v>
      </c>
      <c r="AI12" s="33">
        <f>AH12*(1+IF(AI$7=GrowthExpMth,INDEX(GrowthExpPCT,MATCH(AI$8,GrowthExpYR,0)),0))</f>
        <v>1.1247600000000002</v>
      </c>
      <c r="AJ12" s="33">
        <f>AI12*(1+IF(AJ$7=GrowthExpMth,INDEX(GrowthExpPCT,MATCH(AJ$8,GrowthExpYR,0)),0))</f>
        <v>1.1247600000000002</v>
      </c>
      <c r="AK12" s="33">
        <f>AJ12*(1+IF(AK$7=GrowthExpMth,INDEX(GrowthExpPCT,MATCH(AK$8,GrowthExpYR,0)),0))</f>
        <v>1.1247600000000002</v>
      </c>
      <c r="AL12" s="33">
        <f>AK12*(1+IF(AL$7=GrowthExpMth,INDEX(GrowthExpPCT,MATCH(AL$8,GrowthExpYR,0)),0))</f>
        <v>1.1247600000000002</v>
      </c>
      <c r="AM12" s="33">
        <f>AL12*(1+IF(AM$7=GrowthExpMth,INDEX(GrowthExpPCT,MATCH(AM$8,GrowthExpYR,0)),0))</f>
        <v>1.1247600000000002</v>
      </c>
      <c r="AN12" s="33">
        <f>AM12*(1+IF(AN$7=GrowthExpMth,INDEX(GrowthExpPCT,MATCH(AN$8,GrowthExpYR,0)),0))</f>
        <v>1.1247600000000002</v>
      </c>
      <c r="AO12" s="33">
        <f>AN12*(1+IF(AO$7=GrowthExpMth,INDEX(GrowthExpPCT,MATCH(AO$8,GrowthExpYR,0)),0))</f>
        <v>1.1247600000000002</v>
      </c>
      <c r="AP12" s="33">
        <f>AO12*(1+IF(AP$7=GrowthExpMth,INDEX(GrowthExpPCT,MATCH(AP$8,GrowthExpYR,0)),0))</f>
        <v>1.1247600000000002</v>
      </c>
      <c r="AQ12" s="33">
        <f>AP12*(1+IF(AQ$7=GrowthExpMth,INDEX(GrowthExpPCT,MATCH(AQ$8,GrowthExpYR,0)),0))</f>
        <v>1.1247600000000002</v>
      </c>
      <c r="AR12" s="33">
        <f>AQ12*(1+IF(AR$7=GrowthExpMth,INDEX(GrowthExpPCT,MATCH(AR$8,GrowthExpYR,0)),0))</f>
        <v>1.1247600000000002</v>
      </c>
      <c r="AS12" s="33">
        <f>AR12*(1+IF(AS$7=GrowthExpMth,INDEX(GrowthExpPCT,MATCH(AS$8,GrowthExpYR,0)),0))</f>
        <v>1.1247600000000002</v>
      </c>
      <c r="AT12" s="33">
        <f>AS12*(1+IF(AT$7=GrowthExpMth,INDEX(GrowthExpPCT,MATCH(AT$8,GrowthExpYR,0)),0))</f>
        <v>1.1697504000000003</v>
      </c>
      <c r="AU12" s="33">
        <f>AT12*(1+IF(AU$7=GrowthExpMth,INDEX(GrowthExpPCT,MATCH(AU$8,GrowthExpYR,0)),0))</f>
        <v>1.1697504000000003</v>
      </c>
      <c r="AV12" s="33">
        <f>AU12*(1+IF(AV$7=GrowthExpMth,INDEX(GrowthExpPCT,MATCH(AV$8,GrowthExpYR,0)),0))</f>
        <v>1.1697504000000003</v>
      </c>
      <c r="AW12" s="33">
        <f>AV12*(1+IF(AW$7=GrowthExpMth,INDEX(GrowthExpPCT,MATCH(AW$8,GrowthExpYR,0)),0))</f>
        <v>1.1697504000000003</v>
      </c>
      <c r="AX12" s="33">
        <f>AW12*(1+IF(AX$7=GrowthExpMth,INDEX(GrowthExpPCT,MATCH(AX$8,GrowthExpYR,0)),0))</f>
        <v>1.1697504000000003</v>
      </c>
      <c r="AY12" s="33">
        <f>AX12*(1+IF(AY$7=GrowthExpMth,INDEX(GrowthExpPCT,MATCH(AY$8,GrowthExpYR,0)),0))</f>
        <v>1.1697504000000003</v>
      </c>
      <c r="AZ12" s="33">
        <f>AY12*(1+IF(AZ$7=GrowthExpMth,INDEX(GrowthExpPCT,MATCH(AZ$8,GrowthExpYR,0)),0))</f>
        <v>1.1697504000000003</v>
      </c>
      <c r="BA12" s="33">
        <f>AZ12*(1+IF(BA$7=GrowthExpMth,INDEX(GrowthExpPCT,MATCH(BA$8,GrowthExpYR,0)),0))</f>
        <v>1.1697504000000003</v>
      </c>
      <c r="BB12" s="33">
        <f>BA12*(1+IF(BB$7=GrowthExpMth,INDEX(GrowthExpPCT,MATCH(BB$8,GrowthExpYR,0)),0))</f>
        <v>1.1697504000000003</v>
      </c>
      <c r="BC12" s="33">
        <f>BB12*(1+IF(BC$7=GrowthExpMth,INDEX(GrowthExpPCT,MATCH(BC$8,GrowthExpYR,0)),0))</f>
        <v>1.1697504000000003</v>
      </c>
      <c r="BD12" s="33">
        <f>BC12*(1+IF(BD$7=GrowthExpMth,INDEX(GrowthExpPCT,MATCH(BD$8,GrowthExpYR,0)),0))</f>
        <v>1.1697504000000003</v>
      </c>
      <c r="BE12" s="33">
        <f>BD12*(1+IF(BE$7=GrowthExpMth,INDEX(GrowthExpPCT,MATCH(BE$8,GrowthExpYR,0)),0))</f>
        <v>1.1697504000000003</v>
      </c>
      <c r="BF12" s="33">
        <f>BE12*(1+IF(BF$7=GrowthExpMth,INDEX(GrowthExpPCT,MATCH(BF$8,GrowthExpYR,0)),0))</f>
        <v>1.2048429120000004</v>
      </c>
      <c r="BG12" s="33">
        <f>BF12*(1+IF(BG$7=GrowthExpMth,INDEX(GrowthExpPCT,MATCH(BG$8,GrowthExpYR,0)),0))</f>
        <v>1.2048429120000004</v>
      </c>
      <c r="BH12" s="33">
        <f>BG12*(1+IF(BH$7=GrowthExpMth,INDEX(GrowthExpPCT,MATCH(BH$8,GrowthExpYR,0)),0))</f>
        <v>1.2048429120000004</v>
      </c>
      <c r="BI12" s="33">
        <f>BH12*(1+IF(BI$7=GrowthExpMth,INDEX(GrowthExpPCT,MATCH(BI$8,GrowthExpYR,0)),0))</f>
        <v>1.2048429120000004</v>
      </c>
      <c r="BJ12" s="33">
        <f>BI12*(1+IF(BJ$7=GrowthExpMth,INDEX(GrowthExpPCT,MATCH(BJ$8,GrowthExpYR,0)),0))</f>
        <v>1.2048429120000004</v>
      </c>
      <c r="BK12" s="33">
        <f>BJ12*(1+IF(BK$7=GrowthExpMth,INDEX(GrowthExpPCT,MATCH(BK$8,GrowthExpYR,0)),0))</f>
        <v>1.2048429120000004</v>
      </c>
      <c r="BL12" s="33">
        <f>BK12*(1+IF(BL$7=GrowthExpMth,INDEX(GrowthExpPCT,MATCH(BL$8,GrowthExpYR,0)),0))</f>
        <v>1.2048429120000004</v>
      </c>
      <c r="BM12" s="33">
        <f>BL12*(1+IF(BM$7=GrowthExpMth,INDEX(GrowthExpPCT,MATCH(BM$8,GrowthExpYR,0)),0))</f>
        <v>1.2048429120000004</v>
      </c>
      <c r="BN12" s="33">
        <f>BM12*(1+IF(BN$7=GrowthExpMth,INDEX(GrowthExpPCT,MATCH(BN$8,GrowthExpYR,0)),0))</f>
        <v>1.2048429120000004</v>
      </c>
    </row>
    <row r="14" spans="2:66" x14ac:dyDescent="0.25">
      <c r="B14" t="s">
        <v>36</v>
      </c>
    </row>
    <row r="15" spans="2:66" x14ac:dyDescent="0.25">
      <c r="E15" t="s">
        <v>39</v>
      </c>
    </row>
    <row r="16" spans="2:66" s="41" customFormat="1" x14ac:dyDescent="0.25">
      <c r="C16" s="41" t="s">
        <v>10</v>
      </c>
      <c r="D16" s="42" t="s">
        <v>23</v>
      </c>
      <c r="E16" s="41">
        <f>SUM(G16:BN16)</f>
        <v>5022768.9304938391</v>
      </c>
      <c r="G16" s="41">
        <f>ValueRev*G$11</f>
        <v>75000</v>
      </c>
      <c r="H16" s="41">
        <f>ValueRev*H$11</f>
        <v>75000</v>
      </c>
      <c r="I16" s="41">
        <f>ValueRev*I$11</f>
        <v>75000</v>
      </c>
      <c r="J16" s="41">
        <f>ValueRev*J$11</f>
        <v>75000</v>
      </c>
      <c r="K16" s="41">
        <f>ValueRev*K$11</f>
        <v>75000</v>
      </c>
      <c r="L16" s="41">
        <f>ValueRev*L$11</f>
        <v>75000</v>
      </c>
      <c r="M16" s="41">
        <f>ValueRev*M$11</f>
        <v>78750</v>
      </c>
      <c r="N16" s="41">
        <f>ValueRev*N$11</f>
        <v>78750</v>
      </c>
      <c r="O16" s="41">
        <f>ValueRev*O$11</f>
        <v>78750</v>
      </c>
      <c r="P16" s="41">
        <f>ValueRev*P$11</f>
        <v>78750</v>
      </c>
      <c r="Q16" s="41">
        <f>ValueRev*Q$11</f>
        <v>78750</v>
      </c>
      <c r="R16" s="41">
        <f>ValueRev*R$11</f>
        <v>78750</v>
      </c>
      <c r="S16" s="41">
        <f>ValueRev*S$11</f>
        <v>78750</v>
      </c>
      <c r="T16" s="41">
        <f>ValueRev*T$11</f>
        <v>78750</v>
      </c>
      <c r="U16" s="41">
        <f>ValueRev*U$11</f>
        <v>78750</v>
      </c>
      <c r="V16" s="41">
        <f>ValueRev*V$11</f>
        <v>78750</v>
      </c>
      <c r="W16" s="41">
        <f>ValueRev*W$11</f>
        <v>78750</v>
      </c>
      <c r="X16" s="41">
        <f>ValueRev*X$11</f>
        <v>78750</v>
      </c>
      <c r="Y16" s="41">
        <f>ValueRev*Y$11</f>
        <v>82057.5</v>
      </c>
      <c r="Z16" s="41">
        <f>ValueRev*Z$11</f>
        <v>82057.5</v>
      </c>
      <c r="AA16" s="41">
        <f>ValueRev*AA$11</f>
        <v>82057.5</v>
      </c>
      <c r="AB16" s="41">
        <f>ValueRev*AB$11</f>
        <v>82057.5</v>
      </c>
      <c r="AC16" s="41">
        <f>ValueRev*AC$11</f>
        <v>82057.5</v>
      </c>
      <c r="AD16" s="41">
        <f>ValueRev*AD$11</f>
        <v>82057.5</v>
      </c>
      <c r="AE16" s="41">
        <f>ValueRev*AE$11</f>
        <v>82057.5</v>
      </c>
      <c r="AF16" s="41">
        <f>ValueRev*AF$11</f>
        <v>82057.5</v>
      </c>
      <c r="AG16" s="41">
        <f>ValueRev*AG$11</f>
        <v>82057.5</v>
      </c>
      <c r="AH16" s="41">
        <f>ValueRev*AH$11</f>
        <v>82057.5</v>
      </c>
      <c r="AI16" s="41">
        <f>ValueRev*AI$11</f>
        <v>82057.5</v>
      </c>
      <c r="AJ16" s="41">
        <f>ValueRev*AJ$11</f>
        <v>82057.5</v>
      </c>
      <c r="AK16" s="41">
        <f>ValueRev*AK$11</f>
        <v>87087.624750000003</v>
      </c>
      <c r="AL16" s="41">
        <f>ValueRev*AL$11</f>
        <v>87087.624750000003</v>
      </c>
      <c r="AM16" s="41">
        <f>ValueRev*AM$11</f>
        <v>87087.624750000003</v>
      </c>
      <c r="AN16" s="41">
        <f>ValueRev*AN$11</f>
        <v>87087.624750000003</v>
      </c>
      <c r="AO16" s="41">
        <f>ValueRev*AO$11</f>
        <v>87087.624750000003</v>
      </c>
      <c r="AP16" s="41">
        <f>ValueRev*AP$11</f>
        <v>87087.624750000003</v>
      </c>
      <c r="AQ16" s="41">
        <f>ValueRev*AQ$11</f>
        <v>87087.624750000003</v>
      </c>
      <c r="AR16" s="41">
        <f>ValueRev*AR$11</f>
        <v>87087.624750000003</v>
      </c>
      <c r="AS16" s="41">
        <f>ValueRev*AS$11</f>
        <v>87087.624750000003</v>
      </c>
      <c r="AT16" s="41">
        <f>ValueRev*AT$11</f>
        <v>87087.624750000003</v>
      </c>
      <c r="AU16" s="41">
        <f>ValueRev*AU$11</f>
        <v>87087.624750000003</v>
      </c>
      <c r="AV16" s="41">
        <f>ValueRev*AV$11</f>
        <v>87087.624750000003</v>
      </c>
      <c r="AW16" s="41">
        <f>ValueRev*AW$11</f>
        <v>88045.588622249983</v>
      </c>
      <c r="AX16" s="41">
        <f>ValueRev*AX$11</f>
        <v>88045.588622249983</v>
      </c>
      <c r="AY16" s="41">
        <f>ValueRev*AY$11</f>
        <v>88045.588622249983</v>
      </c>
      <c r="AZ16" s="41">
        <f>ValueRev*AZ$11</f>
        <v>88045.588622249983</v>
      </c>
      <c r="BA16" s="41">
        <f>ValueRev*BA$11</f>
        <v>88045.588622249983</v>
      </c>
      <c r="BB16" s="41">
        <f>ValueRev*BB$11</f>
        <v>88045.588622249983</v>
      </c>
      <c r="BC16" s="41">
        <f>ValueRev*BC$11</f>
        <v>88045.588622249983</v>
      </c>
      <c r="BD16" s="41">
        <f>ValueRev*BD$11</f>
        <v>88045.588622249983</v>
      </c>
      <c r="BE16" s="41">
        <f>ValueRev*BE$11</f>
        <v>88045.588622249983</v>
      </c>
      <c r="BF16" s="41">
        <f>ValueRev*BF$11</f>
        <v>88045.588622249983</v>
      </c>
      <c r="BG16" s="41">
        <f>ValueRev*BG$11</f>
        <v>88045.588622249983</v>
      </c>
      <c r="BH16" s="41">
        <f>ValueRev*BH$11</f>
        <v>88045.588622249983</v>
      </c>
      <c r="BI16" s="41">
        <f>ValueRev*BI$11</f>
        <v>90246.728337806228</v>
      </c>
      <c r="BJ16" s="41">
        <f>ValueRev*BJ$11</f>
        <v>90246.728337806228</v>
      </c>
      <c r="BK16" s="41">
        <f>ValueRev*BK$11</f>
        <v>90246.728337806228</v>
      </c>
      <c r="BL16" s="41">
        <f>ValueRev*BL$11</f>
        <v>90246.728337806228</v>
      </c>
      <c r="BM16" s="41">
        <f>ValueRev*BM$11</f>
        <v>90246.728337806228</v>
      </c>
      <c r="BN16" s="41">
        <f>ValueRev*BN$11</f>
        <v>90246.728337806228</v>
      </c>
    </row>
    <row r="17" spans="3:66" s="41" customFormat="1" ht="20.25" thickBot="1" x14ac:dyDescent="0.35">
      <c r="C17" s="43" t="s">
        <v>17</v>
      </c>
      <c r="D17" s="42" t="s">
        <v>23</v>
      </c>
      <c r="E17" s="43">
        <f>SUM(G17:BN17)</f>
        <v>3264799.8048209953</v>
      </c>
      <c r="G17" s="43">
        <f>ValueCost*G$16</f>
        <v>48750</v>
      </c>
      <c r="H17" s="43">
        <f>ValueCost*H$16</f>
        <v>48750</v>
      </c>
      <c r="I17" s="43">
        <f>ValueCost*I$16</f>
        <v>48750</v>
      </c>
      <c r="J17" s="43">
        <f>ValueCost*J$16</f>
        <v>48750</v>
      </c>
      <c r="K17" s="43">
        <f>ValueCost*K$16</f>
        <v>48750</v>
      </c>
      <c r="L17" s="43">
        <f>ValueCost*L$16</f>
        <v>48750</v>
      </c>
      <c r="M17" s="43">
        <f>ValueCost*M$16</f>
        <v>51187.5</v>
      </c>
      <c r="N17" s="43">
        <f>ValueCost*N$16</f>
        <v>51187.5</v>
      </c>
      <c r="O17" s="43">
        <f>ValueCost*O$16</f>
        <v>51187.5</v>
      </c>
      <c r="P17" s="43">
        <f>ValueCost*P$16</f>
        <v>51187.5</v>
      </c>
      <c r="Q17" s="43">
        <f>ValueCost*Q$16</f>
        <v>51187.5</v>
      </c>
      <c r="R17" s="43">
        <f>ValueCost*R$16</f>
        <v>51187.5</v>
      </c>
      <c r="S17" s="43">
        <f>ValueCost*S$16</f>
        <v>51187.5</v>
      </c>
      <c r="T17" s="43">
        <f>ValueCost*T$16</f>
        <v>51187.5</v>
      </c>
      <c r="U17" s="43">
        <f>ValueCost*U$16</f>
        <v>51187.5</v>
      </c>
      <c r="V17" s="43">
        <f>ValueCost*V$16</f>
        <v>51187.5</v>
      </c>
      <c r="W17" s="43">
        <f>ValueCost*W$16</f>
        <v>51187.5</v>
      </c>
      <c r="X17" s="43">
        <f>ValueCost*X$16</f>
        <v>51187.5</v>
      </c>
      <c r="Y17" s="43">
        <f>ValueCost*Y$16</f>
        <v>53337.375</v>
      </c>
      <c r="Z17" s="43">
        <f>ValueCost*Z$16</f>
        <v>53337.375</v>
      </c>
      <c r="AA17" s="43">
        <f>ValueCost*AA$16</f>
        <v>53337.375</v>
      </c>
      <c r="AB17" s="43">
        <f>ValueCost*AB$16</f>
        <v>53337.375</v>
      </c>
      <c r="AC17" s="43">
        <f>ValueCost*AC$16</f>
        <v>53337.375</v>
      </c>
      <c r="AD17" s="43">
        <f>ValueCost*AD$16</f>
        <v>53337.375</v>
      </c>
      <c r="AE17" s="43">
        <f>ValueCost*AE$16</f>
        <v>53337.375</v>
      </c>
      <c r="AF17" s="43">
        <f>ValueCost*AF$16</f>
        <v>53337.375</v>
      </c>
      <c r="AG17" s="43">
        <f>ValueCost*AG$16</f>
        <v>53337.375</v>
      </c>
      <c r="AH17" s="43">
        <f>ValueCost*AH$16</f>
        <v>53337.375</v>
      </c>
      <c r="AI17" s="43">
        <f>ValueCost*AI$16</f>
        <v>53337.375</v>
      </c>
      <c r="AJ17" s="43">
        <f>ValueCost*AJ$16</f>
        <v>53337.375</v>
      </c>
      <c r="AK17" s="43">
        <f>ValueCost*AK$16</f>
        <v>56606.956087500002</v>
      </c>
      <c r="AL17" s="43">
        <f>ValueCost*AL$16</f>
        <v>56606.956087500002</v>
      </c>
      <c r="AM17" s="43">
        <f>ValueCost*AM$16</f>
        <v>56606.956087500002</v>
      </c>
      <c r="AN17" s="43">
        <f>ValueCost*AN$16</f>
        <v>56606.956087500002</v>
      </c>
      <c r="AO17" s="43">
        <f>ValueCost*AO$16</f>
        <v>56606.956087500002</v>
      </c>
      <c r="AP17" s="43">
        <f>ValueCost*AP$16</f>
        <v>56606.956087500002</v>
      </c>
      <c r="AQ17" s="43">
        <f>ValueCost*AQ$16</f>
        <v>56606.956087500002</v>
      </c>
      <c r="AR17" s="43">
        <f>ValueCost*AR$16</f>
        <v>56606.956087500002</v>
      </c>
      <c r="AS17" s="43">
        <f>ValueCost*AS$16</f>
        <v>56606.956087500002</v>
      </c>
      <c r="AT17" s="43">
        <f>ValueCost*AT$16</f>
        <v>56606.956087500002</v>
      </c>
      <c r="AU17" s="43">
        <f>ValueCost*AU$16</f>
        <v>56606.956087500002</v>
      </c>
      <c r="AV17" s="43">
        <f>ValueCost*AV$16</f>
        <v>56606.956087500002</v>
      </c>
      <c r="AW17" s="43">
        <f>ValueCost*AW$16</f>
        <v>57229.632604462488</v>
      </c>
      <c r="AX17" s="43">
        <f>ValueCost*AX$16</f>
        <v>57229.632604462488</v>
      </c>
      <c r="AY17" s="43">
        <f>ValueCost*AY$16</f>
        <v>57229.632604462488</v>
      </c>
      <c r="AZ17" s="43">
        <f>ValueCost*AZ$16</f>
        <v>57229.632604462488</v>
      </c>
      <c r="BA17" s="43">
        <f>ValueCost*BA$16</f>
        <v>57229.632604462488</v>
      </c>
      <c r="BB17" s="43">
        <f>ValueCost*BB$16</f>
        <v>57229.632604462488</v>
      </c>
      <c r="BC17" s="43">
        <f>ValueCost*BC$16</f>
        <v>57229.632604462488</v>
      </c>
      <c r="BD17" s="43">
        <f>ValueCost*BD$16</f>
        <v>57229.632604462488</v>
      </c>
      <c r="BE17" s="43">
        <f>ValueCost*BE$16</f>
        <v>57229.632604462488</v>
      </c>
      <c r="BF17" s="43">
        <f>ValueCost*BF$16</f>
        <v>57229.632604462488</v>
      </c>
      <c r="BG17" s="43">
        <f>ValueCost*BG$16</f>
        <v>57229.632604462488</v>
      </c>
      <c r="BH17" s="43">
        <f>ValueCost*BH$16</f>
        <v>57229.632604462488</v>
      </c>
      <c r="BI17" s="43">
        <f>ValueCost*BI$16</f>
        <v>58660.373419574047</v>
      </c>
      <c r="BJ17" s="43">
        <f>ValueCost*BJ$16</f>
        <v>58660.373419574047</v>
      </c>
      <c r="BK17" s="43">
        <f>ValueCost*BK$16</f>
        <v>58660.373419574047</v>
      </c>
      <c r="BL17" s="43">
        <f>ValueCost*BL$16</f>
        <v>58660.373419574047</v>
      </c>
      <c r="BM17" s="43">
        <f>ValueCost*BM$16</f>
        <v>58660.373419574047</v>
      </c>
      <c r="BN17" s="43">
        <f>ValueCost*BN$16</f>
        <v>58660.373419574047</v>
      </c>
    </row>
    <row r="18" spans="3:66" s="41" customFormat="1" ht="15.75" thickTop="1" x14ac:dyDescent="0.25">
      <c r="C18" s="41" t="s">
        <v>37</v>
      </c>
      <c r="D18" s="42" t="s">
        <v>23</v>
      </c>
      <c r="E18" s="41">
        <f>SUM(G18:BN18)</f>
        <v>1757969.1256728442</v>
      </c>
      <c r="G18" s="41">
        <f>G16-G17</f>
        <v>26250</v>
      </c>
      <c r="H18" s="41">
        <f t="shared" ref="H18:R18" si="4">H16-H17</f>
        <v>26250</v>
      </c>
      <c r="I18" s="41">
        <f t="shared" si="4"/>
        <v>26250</v>
      </c>
      <c r="J18" s="41">
        <f t="shared" si="4"/>
        <v>26250</v>
      </c>
      <c r="K18" s="41">
        <f t="shared" si="4"/>
        <v>26250</v>
      </c>
      <c r="L18" s="41">
        <f t="shared" si="4"/>
        <v>26250</v>
      </c>
      <c r="M18" s="41">
        <f t="shared" si="4"/>
        <v>27562.5</v>
      </c>
      <c r="N18" s="41">
        <f t="shared" si="4"/>
        <v>27562.5</v>
      </c>
      <c r="O18" s="41">
        <f t="shared" si="4"/>
        <v>27562.5</v>
      </c>
      <c r="P18" s="41">
        <f t="shared" si="4"/>
        <v>27562.5</v>
      </c>
      <c r="Q18" s="41">
        <f t="shared" si="4"/>
        <v>27562.5</v>
      </c>
      <c r="R18" s="41">
        <f t="shared" si="4"/>
        <v>27562.5</v>
      </c>
      <c r="S18" s="41">
        <f t="shared" ref="S18" si="5">S16-S17</f>
        <v>27562.5</v>
      </c>
      <c r="T18" s="41">
        <f t="shared" ref="T18" si="6">T16-T17</f>
        <v>27562.5</v>
      </c>
      <c r="U18" s="41">
        <f t="shared" ref="U18" si="7">U16-U17</f>
        <v>27562.5</v>
      </c>
      <c r="V18" s="41">
        <f t="shared" ref="V18" si="8">V16-V17</f>
        <v>27562.5</v>
      </c>
      <c r="W18" s="41">
        <f t="shared" ref="W18" si="9">W16-W17</f>
        <v>27562.5</v>
      </c>
      <c r="X18" s="41">
        <f t="shared" ref="X18" si="10">X16-X17</f>
        <v>27562.5</v>
      </c>
      <c r="Y18" s="41">
        <f t="shared" ref="Y18" si="11">Y16-Y17</f>
        <v>28720.125</v>
      </c>
      <c r="Z18" s="41">
        <f t="shared" ref="Z18" si="12">Z16-Z17</f>
        <v>28720.125</v>
      </c>
      <c r="AA18" s="41">
        <f t="shared" ref="AA18" si="13">AA16-AA17</f>
        <v>28720.125</v>
      </c>
      <c r="AB18" s="41">
        <f t="shared" ref="AB18:AC18" si="14">AB16-AB17</f>
        <v>28720.125</v>
      </c>
      <c r="AC18" s="41">
        <f t="shared" si="14"/>
        <v>28720.125</v>
      </c>
      <c r="AD18" s="41">
        <f t="shared" ref="AD18" si="15">AD16-AD17</f>
        <v>28720.125</v>
      </c>
      <c r="AE18" s="41">
        <f t="shared" ref="AE18" si="16">AE16-AE17</f>
        <v>28720.125</v>
      </c>
      <c r="AF18" s="41">
        <f t="shared" ref="AF18" si="17">AF16-AF17</f>
        <v>28720.125</v>
      </c>
      <c r="AG18" s="41">
        <f t="shared" ref="AG18" si="18">AG16-AG17</f>
        <v>28720.125</v>
      </c>
      <c r="AH18" s="41">
        <f t="shared" ref="AH18" si="19">AH16-AH17</f>
        <v>28720.125</v>
      </c>
      <c r="AI18" s="41">
        <f t="shared" ref="AI18" si="20">AI16-AI17</f>
        <v>28720.125</v>
      </c>
      <c r="AJ18" s="41">
        <f t="shared" ref="AJ18" si="21">AJ16-AJ17</f>
        <v>28720.125</v>
      </c>
      <c r="AK18" s="41">
        <f t="shared" ref="AK18" si="22">AK16-AK17</f>
        <v>30480.6686625</v>
      </c>
      <c r="AL18" s="41">
        <f t="shared" ref="AL18" si="23">AL16-AL17</f>
        <v>30480.6686625</v>
      </c>
      <c r="AM18" s="41">
        <f t="shared" ref="AM18:AN18" si="24">AM16-AM17</f>
        <v>30480.6686625</v>
      </c>
      <c r="AN18" s="41">
        <f t="shared" si="24"/>
        <v>30480.6686625</v>
      </c>
      <c r="AO18" s="41">
        <f t="shared" ref="AO18" si="25">AO16-AO17</f>
        <v>30480.6686625</v>
      </c>
      <c r="AP18" s="41">
        <f t="shared" ref="AP18" si="26">AP16-AP17</f>
        <v>30480.6686625</v>
      </c>
      <c r="AQ18" s="41">
        <f t="shared" ref="AQ18" si="27">AQ16-AQ17</f>
        <v>30480.6686625</v>
      </c>
      <c r="AR18" s="41">
        <f t="shared" ref="AR18" si="28">AR16-AR17</f>
        <v>30480.6686625</v>
      </c>
      <c r="AS18" s="41">
        <f t="shared" ref="AS18" si="29">AS16-AS17</f>
        <v>30480.6686625</v>
      </c>
      <c r="AT18" s="41">
        <f t="shared" ref="AT18" si="30">AT16-AT17</f>
        <v>30480.6686625</v>
      </c>
      <c r="AU18" s="41">
        <f t="shared" ref="AU18" si="31">AU16-AU17</f>
        <v>30480.6686625</v>
      </c>
      <c r="AV18" s="41">
        <f t="shared" ref="AV18" si="32">AV16-AV17</f>
        <v>30480.6686625</v>
      </c>
      <c r="AW18" s="41">
        <f t="shared" ref="AW18" si="33">AW16-AW17</f>
        <v>30815.956017787496</v>
      </c>
      <c r="AX18" s="41">
        <f t="shared" ref="AX18:AY18" si="34">AX16-AX17</f>
        <v>30815.956017787496</v>
      </c>
      <c r="AY18" s="41">
        <f t="shared" si="34"/>
        <v>30815.956017787496</v>
      </c>
      <c r="AZ18" s="41">
        <f t="shared" ref="AZ18" si="35">AZ16-AZ17</f>
        <v>30815.956017787496</v>
      </c>
      <c r="BA18" s="41">
        <f t="shared" ref="BA18" si="36">BA16-BA17</f>
        <v>30815.956017787496</v>
      </c>
      <c r="BB18" s="41">
        <f t="shared" ref="BB18" si="37">BB16-BB17</f>
        <v>30815.956017787496</v>
      </c>
      <c r="BC18" s="41">
        <f t="shared" ref="BC18" si="38">BC16-BC17</f>
        <v>30815.956017787496</v>
      </c>
      <c r="BD18" s="41">
        <f t="shared" ref="BD18" si="39">BD16-BD17</f>
        <v>30815.956017787496</v>
      </c>
      <c r="BE18" s="41">
        <f t="shared" ref="BE18" si="40">BE16-BE17</f>
        <v>30815.956017787496</v>
      </c>
      <c r="BF18" s="41">
        <f t="shared" ref="BF18" si="41">BF16-BF17</f>
        <v>30815.956017787496</v>
      </c>
      <c r="BG18" s="41">
        <f t="shared" ref="BG18" si="42">BG16-BG17</f>
        <v>30815.956017787496</v>
      </c>
      <c r="BH18" s="41">
        <f t="shared" ref="BH18" si="43">BH16-BH17</f>
        <v>30815.956017787496</v>
      </c>
      <c r="BI18" s="41">
        <f t="shared" ref="BI18:BJ18" si="44">BI16-BI17</f>
        <v>31586.35491823218</v>
      </c>
      <c r="BJ18" s="41">
        <f t="shared" si="44"/>
        <v>31586.35491823218</v>
      </c>
      <c r="BK18" s="41">
        <f t="shared" ref="BK18" si="45">BK16-BK17</f>
        <v>31586.35491823218</v>
      </c>
      <c r="BL18" s="41">
        <f t="shared" ref="BL18" si="46">BL16-BL17</f>
        <v>31586.35491823218</v>
      </c>
      <c r="BM18" s="41">
        <f t="shared" ref="BM18" si="47">BM16-BM17</f>
        <v>31586.35491823218</v>
      </c>
      <c r="BN18" s="41">
        <f t="shared" ref="BN18" si="48">BN16-BN17</f>
        <v>31586.35491823218</v>
      </c>
    </row>
    <row r="19" spans="3:66" s="41" customFormat="1" x14ac:dyDescent="0.25"/>
    <row r="20" spans="3:66" s="41" customFormat="1" ht="20.25" thickBot="1" x14ac:dyDescent="0.35">
      <c r="C20" s="43" t="s">
        <v>15</v>
      </c>
      <c r="D20" s="42" t="s">
        <v>23</v>
      </c>
      <c r="E20" s="43">
        <f>SUM(G20:BN20)</f>
        <v>799105.33209600032</v>
      </c>
      <c r="G20" s="43">
        <f>InitialExpenses*G$12</f>
        <v>12000</v>
      </c>
      <c r="H20" s="43">
        <f>InitialExpenses*H$12</f>
        <v>12000</v>
      </c>
      <c r="I20" s="43">
        <f>InitialExpenses*I$12</f>
        <v>12000</v>
      </c>
      <c r="J20" s="43">
        <f>InitialExpenses*J$12</f>
        <v>12360</v>
      </c>
      <c r="K20" s="43">
        <f>InitialExpenses*K$12</f>
        <v>12360</v>
      </c>
      <c r="L20" s="43">
        <f>InitialExpenses*L$12</f>
        <v>12360</v>
      </c>
      <c r="M20" s="43">
        <f>InitialExpenses*M$12</f>
        <v>12360</v>
      </c>
      <c r="N20" s="43">
        <f>InitialExpenses*N$12</f>
        <v>12360</v>
      </c>
      <c r="O20" s="43">
        <f>InitialExpenses*O$12</f>
        <v>12360</v>
      </c>
      <c r="P20" s="43">
        <f>InitialExpenses*P$12</f>
        <v>12360</v>
      </c>
      <c r="Q20" s="43">
        <f>InitialExpenses*Q$12</f>
        <v>12360</v>
      </c>
      <c r="R20" s="43">
        <f>InitialExpenses*R$12</f>
        <v>12360</v>
      </c>
      <c r="S20" s="43">
        <f>InitialExpenses*S$12</f>
        <v>12360</v>
      </c>
      <c r="T20" s="43">
        <f>InitialExpenses*T$12</f>
        <v>12360</v>
      </c>
      <c r="U20" s="43">
        <f>InitialExpenses*U$12</f>
        <v>12360</v>
      </c>
      <c r="V20" s="43">
        <f>InitialExpenses*V$12</f>
        <v>12854.400000000001</v>
      </c>
      <c r="W20" s="43">
        <f>InitialExpenses*W$12</f>
        <v>12854.400000000001</v>
      </c>
      <c r="X20" s="43">
        <f>InitialExpenses*X$12</f>
        <v>12854.400000000001</v>
      </c>
      <c r="Y20" s="43">
        <f>InitialExpenses*Y$12</f>
        <v>12854.400000000001</v>
      </c>
      <c r="Z20" s="43">
        <f>InitialExpenses*Z$12</f>
        <v>12854.400000000001</v>
      </c>
      <c r="AA20" s="43">
        <f>InitialExpenses*AA$12</f>
        <v>12854.400000000001</v>
      </c>
      <c r="AB20" s="43">
        <f>InitialExpenses*AB$12</f>
        <v>12854.400000000001</v>
      </c>
      <c r="AC20" s="43">
        <f>InitialExpenses*AC$12</f>
        <v>12854.400000000001</v>
      </c>
      <c r="AD20" s="43">
        <f>InitialExpenses*AD$12</f>
        <v>12854.400000000001</v>
      </c>
      <c r="AE20" s="43">
        <f>InitialExpenses*AE$12</f>
        <v>12854.400000000001</v>
      </c>
      <c r="AF20" s="43">
        <f>InitialExpenses*AF$12</f>
        <v>12854.400000000001</v>
      </c>
      <c r="AG20" s="43">
        <f>InitialExpenses*AG$12</f>
        <v>12854.400000000001</v>
      </c>
      <c r="AH20" s="43">
        <f>InitialExpenses*AH$12</f>
        <v>13497.120000000003</v>
      </c>
      <c r="AI20" s="43">
        <f>InitialExpenses*AI$12</f>
        <v>13497.120000000003</v>
      </c>
      <c r="AJ20" s="43">
        <f>InitialExpenses*AJ$12</f>
        <v>13497.120000000003</v>
      </c>
      <c r="AK20" s="43">
        <f>InitialExpenses*AK$12</f>
        <v>13497.120000000003</v>
      </c>
      <c r="AL20" s="43">
        <f>InitialExpenses*AL$12</f>
        <v>13497.120000000003</v>
      </c>
      <c r="AM20" s="43">
        <f>InitialExpenses*AM$12</f>
        <v>13497.120000000003</v>
      </c>
      <c r="AN20" s="43">
        <f>InitialExpenses*AN$12</f>
        <v>13497.120000000003</v>
      </c>
      <c r="AO20" s="43">
        <f>InitialExpenses*AO$12</f>
        <v>13497.120000000003</v>
      </c>
      <c r="AP20" s="43">
        <f>InitialExpenses*AP$12</f>
        <v>13497.120000000003</v>
      </c>
      <c r="AQ20" s="43">
        <f>InitialExpenses*AQ$12</f>
        <v>13497.120000000003</v>
      </c>
      <c r="AR20" s="43">
        <f>InitialExpenses*AR$12</f>
        <v>13497.120000000003</v>
      </c>
      <c r="AS20" s="43">
        <f>InitialExpenses*AS$12</f>
        <v>13497.120000000003</v>
      </c>
      <c r="AT20" s="43">
        <f>InitialExpenses*AT$12</f>
        <v>14037.004800000004</v>
      </c>
      <c r="AU20" s="43">
        <f>InitialExpenses*AU$12</f>
        <v>14037.004800000004</v>
      </c>
      <c r="AV20" s="43">
        <f>InitialExpenses*AV$12</f>
        <v>14037.004800000004</v>
      </c>
      <c r="AW20" s="43">
        <f>InitialExpenses*AW$12</f>
        <v>14037.004800000004</v>
      </c>
      <c r="AX20" s="43">
        <f>InitialExpenses*AX$12</f>
        <v>14037.004800000004</v>
      </c>
      <c r="AY20" s="43">
        <f>InitialExpenses*AY$12</f>
        <v>14037.004800000004</v>
      </c>
      <c r="AZ20" s="43">
        <f>InitialExpenses*AZ$12</f>
        <v>14037.004800000004</v>
      </c>
      <c r="BA20" s="43">
        <f>InitialExpenses*BA$12</f>
        <v>14037.004800000004</v>
      </c>
      <c r="BB20" s="43">
        <f>InitialExpenses*BB$12</f>
        <v>14037.004800000004</v>
      </c>
      <c r="BC20" s="43">
        <f>InitialExpenses*BC$12</f>
        <v>14037.004800000004</v>
      </c>
      <c r="BD20" s="43">
        <f>InitialExpenses*BD$12</f>
        <v>14037.004800000004</v>
      </c>
      <c r="BE20" s="43">
        <f>InitialExpenses*BE$12</f>
        <v>14037.004800000004</v>
      </c>
      <c r="BF20" s="43">
        <f>InitialExpenses*BF$12</f>
        <v>14458.114944000004</v>
      </c>
      <c r="BG20" s="43">
        <f>InitialExpenses*BG$12</f>
        <v>14458.114944000004</v>
      </c>
      <c r="BH20" s="43">
        <f>InitialExpenses*BH$12</f>
        <v>14458.114944000004</v>
      </c>
      <c r="BI20" s="43">
        <f>InitialExpenses*BI$12</f>
        <v>14458.114944000004</v>
      </c>
      <c r="BJ20" s="43">
        <f>InitialExpenses*BJ$12</f>
        <v>14458.114944000004</v>
      </c>
      <c r="BK20" s="43">
        <f>InitialExpenses*BK$12</f>
        <v>14458.114944000004</v>
      </c>
      <c r="BL20" s="43">
        <f>InitialExpenses*BL$12</f>
        <v>14458.114944000004</v>
      </c>
      <c r="BM20" s="43">
        <f>InitialExpenses*BM$12</f>
        <v>14458.114944000004</v>
      </c>
      <c r="BN20" s="43">
        <f>InitialExpenses*BN$12</f>
        <v>14458.114944000004</v>
      </c>
    </row>
    <row r="21" spans="3:66" s="41" customFormat="1" ht="15.75" thickTop="1" x14ac:dyDescent="0.25">
      <c r="C21" s="41" t="s">
        <v>38</v>
      </c>
      <c r="D21" s="42" t="s">
        <v>23</v>
      </c>
      <c r="G21" s="41">
        <f>G18+G20</f>
        <v>38250</v>
      </c>
      <c r="H21" s="41">
        <f t="shared" ref="H21:Q21" si="49">H18+H20</f>
        <v>38250</v>
      </c>
      <c r="I21" s="41">
        <f t="shared" si="49"/>
        <v>38250</v>
      </c>
      <c r="J21" s="41">
        <f t="shared" si="49"/>
        <v>38610</v>
      </c>
      <c r="K21" s="41">
        <f t="shared" si="49"/>
        <v>38610</v>
      </c>
      <c r="L21" s="41">
        <f t="shared" si="49"/>
        <v>38610</v>
      </c>
      <c r="M21" s="41">
        <f t="shared" si="49"/>
        <v>39922.5</v>
      </c>
      <c r="N21" s="41">
        <f t="shared" si="49"/>
        <v>39922.5</v>
      </c>
      <c r="O21" s="41">
        <f t="shared" si="49"/>
        <v>39922.5</v>
      </c>
      <c r="P21" s="41">
        <f t="shared" si="49"/>
        <v>39922.5</v>
      </c>
      <c r="Q21" s="41">
        <f t="shared" si="49"/>
        <v>39922.5</v>
      </c>
      <c r="R21" s="41">
        <f t="shared" ref="R21" si="50">R18+R20</f>
        <v>39922.5</v>
      </c>
      <c r="S21" s="41">
        <f t="shared" ref="S21" si="51">S18+S20</f>
        <v>39922.5</v>
      </c>
      <c r="T21" s="41">
        <f t="shared" ref="T21" si="52">T18+T20</f>
        <v>39922.5</v>
      </c>
      <c r="U21" s="41">
        <f t="shared" ref="U21" si="53">U18+U20</f>
        <v>39922.5</v>
      </c>
      <c r="V21" s="41">
        <f t="shared" ref="V21" si="54">V18+V20</f>
        <v>40416.9</v>
      </c>
      <c r="W21" s="41">
        <f t="shared" ref="W21" si="55">W18+W20</f>
        <v>40416.9</v>
      </c>
      <c r="X21" s="41">
        <f t="shared" ref="X21" si="56">X18+X20</f>
        <v>40416.9</v>
      </c>
      <c r="Y21" s="41">
        <f t="shared" ref="Y21" si="57">Y18+Y20</f>
        <v>41574.525000000001</v>
      </c>
      <c r="Z21" s="41">
        <f t="shared" ref="Z21:AA21" si="58">Z18+Z20</f>
        <v>41574.525000000001</v>
      </c>
      <c r="AA21" s="41">
        <f t="shared" si="58"/>
        <v>41574.525000000001</v>
      </c>
      <c r="AB21" s="41">
        <f t="shared" ref="AB21" si="59">AB18+AB20</f>
        <v>41574.525000000001</v>
      </c>
      <c r="AC21" s="41">
        <f t="shared" ref="AC21" si="60">AC18+AC20</f>
        <v>41574.525000000001</v>
      </c>
      <c r="AD21" s="41">
        <f t="shared" ref="AD21" si="61">AD18+AD20</f>
        <v>41574.525000000001</v>
      </c>
      <c r="AE21" s="41">
        <f t="shared" ref="AE21" si="62">AE18+AE20</f>
        <v>41574.525000000001</v>
      </c>
      <c r="AF21" s="41">
        <f t="shared" ref="AF21" si="63">AF18+AF20</f>
        <v>41574.525000000001</v>
      </c>
      <c r="AG21" s="41">
        <f t="shared" ref="AG21" si="64">AG18+AG20</f>
        <v>41574.525000000001</v>
      </c>
      <c r="AH21" s="41">
        <f t="shared" ref="AH21" si="65">AH18+AH20</f>
        <v>42217.245000000003</v>
      </c>
      <c r="AI21" s="41">
        <f t="shared" ref="AI21" si="66">AI18+AI20</f>
        <v>42217.245000000003</v>
      </c>
      <c r="AJ21" s="41">
        <f t="shared" ref="AJ21:AK21" si="67">AJ18+AJ20</f>
        <v>42217.245000000003</v>
      </c>
      <c r="AK21" s="41">
        <f t="shared" si="67"/>
        <v>43977.788662500003</v>
      </c>
      <c r="AL21" s="41">
        <f t="shared" ref="AL21" si="68">AL18+AL20</f>
        <v>43977.788662500003</v>
      </c>
      <c r="AM21" s="41">
        <f t="shared" ref="AM21" si="69">AM18+AM20</f>
        <v>43977.788662500003</v>
      </c>
      <c r="AN21" s="41">
        <f t="shared" ref="AN21" si="70">AN18+AN20</f>
        <v>43977.788662500003</v>
      </c>
      <c r="AO21" s="41">
        <f t="shared" ref="AO21" si="71">AO18+AO20</f>
        <v>43977.788662500003</v>
      </c>
      <c r="AP21" s="41">
        <f t="shared" ref="AP21" si="72">AP18+AP20</f>
        <v>43977.788662500003</v>
      </c>
      <c r="AQ21" s="41">
        <f t="shared" ref="AQ21" si="73">AQ18+AQ20</f>
        <v>43977.788662500003</v>
      </c>
      <c r="AR21" s="41">
        <f t="shared" ref="AR21" si="74">AR18+AR20</f>
        <v>43977.788662500003</v>
      </c>
      <c r="AS21" s="41">
        <f t="shared" ref="AS21" si="75">AS18+AS20</f>
        <v>43977.788662500003</v>
      </c>
      <c r="AT21" s="41">
        <f t="shared" ref="AT21:AU21" si="76">AT18+AT20</f>
        <v>44517.673462500003</v>
      </c>
      <c r="AU21" s="41">
        <f t="shared" si="76"/>
        <v>44517.673462500003</v>
      </c>
      <c r="AV21" s="41">
        <f t="shared" ref="AV21" si="77">AV18+AV20</f>
        <v>44517.673462500003</v>
      </c>
      <c r="AW21" s="41">
        <f t="shared" ref="AW21" si="78">AW18+AW20</f>
        <v>44852.960817787498</v>
      </c>
      <c r="AX21" s="41">
        <f t="shared" ref="AX21" si="79">AX18+AX20</f>
        <v>44852.960817787498</v>
      </c>
      <c r="AY21" s="41">
        <f t="shared" ref="AY21" si="80">AY18+AY20</f>
        <v>44852.960817787498</v>
      </c>
      <c r="AZ21" s="41">
        <f t="shared" ref="AZ21" si="81">AZ18+AZ20</f>
        <v>44852.960817787498</v>
      </c>
      <c r="BA21" s="41">
        <f t="shared" ref="BA21" si="82">BA18+BA20</f>
        <v>44852.960817787498</v>
      </c>
      <c r="BB21" s="41">
        <f t="shared" ref="BB21" si="83">BB18+BB20</f>
        <v>44852.960817787498</v>
      </c>
      <c r="BC21" s="41">
        <f t="shared" ref="BC21" si="84">BC18+BC20</f>
        <v>44852.960817787498</v>
      </c>
      <c r="BD21" s="41">
        <f t="shared" ref="BD21:BE21" si="85">BD18+BD20</f>
        <v>44852.960817787498</v>
      </c>
      <c r="BE21" s="41">
        <f t="shared" si="85"/>
        <v>44852.960817787498</v>
      </c>
      <c r="BF21" s="41">
        <f t="shared" ref="BF21" si="86">BF18+BF20</f>
        <v>45274.070961787496</v>
      </c>
      <c r="BG21" s="41">
        <f t="shared" ref="BG21" si="87">BG18+BG20</f>
        <v>45274.070961787496</v>
      </c>
      <c r="BH21" s="41">
        <f t="shared" ref="BH21" si="88">BH18+BH20</f>
        <v>45274.070961787496</v>
      </c>
      <c r="BI21" s="41">
        <f t="shared" ref="BI21" si="89">BI18+BI20</f>
        <v>46044.469862232188</v>
      </c>
      <c r="BJ21" s="41">
        <f t="shared" ref="BJ21" si="90">BJ18+BJ20</f>
        <v>46044.469862232188</v>
      </c>
      <c r="BK21" s="41">
        <f t="shared" ref="BK21" si="91">BK18+BK20</f>
        <v>46044.469862232188</v>
      </c>
      <c r="BL21" s="41">
        <f t="shared" ref="BL21" si="92">BL18+BL20</f>
        <v>46044.469862232188</v>
      </c>
      <c r="BM21" s="41">
        <f t="shared" ref="BM21" si="93">BM18+BM20</f>
        <v>46044.469862232188</v>
      </c>
      <c r="BN21" s="41">
        <f t="shared" ref="BN21" si="94">BN18+BN20</f>
        <v>46044.469862232188</v>
      </c>
    </row>
    <row r="26" spans="3:66" x14ac:dyDescent="0.25">
      <c r="BA26" s="33"/>
      <c r="BB26" s="33"/>
      <c r="BC26" s="33"/>
      <c r="BD26" s="33"/>
    </row>
  </sheetData>
  <pageMargins left="0.7" right="0.7" top="0.75" bottom="0.75" header="0.3" footer="0.3"/>
  <pageSetup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Introduction</vt:lpstr>
      <vt:lpstr>Inputs</vt:lpstr>
      <vt:lpstr>Calcs_Monthly</vt:lpstr>
      <vt:lpstr>GrowthExpMth</vt:lpstr>
      <vt:lpstr>GrowthExpPCT</vt:lpstr>
      <vt:lpstr>GrowthExpYR</vt:lpstr>
      <vt:lpstr>GrowthRevMth</vt:lpstr>
      <vt:lpstr>GrowthRevPCT</vt:lpstr>
      <vt:lpstr>GrowthRevYR</vt:lpstr>
      <vt:lpstr>InitialExpenses</vt:lpstr>
      <vt:lpstr>IntialExpenses</vt:lpstr>
      <vt:lpstr>Model_Start_Date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Just Basumatary</cp:lastModifiedBy>
  <cp:lastPrinted>2017-11-24T02:28:43Z</cp:lastPrinted>
  <dcterms:created xsi:type="dcterms:W3CDTF">2017-11-23T04:10:21Z</dcterms:created>
  <dcterms:modified xsi:type="dcterms:W3CDTF">2019-12-26T21:07:52Z</dcterms:modified>
</cp:coreProperties>
</file>