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5\"/>
    </mc:Choice>
  </mc:AlternateContent>
  <bookViews>
    <workbookView minimized="1" xWindow="0" yWindow="0" windowWidth="24675" windowHeight="11640" activeTab="1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<sst xmlns="http://schemas.openxmlformats.org/spreadsheetml/2006/main" count="247" uniqueCount="171">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</sst>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20">
    <dxf>
      <alignment horizontal="center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O38" totalsRowShown="0" dataDxfId="5">
  <autoFilter ref="A3:O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Emp ID" dataDxfId="18"/>
    <tableColumn id="2" name="Last"/>
    <tableColumn id="3" name="First" dataDxfId="17"/>
    <tableColumn id="4" name="Gender" dataDxfId="16"/>
    <tableColumn id="5" name="Email">
      <calculatedColumnFormula>LOWER(C4&amp;"."&amp;B4&amp;"@pushpin.com")</calculatedColumnFormula>
    </tableColumn>
    <tableColumn id="6" name="Date of Hire" dataDxfId="15"/>
    <tableColumn id="7" name="Years Service" dataDxfId="14">
      <calculatedColumnFormula>YEARFRAC(F4,TODAY())</calculatedColumnFormula>
    </tableColumn>
    <tableColumn id="8" name="Department" dataDxfId="13"/>
    <tableColumn id="9" name="Location" dataDxfId="12"/>
    <tableColumn id="10" name="Floor" dataDxfId="11">
      <calculatedColumnFormula>LEFT(I4,2)</calculatedColumnFormula>
    </tableColumn>
    <tableColumn id="11" name="Extension" dataDxfId="10">
      <calculatedColumnFormula>RIGHT(I4,4)</calculatedColumnFormula>
    </tableColumn>
    <tableColumn id="12" name="Last Review" dataDxfId="9"/>
    <tableColumn id="13" name="Next Review" dataDxfId="8">
      <calculatedColumnFormula>L4+365</calculatedColumnFormula>
    </tableColumn>
    <tableColumn id="14" name="Annual Salary" dataDxfId="7"/>
    <tableColumn id="15" name="Pension" dataDxfId="6">
      <calculatedColumnFormula>N4*Pension_Rate</calculatedColumnFormula>
    </tableColumn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D21" totalsRowShown="0" headerRowDxfId="0" headerRowCellStyle="Accent1">
  <autoFilter ref="A15:D21">
    <filterColumn colId="0" hiddenButton="1"/>
    <filterColumn colId="1" hiddenButton="1"/>
    <filterColumn colId="2" hiddenButton="1"/>
    <filterColumn colId="3" hiddenButton="1"/>
  </autoFilter>
  <tableColumns count="4">
    <tableColumn id="1" name="Department" dataDxfId="4"/>
    <tableColumn id="2" name="Total Salary" dataDxfId="3">
      <calculatedColumnFormula>SUMIFS(Annual_Salary,Department,A16)</calculatedColumnFormula>
    </tableColumn>
    <tableColumn id="3" name="M" dataDxfId="2">
      <calculatedColumnFormula>SUMIFS(Annual_Salary,Department,A16,Gender,$C$15)</calculatedColumnFormula>
    </tableColumn>
    <tableColumn id="4" name="F" dataDxfId="1">
      <calculatedColumnFormula>SUMIFS(Annual_Salary,Department,A16,Gender,$D$15)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4" zoomScale="80" zoomScaleNormal="80" workbookViewId="0">
      <selection activeCell="S21" sqref="S21"/>
    </sheetView>
  </sheetViews>
  <sheetFormatPr defaultRowHeight="15" x14ac:dyDescent="0.25"/>
  <cols>
    <col min="1" max="1" width="10" style="3" customWidth="1"/>
    <col min="2" max="2" width="13" customWidth="1"/>
    <col min="3" max="3" width="11.85546875" customWidth="1"/>
    <col min="4" max="4" width="10.5703125" style="3" customWidth="1"/>
    <col min="5" max="5" width="29.140625" bestFit="1" customWidth="1"/>
    <col min="6" max="6" width="15" style="3" customWidth="1"/>
    <col min="7" max="7" width="16.140625" customWidth="1"/>
    <col min="8" max="8" width="17.5703125" customWidth="1"/>
    <col min="9" max="9" width="16.140625" customWidth="1"/>
    <col min="10" max="10" width="10.42578125" customWidth="1"/>
    <col min="11" max="11" width="12.85546875" customWidth="1"/>
    <col min="12" max="12" width="14.85546875" customWidth="1"/>
    <col min="13" max="13" width="15.7109375" customWidth="1"/>
    <col min="14" max="14" width="16.28515625" customWidth="1"/>
    <col min="15" max="15" width="11.42578125" bestFit="1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2" spans="1:16" ht="12" customHeight="1" x14ac:dyDescent="0.25"/>
    <row r="3" spans="1:16" ht="29.25" customHeight="1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25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18.772222222222222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</row>
    <row r="5" spans="1:16" x14ac:dyDescent="0.25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18.7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</row>
    <row r="6" spans="1:16" x14ac:dyDescent="0.25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17.161111111111111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</row>
    <row r="7" spans="1:16" x14ac:dyDescent="0.25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15.547222222222222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</row>
    <row r="8" spans="1:16" x14ac:dyDescent="0.25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14.316666666666666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</row>
    <row r="9" spans="1:16" x14ac:dyDescent="0.25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13.783333333333333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</row>
    <row r="10" spans="1:16" x14ac:dyDescent="0.25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13.630555555555556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</row>
    <row r="11" spans="1:16" x14ac:dyDescent="0.25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13.019444444444444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</row>
    <row r="12" spans="1:16" x14ac:dyDescent="0.25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11.572222222222223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</row>
    <row r="13" spans="1:16" x14ac:dyDescent="0.25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11.202777777777778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</row>
    <row r="14" spans="1:16" x14ac:dyDescent="0.25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9.905555555555555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</row>
    <row r="15" spans="1:16" x14ac:dyDescent="0.25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9.7444444444444436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</row>
    <row r="16" spans="1:16" x14ac:dyDescent="0.25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8.7166666666666668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</row>
    <row r="17" spans="1:15" x14ac:dyDescent="0.25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8.3888888888888893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</row>
    <row r="18" spans="1:15" x14ac:dyDescent="0.25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7.6194444444444445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</row>
    <row r="19" spans="1:15" x14ac:dyDescent="0.25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7.1277777777777782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</row>
    <row r="20" spans="1:15" x14ac:dyDescent="0.25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7.0305555555555559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</row>
    <row r="21" spans="1:15" x14ac:dyDescent="0.25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6.5055555555555555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</row>
    <row r="22" spans="1:15" x14ac:dyDescent="0.25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5.447222222222222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</row>
    <row r="23" spans="1:15" x14ac:dyDescent="0.25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5.1611111111111114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</row>
    <row r="24" spans="1:15" x14ac:dyDescent="0.25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5.1333333333333337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</row>
    <row r="25" spans="1:15" x14ac:dyDescent="0.25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4.9888888888888889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</row>
    <row r="26" spans="1:15" x14ac:dyDescent="0.25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4.8972222222222221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</row>
    <row r="27" spans="1:15" x14ac:dyDescent="0.25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4.8611111111111107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</row>
    <row r="28" spans="1:15" x14ac:dyDescent="0.25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4.5361111111111114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</row>
    <row r="29" spans="1:15" x14ac:dyDescent="0.25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4.2416666666666663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</row>
    <row r="30" spans="1:15" x14ac:dyDescent="0.25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4.2388888888888889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</row>
    <row r="31" spans="1:15" x14ac:dyDescent="0.25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3.9888888888888889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</row>
    <row r="32" spans="1:15" x14ac:dyDescent="0.25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3.9805555555555556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</row>
    <row r="33" spans="1:15" x14ac:dyDescent="0.25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3.8527777777777779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</row>
    <row r="34" spans="1:15" x14ac:dyDescent="0.25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3.8166666666666669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</row>
    <row r="35" spans="1:15" x14ac:dyDescent="0.25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2.9777777777777779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</row>
    <row r="36" spans="1:15" x14ac:dyDescent="0.25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2.8944444444444444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</row>
    <row r="37" spans="1:15" x14ac:dyDescent="0.25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9.8305555555555557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</row>
    <row r="38" spans="1:15" x14ac:dyDescent="0.25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2.4722222222222223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</row>
    <row r="40" spans="1:15" ht="15.75" x14ac:dyDescent="0.25">
      <c r="E40" s="13"/>
    </row>
    <row r="41" spans="1:15" ht="15.75" x14ac:dyDescent="0.25">
      <c r="E41" s="13"/>
    </row>
    <row r="42" spans="1:15" ht="15.75" x14ac:dyDescent="0.25">
      <c r="E42" s="13"/>
    </row>
  </sheetData>
  <sortState ref="A4:N38">
    <sortCondition ref="A7"/>
  </sortState>
  <conditionalFormatting sqref="M4:M38">
    <cfRule type="expression" dxfId="19" priority="1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zoomScale="80" zoomScaleNormal="80" workbookViewId="0">
      <selection activeCell="D25" sqref="D25"/>
    </sheetView>
  </sheetViews>
  <sheetFormatPr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8" t="s">
        <v>95</v>
      </c>
    </row>
    <row r="2" spans="1:4" x14ac:dyDescent="0.25">
      <c r="A2" s="3"/>
    </row>
    <row r="3" spans="1:4" ht="23.25" customHeight="1" x14ac:dyDescent="0.25">
      <c r="A3" s="9" t="s">
        <v>162</v>
      </c>
      <c r="B3" s="17">
        <f>COUNTA(Emp_ID)</f>
        <v>35</v>
      </c>
    </row>
    <row r="4" spans="1:4" ht="23.25" customHeight="1" x14ac:dyDescent="0.25">
      <c r="A4" s="9" t="s">
        <v>134</v>
      </c>
      <c r="B4" s="10">
        <f>SUM(Annual_Salary)</f>
        <v>1958400</v>
      </c>
    </row>
    <row r="5" spans="1:4" ht="23.25" customHeight="1" x14ac:dyDescent="0.25">
      <c r="A5" s="9" t="s">
        <v>135</v>
      </c>
      <c r="B5" s="10">
        <f>AVERAGE(Annual_Salary)</f>
        <v>55954.285714285717</v>
      </c>
    </row>
    <row r="6" spans="1:4" ht="23.25" customHeight="1" x14ac:dyDescent="0.25">
      <c r="A6" s="9" t="s">
        <v>136</v>
      </c>
      <c r="B6" s="11">
        <f ca="1">MAX(Years_Service)</f>
        <v>18.772222222222222</v>
      </c>
    </row>
    <row r="7" spans="1:4" ht="23.25" customHeight="1" x14ac:dyDescent="0.25">
      <c r="A7" s="9" t="s">
        <v>137</v>
      </c>
      <c r="B7" s="12">
        <f>MAX(Date_of_Hire)</f>
        <v>42874</v>
      </c>
    </row>
    <row r="10" spans="1:4" x14ac:dyDescent="0.25">
      <c r="A10" s="9" t="s">
        <v>164</v>
      </c>
      <c r="B10" s="20" t="s">
        <v>167</v>
      </c>
    </row>
    <row r="11" spans="1:4" x14ac:dyDescent="0.25">
      <c r="A11" s="1" t="s">
        <v>168</v>
      </c>
      <c r="B11" s="6">
        <f>COUNTIFS(Gender,"M")</f>
        <v>17</v>
      </c>
    </row>
    <row r="12" spans="1:4" x14ac:dyDescent="0.25">
      <c r="A12" s="1" t="s">
        <v>169</v>
      </c>
      <c r="B12" s="6">
        <f>COUNTIFS(Gender,"F")</f>
        <v>18</v>
      </c>
    </row>
    <row r="15" spans="1:4" x14ac:dyDescent="0.25">
      <c r="A15" s="9" t="s">
        <v>5</v>
      </c>
      <c r="B15" s="20" t="s">
        <v>163</v>
      </c>
      <c r="C15" s="20" t="s">
        <v>165</v>
      </c>
      <c r="D15" s="20" t="s">
        <v>166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2017-06-15T06:51:11Z</dcterms:created>
  <dcterms:modified xsi:type="dcterms:W3CDTF">2019-11-08T22:14:00Z</dcterms:modified>
</cp:coreProperties>
</file>