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4\"/>
    </mc:Choice>
  </mc:AlternateContent>
  <bookViews>
    <workbookView xWindow="0" yWindow="0" windowWidth="28800" windowHeight="13275" activeTab="1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0" l="1"/>
  <c r="C30" i="10"/>
  <c r="F10" i="10"/>
  <c r="G23" i="10"/>
  <c r="G24" i="10"/>
  <c r="G25" i="10"/>
  <c r="C15" i="10"/>
  <c r="G19" i="10"/>
  <c r="H24" i="10" l="1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0" i="10"/>
  <c r="H33" i="10"/>
  <c r="H32" i="10"/>
  <c r="B30" i="10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<sst xmlns="http://schemas.openxmlformats.org/spreadsheetml/2006/main" count="12806" uniqueCount="2160">
  <si>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</si>
  <si>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</si>
  <si>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</si>
  <si>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</si>
  <si>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</si>
  <si>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</si>
  <si>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</si>
  <si>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</si>
  <si>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</si>
  <si>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</si>
  <si>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</si>
  <si>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</si>
  <si>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</si>
  <si>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</si>
  <si>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</si>
  <si>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</si>
  <si>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</si>
  <si>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</si>
  <si>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</si>
  <si>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</si>
  <si>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</si>
  <si>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</si>
  <si>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</si>
  <si>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</si>
  <si>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</si>
  <si>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</si>
  <si>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</si>
  <si>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</si>
  <si>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</si>
  <si>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</si>
  <si>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</si>
  <si>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</si>
  <si>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</si>
  <si>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</si>
  <si>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</si>
  <si>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</si>
  <si>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</si>
  <si>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</si>
  <si>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</si>
  <si>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</si>
  <si>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</si>
  <si>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</si>
  <si>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</si>
  <si>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</si>
  <si>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</si>
  <si>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</si>
  <si>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</si>
  <si>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</si>
  <si>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</si>
  <si>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</si>
  <si>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</si>
  <si>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</si>
  <si>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</si>
  <si>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</si>
  <si>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</si>
  <si>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</si>
  <si>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</si>
  <si>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</si>
  <si>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</si>
  <si>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</si>
  <si>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</si>
  <si>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</si>
  <si>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</si>
  <si>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</si>
  <si>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</si>
  <si>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</si>
  <si>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</si>
  <si>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</si>
  <si>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</si>
  <si>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</si>
  <si>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</si>
  <si>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</si>
  <si>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</si>
  <si>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</si>
  <si>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</si>
  <si>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</si>
  <si>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</si>
  <si>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</si>
  <si>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</si>
  <si>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</si>
  <si>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</si>
  <si>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</si>
  <si>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</si>
  <si>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</si>
  <si>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</si>
  <si>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</si>
  <si>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</si>
  <si>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</si>
  <si>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</si>
  <si>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</si>
  <si>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</si>
  <si>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</si>
  <si>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</si>
  <si>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</si>
  <si>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</si>
  <si>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</si>
  <si>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</si>
  <si>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</si>
  <si>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</si>
  <si>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</si>
  <si>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</si>
  <si>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</si>
  <si>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</si>
  <si>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</si>
  <si>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</si>
  <si>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</si>
  <si>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</si>
  <si>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</si>
  <si>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</si>
  <si>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</si>
  <si>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</si>
  <si>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</si>
  <si>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</si>
  <si>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</si>
  <si>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</si>
  <si>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</si>
  <si>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</si>
  <si>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</si>
  <si>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</si>
  <si>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</si>
  <si>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</si>
  <si>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</si>
  <si>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</si>
  <si>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</si>
  <si>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</si>
  <si>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</si>
  <si>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</si>
  <si>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</si>
  <si>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</si>
  <si>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</si>
  <si>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</si>
  <si>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</si>
  <si>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</si>
  <si>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</si>
  <si>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</si>
  <si>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</si>
  <si>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</si>
  <si>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</si>
  <si>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</si>
  <si>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</si>
  <si>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</si>
  <si>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</si>
  <si>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</si>
  <si>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</si>
  <si>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</si>
  <si>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</si>
  <si>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</si>
  <si>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</si>
  <si>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</si>
  <si>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</si>
  <si>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</si>
  <si>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</si>
  <si>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</si>
  <si>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</si>
  <si>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</si>
  <si>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</si>
  <si>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</si>
  <si>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</si>
  <si>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</si>
  <si>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</si>
  <si>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</si>
  <si>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</si>
  <si>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</si>
  <si>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</si>
  <si>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</si>
  <si>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</si>
  <si>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</si>
  <si>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</si>
  <si>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</si>
  <si>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</si>
  <si>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</si>
  <si>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</si>
  <si>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</si>
  <si>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</si>
  <si>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</si>
  <si>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</si>
  <si>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</si>
  <si>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</si>
  <si>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</si>
  <si>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</si>
  <si>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</si>
  <si>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</si>
  <si>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</si>
  <si>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</si>
  <si>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</si>
  <si>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</si>
  <si>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</si>
  <si>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</si>
  <si>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</si>
  <si>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</si>
  <si>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</si>
  <si>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</si>
  <si>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</si>
  <si>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</si>
  <si>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</si>
  <si>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</si>
  <si>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</si>
  <si>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</si>
  <si>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</si>
  <si>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</si>
  <si>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</si>
  <si>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</si>
  <si>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</si>
  <si>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</si>
  <si>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</si>
  <si>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</si>
  <si>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</si>
  <si>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</si>
  <si>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</si>
  <si>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</si>
  <si>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</si>
  <si>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</si>
  <si>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</si>
  <si>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</si>
  <si>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</si>
  <si>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</si>
  <si>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</si>
  <si>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</si>
  <si>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</si>
  <si>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</si>
  <si>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</si>
  <si>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</si>
  <si>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</si>
  <si>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</si>
  <si>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</si>
  <si>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</si>
  <si>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</si>
  <si>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</si>
  <si>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</si>
  <si>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</si>
  <si>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</si>
  <si>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</si>
  <si>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</si>
  <si>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</si>
  <si>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</si>
  <si>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</si>
  <si>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</si>
  <si>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</si>
  <si>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</si>
  <si>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</si>
  <si>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</si>
  <si>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</si>
  <si>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</si>
  <si>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</si>
  <si>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</si>
  <si>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</si>
  <si>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</si>
  <si>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</si>
  <si>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</si>
  <si>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</si>
  <si>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</si>
  <si>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</si>
  <si>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</si>
  <si>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</si>
  <si>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</si>
  <si>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</si>
  <si>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</si>
  <si>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</si>
  <si>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</si>
  <si>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</si>
  <si>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</si>
  <si>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</si>
  <si>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</si>
  <si>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</si>
  <si>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</si>
  <si>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</si>
  <si>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</si>
  <si>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</si>
  <si>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</si>
  <si>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</si>
  <si>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</si>
  <si>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</si>
  <si>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</si>
  <si>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</si>
  <si>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</si>
  <si>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</si>
  <si>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</si>
  <si>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</si>
  <si>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</si>
  <si>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</si>
  <si>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</si>
  <si>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</si>
  <si>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</si>
  <si>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</si>
  <si>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</si>
  <si>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</si>
  <si>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</si>
  <si>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</si>
  <si>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</si>
  <si>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</si>
  <si>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</si>
  <si>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</si>
  <si>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</si>
  <si>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</si>
  <si>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</si>
  <si>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</si>
  <si>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</si>
  <si>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</si>
  <si>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</si>
  <si>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</si>
  <si>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</si>
  <si>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</si>
  <si>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</si>
  <si>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</si>
  <si>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</si>
  <si>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</si>
  <si>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</si>
  <si>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</si>
  <si>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</si>
  <si>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</si>
  <si>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</si>
  <si>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</si>
  <si>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</si>
  <si>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</si>
  <si>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</si>
  <si>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</si>
  <si>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</si>
  <si>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</si>
  <si>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</si>
  <si>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</si>
  <si>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</si>
  <si>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</si>
  <si>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</si>
  <si>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</si>
  <si>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</si>
  <si>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</si>
  <si>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</si>
  <si>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</si>
  <si>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</si>
  <si>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</si>
  <si>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</si>
  <si>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</si>
  <si>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</si>
  <si>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</si>
  <si>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</si>
  <si>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</si>
  <si>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</si>
  <si>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</si>
  <si>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</si>
  <si>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</si>
  <si>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</si>
  <si>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</si>
  <si>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</si>
  <si>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</si>
  <si>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</si>
  <si>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</si>
  <si>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</si>
  <si>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</si>
  <si>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</si>
  <si>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</si>
  <si>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</si>
  <si>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</si>
  <si>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</si>
  <si>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</si>
  <si>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</si>
  <si>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</si>
  <si>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</si>
  <si>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</si>
  <si>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</si>
  <si>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</si>
  <si>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</si>
  <si>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</si>
  <si>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</si>
  <si>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</si>
  <si>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</si>
  <si>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</si>
  <si>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</si>
  <si>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</si>
  <si>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</si>
  <si>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</si>
  <si>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</si>
  <si>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</si>
  <si>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</si>
  <si>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</si>
  <si>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</si>
  <si>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</si>
  <si>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</si>
  <si>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</si>
  <si>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</si>
  <si>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</si>
  <si>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</si>
  <si>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</si>
  <si>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</si>
  <si>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</si>
  <si>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</si>
  <si>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</si>
  <si>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</si>
  <si>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</si>
  <si>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</si>
  <si>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</si>
  <si>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</si>
  <si>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</si>
  <si>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</si>
  <si>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</si>
  <si>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</si>
  <si>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</si>
  <si>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</si>
  <si>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</si>
  <si>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</si>
  <si>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</si>
  <si>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</si>
  <si>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</si>
  <si>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</si>
  <si>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</si>
  <si>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</si>
  <si>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</si>
  <si>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</si>
  <si>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</si>
  <si>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</si>
  <si>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</si>
  <si>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</si>
  <si>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</si>
  <si>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</si>
  <si>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</si>
  <si>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</si>
  <si>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</si>
  <si>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</si>
  <si>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</si>
  <si>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</si>
  <si>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</si>
  <si>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</si>
  <si>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</si>
  <si>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</si>
  <si>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</si>
  <si>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</si>
  <si>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</si>
  <si>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</si>
  <si>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</si>
  <si>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</si>
  <si>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</si>
  <si>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</si>
  <si>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</si>
  <si>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</si>
  <si>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</si>
  <si>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</si>
  <si>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</si>
  <si>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</si>
  <si>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</si>
  <si>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</si>
  <si>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</si>
  <si>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</si>
  <si>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</si>
  <si>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</si>
  <si>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</si>
  <si>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</si>
  <si>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</si>
  <si>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</si>
  <si>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</si>
  <si>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</si>
  <si>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</si>
  <si>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</si>
  <si>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</si>
  <si>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</si>
  <si>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</si>
  <si>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</si>
  <si>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</si>
  <si>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</si>
  <si>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</si>
  <si>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</si>
  <si>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</si>
  <si>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</si>
  <si>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</si>
  <si>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</si>
  <si>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</si>
  <si>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</si>
  <si>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</si>
  <si>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</si>
  <si>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</si>
  <si>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</si>
  <si>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</si>
  <si>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</si>
  <si>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</si>
  <si>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</si>
  <si>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</si>
  <si>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</si>
  <si>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</si>
  <si>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</si>
  <si>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</si>
  <si>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</si>
  <si>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</si>
  <si>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</si>
  <si>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</si>
  <si>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</si>
  <si>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</si>
  <si>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</si>
  <si>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</si>
  <si>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</si>
  <si>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</si>
  <si>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</si>
  <si>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</si>
  <si>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</si>
  <si>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</si>
  <si>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</si>
  <si>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</si>
  <si>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</si>
  <si>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</si>
  <si>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</si>
  <si>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</si>
  <si>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</si>
  <si>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</si>
  <si>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</si>
  <si>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</si>
  <si>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</si>
  <si>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</si>
  <si>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</si>
  <si>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</si>
  <si>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</si>
  <si>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</si>
  <si>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</si>
  <si>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</si>
  <si>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</si>
  <si>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</si>
  <si>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</si>
  <si>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</si>
  <si>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</si>
  <si>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</si>
  <si>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</si>
  <si>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</si>
  <si>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</si>
  <si>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</si>
  <si>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</si>
  <si>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</si>
  <si>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</si>
  <si>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</si>
  <si>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</si>
  <si>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</si>
  <si>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</si>
  <si>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</si>
  <si>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</si>
  <si>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</si>
  <si>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</si>
  <si>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</si>
  <si>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</si>
  <si>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</si>
  <si>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</si>
  <si>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</si>
  <si>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</si>
  <si>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</si>
  <si>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</si>
  <si>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</si>
  <si>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</si>
  <si>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</si>
  <si>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</si>
  <si>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</si>
  <si>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</si>
  <si>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</si>
  <si>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</si>
  <si>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</si>
  <si>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</si>
  <si>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</si>
  <si>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</si>
  <si>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</si>
  <si>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</si>
  <si>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</si>
  <si>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</si>
  <si>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</si>
  <si>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</si>
  <si>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</si>
  <si>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</si>
  <si>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</si>
  <si>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</si>
  <si>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</si>
  <si>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</si>
  <si>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</si>
  <si>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</si>
  <si>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</si>
  <si>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</si>
  <si>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</si>
  <si>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</si>
  <si>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</si>
  <si>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</si>
  <si>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</si>
  <si>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</si>
  <si>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</si>
  <si>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</si>
  <si>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</si>
  <si>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</si>
  <si>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</si>
  <si>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</si>
  <si>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</si>
  <si>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</si>
  <si>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</si>
  <si>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</si>
  <si>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</si>
  <si>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</si>
  <si>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</si>
  <si>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</si>
  <si>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</si>
  <si>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</si>
  <si>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</si>
  <si>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</si>
  <si>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</si>
  <si>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</si>
  <si>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</si>
  <si>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</si>
  <si>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</si>
  <si>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</si>
  <si>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</si>
  <si>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</si>
  <si>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</si>
  <si>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</si>
  <si>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</si>
  <si>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</si>
  <si>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</si>
  <si>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</si>
  <si>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</si>
  <si>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</si>
  <si>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</si>
  <si>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</si>
  <si>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</si>
  <si>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</si>
  <si>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</si>
  <si>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</si>
  <si>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</si>
  <si>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</si>
  <si>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</si>
  <si>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</si>
  <si>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</si>
  <si>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</si>
  <si>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</si>
  <si>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</si>
  <si>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</si>
  <si>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</si>
  <si>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</si>
  <si>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</si>
  <si>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</si>
  <si>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</si>
  <si>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</si>
  <si>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</si>
  <si>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</si>
  <si>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</si>
  <si>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</si>
  <si>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</si>
  <si>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</si>
  <si>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</si>
  <si>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</si>
  <si>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</si>
  <si>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</si>
  <si>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</si>
  <si>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</si>
  <si>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</si>
  <si>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</si>
  <si>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</si>
  <si>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</si>
  <si>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</si>
  <si>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</si>
  <si>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</si>
  <si>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</si>
  <si>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</si>
  <si>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</si>
  <si>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</si>
  <si>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</si>
  <si>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</si>
  <si>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</si>
  <si>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</si>
  <si>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</si>
  <si>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</si>
  <si>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</si>
  <si>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</si>
  <si>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</si>
  <si>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</si>
  <si>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</si>
  <si>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</si>
  <si>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</si>
  <si>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</si>
  <si>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</si>
  <si>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</si>
  <si>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</si>
  <si>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</si>
  <si>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</si>
  <si>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</si>
  <si>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</si>
  <si>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</si>
  <si>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</si>
  <si>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</si>
  <si>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</si>
  <si>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</si>
  <si>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</si>
  <si>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</si>
  <si>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</si>
  <si>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</si>
  <si>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</si>
  <si>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</si>
  <si>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</si>
  <si>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</si>
  <si>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</si>
  <si>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</si>
  <si>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</si>
  <si>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</si>
  <si>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</si>
  <si>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</si>
  <si>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</si>
  <si>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</si>
  <si>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</si>
  <si>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</si>
  <si>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</si>
  <si>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</si>
  <si>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</si>
  <si>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</si>
  <si>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</si>
  <si>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</si>
  <si>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</si>
  <si>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</si>
  <si>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</si>
  <si>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</si>
  <si>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</si>
  <si>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</si>
  <si>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</si>
  <si>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</si>
  <si>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</si>
  <si>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</si>
  <si>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</si>
  <si>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</si>
  <si>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</si>
  <si>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</si>
  <si>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</si>
  <si>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</si>
  <si>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</si>
  <si>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</si>
  <si>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</si>
  <si>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</si>
  <si>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</si>
  <si>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</si>
  <si>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</si>
  <si>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</si>
  <si>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</si>
  <si>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</si>
  <si>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</si>
  <si>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</si>
  <si>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</si>
  <si>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</si>
  <si>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</si>
  <si>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</si>
  <si>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</si>
  <si>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</si>
  <si>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</si>
  <si>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</si>
  <si>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</si>
  <si>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</si>
  <si>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</si>
  <si>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</si>
  <si>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</si>
  <si>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</si>
  <si>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</si>
  <si>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</si>
  <si>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</si>
  <si>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</si>
  <si>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</si>
  <si>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</si>
  <si>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</si>
  <si>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</si>
  <si>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</si>
  <si>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</si>
  <si>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</si>
  <si>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</si>
  <si>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</si>
  <si>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</si>
  <si>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</si>
  <si>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</si>
  <si>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</si>
  <si>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</si>
  <si>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</si>
  <si>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</si>
  <si>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</si>
  <si>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</si>
  <si>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</si>
  <si>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</si>
  <si>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</si>
  <si>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</si>
  <si>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</si>
  <si>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</si>
  <si>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</si>
  <si>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</si>
  <si>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</si>
  <si>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</si>
  <si>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</si>
  <si>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</si>
  <si>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</si>
  <si>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</si>
  <si>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</si>
  <si>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</si>
  <si>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</si>
  <si>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</si>
  <si>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</si>
  <si>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</si>
  <si>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</si>
  <si>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</si>
  <si>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</si>
  <si>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</si>
  <si>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</si>
  <si>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</si>
  <si>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</si>
  <si>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</si>
  <si>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</si>
  <si>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</si>
  <si>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</si>
  <si>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</si>
  <si>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</si>
  <si>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</si>
  <si>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</si>
  <si>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</si>
  <si>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</si>
  <si>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</si>
  <si>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</si>
  <si>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</si>
  <si>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</si>
  <si>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</si>
  <si>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</si>
  <si>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</si>
  <si>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</si>
  <si>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</si>
  <si>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</si>
  <si>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</si>
  <si>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</si>
  <si>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</si>
  <si>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</si>
  <si>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</si>
  <si>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</si>
  <si>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</si>
  <si>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</si>
  <si>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</si>
  <si>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</si>
  <si>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</si>
  <si>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</si>
  <si>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</si>
  <si>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</si>
  <si>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</si>
  <si>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</si>
  <si>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</si>
  <si>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</si>
  <si>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</si>
  <si>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</si>
  <si>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</si>
  <si>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</si>
  <si>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</si>
  <si>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</si>
  <si>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</si>
  <si>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</si>
  <si>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</si>
  <si>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</si>
  <si>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</si>
  <si>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</si>
  <si>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</si>
  <si>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</si>
  <si>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</si>
  <si>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</si>
  <si>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</si>
  <si>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</si>
  <si>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</si>
  <si>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</si>
  <si>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</si>
  <si>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</si>
  <si>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</si>
  <si>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</si>
  <si>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</si>
  <si>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</si>
  <si>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</si>
  <si>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</si>
  <si>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</si>
  <si>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</si>
  <si>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</si>
  <si>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</si>
  <si>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</si>
  <si>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</si>
  <si>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</si>
  <si>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</si>
  <si>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</si>
  <si>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</si>
  <si>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</si>
  <si>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</si>
  <si>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</si>
  <si>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</si>
  <si>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</si>
  <si>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</si>
  <si>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</si>
  <si>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</si>
  <si>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</si>
  <si>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</si>
  <si>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</si>
  <si>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</si>
  <si>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</si>
  <si>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</si>
  <si>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</si>
  <si>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</si>
  <si>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</si>
  <si>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</si>
  <si>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</si>
  <si>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</si>
  <si>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</si>
  <si>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</si>
  <si>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</si>
  <si>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</si>
  <si>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</si>
  <si>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</si>
  <si>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</si>
  <si>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</si>
  <si>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</si>
  <si>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</si>
  <si>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</si>
  <si>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</si>
  <si>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</si>
  <si>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</si>
  <si>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</si>
  <si>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</si>
  <si>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</si>
  <si>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</si>
  <si>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</si>
  <si>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</si>
  <si>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</si>
  <si>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</si>
  <si>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</si>
  <si>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</si>
  <si>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</si>
  <si>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</si>
  <si>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</si>
  <si>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</si>
  <si>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</si>
  <si>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</si>
  <si>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</si>
  <si>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</si>
  <si>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</si>
  <si>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</si>
  <si>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</si>
  <si>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</si>
  <si>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</si>
  <si>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</si>
  <si>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</si>
  <si>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</si>
  <si>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</si>
  <si>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</si>
  <si>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</si>
  <si>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</si>
  <si>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</si>
  <si>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</si>
  <si>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</si>
  <si>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</si>
  <si>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</si>
  <si>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</si>
  <si>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</si>
  <si>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</si>
  <si>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</si>
  <si>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</si>
  <si>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</si>
  <si>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</si>
  <si>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</si>
  <si>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</si>
  <si>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</si>
  <si>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</si>
  <si>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</si>
  <si>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</si>
  <si>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</si>
  <si>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</si>
  <si>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</si>
  <si>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</si>
  <si>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</si>
  <si>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</si>
  <si>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</si>
  <si>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</si>
  <si>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</si>
  <si>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</si>
  <si>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</si>
  <si>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</si>
  <si>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</si>
  <si>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</si>
  <si>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</si>
  <si>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</si>
  <si>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</si>
  <si>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</si>
  <si>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</si>
  <si>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</si>
  <si>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</si>
  <si>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</si>
  <si>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</si>
  <si>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</si>
  <si>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</si>
  <si>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</si>
  <si>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</si>
  <si>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</si>
  <si>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</si>
  <si>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</si>
  <si>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</si>
  <si>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</si>
  <si>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</si>
  <si>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</si>
  <si>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</si>
  <si>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</si>
  <si>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</si>
  <si>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</si>
  <si>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</si>
  <si>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</si>
  <si>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</si>
  <si>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</si>
  <si>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</si>
  <si>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</si>
  <si>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</si>
  <si>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</si>
  <si>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</si>
  <si>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</si>
  <si>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</si>
  <si>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</si>
  <si>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</si>
  <si>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</si>
  <si>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</si>
  <si>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</si>
  <si>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</si>
  <si>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</si>
  <si>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</si>
  <si>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</si>
  <si>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</si>
  <si>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</si>
  <si>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</si>
  <si>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</si>
  <si>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</si>
  <si>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</si>
  <si>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</si>
  <si>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</si>
  <si>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</si>
  <si>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</si>
  <si>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</si>
  <si>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</si>
  <si>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</si>
  <si>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</si>
  <si>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</si>
  <si>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</si>
  <si>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</si>
  <si>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</si>
  <si>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</si>
  <si>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</si>
  <si>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</si>
  <si>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</si>
  <si>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</si>
  <si>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</si>
  <si>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</si>
  <si>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</si>
  <si>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</si>
  <si>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</si>
  <si>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</si>
  <si>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</si>
  <si>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</si>
  <si>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</si>
  <si>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</si>
  <si>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</si>
  <si>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</si>
  <si>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</si>
  <si>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</si>
  <si>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</si>
  <si>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</si>
  <si>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</si>
  <si>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</si>
  <si>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</si>
  <si>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</si>
  <si>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</si>
  <si>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</si>
  <si>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</si>
  <si>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</si>
  <si>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</si>
  <si>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</si>
  <si>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</si>
  <si>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</si>
  <si>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</si>
  <si>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</si>
  <si>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</si>
  <si>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</si>
  <si>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</si>
  <si>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</si>
  <si>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</si>
  <si>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</si>
  <si>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</si>
  <si>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</si>
  <si>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</si>
  <si>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</si>
  <si>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</si>
  <si>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</si>
  <si>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</si>
  <si>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</si>
  <si>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</si>
  <si>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</si>
  <si>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</si>
  <si>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</si>
  <si>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</si>
  <si>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</si>
  <si>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</si>
  <si>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</si>
  <si>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</si>
  <si>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</si>
  <si>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</si>
  <si>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</si>
  <si>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</si>
  <si>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</si>
  <si>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</si>
  <si>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</si>
  <si>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</si>
  <si>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</si>
  <si>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</si>
  <si>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</si>
  <si>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</si>
  <si>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</si>
  <si>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</si>
  <si>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</si>
  <si>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</si>
  <si>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</si>
  <si>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</si>
  <si>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</si>
  <si>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</si>
  <si>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</si>
  <si>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</si>
  <si>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</si>
  <si>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</si>
  <si>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</si>
  <si>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</si>
  <si>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</si>
  <si>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</si>
  <si>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</si>
  <si>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</si>
  <si>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</si>
  <si>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</si>
  <si>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</si>
  <si>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</si>
  <si>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</si>
  <si>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</si>
  <si>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</si>
  <si>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</si>
  <si>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</si>
  <si>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</si>
  <si>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</si>
  <si>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</si>
  <si>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</si>
  <si>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</si>
  <si>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</si>
  <si>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</si>
  <si>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</si>
  <si>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</si>
  <si>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</si>
  <si>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</si>
  <si>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</si>
  <si>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</si>
  <si>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</si>
  <si>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</si>
  <si>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</si>
  <si>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</si>
  <si>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</si>
  <si>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</si>
  <si>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</si>
  <si>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</si>
  <si>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</si>
  <si>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</si>
  <si>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</si>
  <si>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</si>
  <si>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</si>
  <si>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</si>
  <si>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</si>
  <si>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</si>
  <si>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</si>
  <si>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</si>
  <si>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</si>
  <si>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</si>
  <si>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</si>
  <si>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</si>
  <si>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</si>
  <si>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</si>
  <si>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</si>
  <si>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</si>
  <si>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</si>
  <si>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</si>
  <si>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</si>
  <si>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</si>
  <si>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</si>
  <si>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</si>
  <si>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</si>
  <si>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</si>
  <si>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</si>
  <si>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</si>
  <si>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</si>
  <si>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</si>
  <si>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</si>
  <si>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</si>
  <si>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</si>
  <si>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</si>
  <si>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</si>
  <si>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</si>
  <si>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</si>
  <si>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</si>
  <si>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</si>
  <si>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</si>
  <si>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</si>
  <si>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</si>
  <si>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</si>
  <si>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</si>
  <si>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</si>
  <si>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</si>
  <si>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</si>
  <si>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</si>
  <si>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</si>
  <si>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</si>
  <si>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</si>
  <si>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</si>
  <si>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</si>
  <si>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</si>
  <si>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</si>
  <si>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</si>
  <si>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</si>
  <si>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</si>
  <si>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</si>
  <si>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</si>
  <si>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</si>
  <si>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</si>
  <si>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</si>
  <si>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</si>
  <si>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</si>
  <si>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</si>
  <si>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</si>
  <si>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</si>
  <si>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</si>
  <si>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</si>
  <si>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</si>
  <si>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</si>
  <si>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</si>
  <si>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</si>
  <si>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</si>
  <si>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</si>
  <si>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</si>
  <si>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</si>
  <si>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</si>
  <si>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</si>
  <si>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</si>
  <si>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</si>
  <si>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</si>
  <si>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</si>
  <si>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</si>
  <si>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</si>
  <si>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</si>
  <si>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</si>
  <si>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</si>
  <si>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</si>
  <si>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</si>
  <si>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</si>
  <si>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</si>
  <si>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</si>
  <si>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</si>
  <si>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</si>
  <si>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</si>
  <si>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</si>
  <si>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</si>
  <si>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</si>
  <si>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</si>
  <si>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</si>
  <si>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</si>
  <si>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</si>
  <si>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</si>
  <si>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</si>
  <si>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</si>
  <si>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</si>
  <si>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</si>
  <si>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</si>
  <si>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</si>
  <si>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</si>
  <si>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</si>
  <si>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</si>
  <si>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</si>
  <si>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</si>
  <si>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</si>
  <si>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</si>
  <si>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</si>
  <si>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</si>
  <si>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</si>
  <si>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</si>
  <si>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</si>
  <si>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</si>
  <si>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</si>
  <si>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</si>
  <si>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</si>
  <si>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</si>
  <si>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</si>
  <si>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</si>
  <si>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</si>
  <si>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</si>
  <si>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</si>
  <si>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</si>
  <si>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</si>
  <si>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</si>
  <si>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</si>
  <si>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</si>
  <si>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</si>
  <si>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</si>
  <si>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</si>
  <si>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</si>
  <si>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</si>
  <si>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</si>
  <si>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</si>
  <si>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</si>
  <si>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</si>
  <si>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</si>
  <si>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</si>
  <si>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</si>
  <si>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</si>
  <si>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</si>
  <si>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</si>
  <si>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</si>
  <si>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</si>
  <si>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</si>
  <si>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</si>
  <si>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</si>
  <si>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</si>
  <si>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</si>
  <si>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</si>
  <si>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</si>
  <si>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</si>
  <si>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</si>
  <si>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</si>
  <si>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</si>
  <si>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</si>
  <si>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</si>
  <si>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</si>
  <si>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</si>
  <si>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</si>
  <si>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</si>
  <si>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</si>
  <si>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</si>
  <si>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</si>
  <si>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</si>
  <si>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</si>
  <si>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</si>
  <si>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</si>
  <si>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</si>
  <si>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</si>
  <si>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</si>
  <si>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</si>
  <si>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</si>
  <si>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</si>
  <si>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</si>
  <si>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</si>
  <si>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</si>
  <si>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</si>
  <si>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</si>
  <si>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</si>
  <si>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</si>
  <si>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</si>
  <si>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</si>
  <si>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</si>
  <si>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</si>
  <si>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</si>
  <si>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</si>
  <si>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</si>
  <si>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</si>
  <si>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</si>
  <si>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</si>
  <si>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</si>
  <si>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</si>
  <si>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</si>
  <si>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</si>
  <si>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</si>
  <si>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</si>
  <si>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</si>
  <si>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</si>
  <si>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</si>
  <si>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</si>
  <si>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</si>
  <si>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</si>
  <si>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</si>
  <si>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</si>
  <si>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</si>
  <si>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</si>
  <si>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</si>
  <si>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</si>
  <si>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</si>
  <si>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</si>
  <si>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</si>
  <si>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</si>
  <si>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</si>
  <si>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</si>
  <si>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</si>
  <si>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</si>
  <si>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</si>
  <si>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</si>
  <si>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</si>
  <si>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</si>
  <si>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</si>
  <si>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</si>
  <si>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</si>
  <si>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</si>
  <si>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</si>
  <si>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</si>
  <si>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</si>
  <si>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</si>
  <si>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</si>
  <si>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</si>
  <si>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</si>
  <si>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</si>
  <si>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</si>
  <si>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</si>
  <si>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</si>
  <si>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</si>
  <si>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</si>
  <si>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</si>
  <si>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</si>
  <si>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</si>
  <si>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</si>
  <si>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</si>
  <si>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</si>
  <si>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</si>
  <si>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</si>
  <si>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</si>
  <si>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</si>
  <si>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</si>
  <si>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</si>
  <si>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</si>
  <si>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</si>
  <si>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</si>
  <si>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</si>
  <si>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</si>
  <si>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</si>
  <si>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</si>
  <si>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</si>
  <si>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</si>
  <si>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</si>
  <si>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</si>
  <si>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</si>
  <si>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</si>
  <si>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</si>
  <si>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</si>
  <si>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</si>
  <si>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</si>
  <si>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</si>
  <si>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</si>
  <si>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</si>
  <si>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</si>
  <si>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</si>
  <si>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</si>
  <si>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</si>
  <si>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</si>
  <si>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</si>
  <si>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</si>
  <si>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</si>
  <si>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</si>
  <si>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</si>
  <si>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</si>
  <si>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</si>
  <si>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</si>
  <si>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</si>
  <si>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</si>
  <si>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</si>
  <si>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</si>
  <si>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</si>
  <si>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</si>
  <si>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</si>
  <si>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</si>
  <si>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</si>
  <si>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</si>
  <si>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</si>
  <si>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</si>
  <si>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</si>
  <si>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</si>
  <si>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</si>
  <si>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</si>
  <si>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</si>
  <si>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</si>
  <si>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</si>
  <si>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</si>
  <si>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</si>
  <si>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</si>
  <si>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</si>
  <si>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</si>
  <si>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</si>
  <si>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</si>
  <si>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</si>
  <si>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</si>
  <si>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</si>
  <si>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</si>
  <si>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</si>
  <si>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</si>
  <si>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</si>
  <si>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</si>
  <si>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</si>
  <si>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</si>
  <si>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</si>
  <si>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</si>
  <si>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</si>
  <si>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</si>
  <si>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</si>
  <si>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</si>
  <si>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</si>
  <si>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</si>
  <si>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</si>
  <si>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</si>
  <si>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</si>
  <si>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</si>
  <si>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</si>
  <si>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</si>
  <si>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</si>
  <si>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</si>
  <si>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</si>
  <si>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</si>
  <si>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</si>
  <si>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</si>
  <si>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</si>
  <si>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</si>
  <si>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</si>
  <si>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</si>
  <si>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</si>
  <si>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</si>
  <si>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</si>
  <si>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</si>
  <si>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</si>
  <si>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</si>
  <si>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</si>
  <si>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</si>
  <si>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</si>
  <si>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</si>
  <si>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</si>
  <si>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</si>
  <si>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</si>
  <si>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</si>
  <si>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</si>
  <si>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</si>
  <si>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</si>
  <si>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</si>
  <si>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</si>
  <si>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</si>
  <si>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</si>
  <si>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</si>
  <si>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</si>
  <si>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</si>
  <si>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</si>
  <si>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</si>
  <si>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</si>
  <si>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</si>
  <si>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</si>
  <si>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</si>
  <si>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</si>
  <si>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</si>
  <si>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</si>
  <si>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</si>
  <si>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</si>
  <si>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</si>
  <si>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</si>
  <si>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</si>
  <si>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</si>
  <si>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</si>
  <si>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</si>
  <si>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</si>
  <si>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</si>
  <si>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</si>
  <si>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</si>
  <si>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</si>
  <si>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</si>
  <si>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</si>
  <si>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</si>
  <si>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</si>
  <si>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</si>
  <si>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</si>
  <si>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</si>
  <si>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</si>
  <si>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</si>
  <si>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</si>
  <si>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</si>
  <si>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</si>
  <si>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</si>
  <si>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</si>
  <si>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</si>
  <si>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</si>
  <si>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</si>
  <si>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</si>
  <si>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</si>
  <si>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</si>
  <si>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</si>
  <si>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</si>
  <si>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</si>
  <si>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</si>
  <si>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</si>
  <si>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</si>
  <si>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</si>
  <si>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</si>
  <si>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</si>
  <si>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</si>
  <si>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</si>
  <si>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</si>
  <si>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</si>
  <si>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</si>
  <si>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</si>
  <si>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</si>
  <si>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</si>
  <si>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</si>
  <si>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</si>
  <si>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</si>
  <si>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</si>
  <si>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</si>
  <si>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</si>
  <si>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</si>
  <si>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</si>
  <si>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</si>
  <si>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</si>
  <si>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</si>
  <si>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</si>
  <si>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</si>
  <si>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</si>
  <si>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</si>
  <si>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</si>
  <si>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</si>
  <si>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</si>
  <si>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</si>
  <si>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</si>
  <si>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</si>
  <si>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</si>
  <si>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</si>
  <si>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</si>
  <si>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</si>
  <si>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</si>
  <si>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</si>
  <si>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</si>
  <si>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</si>
  <si>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</si>
  <si>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</si>
  <si>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</si>
  <si>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</si>
  <si>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</si>
  <si>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</si>
  <si>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</si>
  <si>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</si>
  <si>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</si>
  <si>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</si>
  <si>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</si>
  <si>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</si>
  <si>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</si>
  <si>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</si>
  <si>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</si>
  <si>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</si>
  <si>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</si>
  <si>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</si>
  <si>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</si>
  <si>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</si>
  <si>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</si>
  <si>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</si>
  <si>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</si>
  <si>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</si>
  <si>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</si>
  <si>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</si>
  <si>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</si>
  <si>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</si>
  <si>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</si>
  <si>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</si>
  <si>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</si>
  <si>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</si>
  <si>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</si>
  <si>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</si>
  <si>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</si>
  <si>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</si>
  <si>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</si>
  <si>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</si>
  <si>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</si>
  <si>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</si>
  <si>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</si>
  <si>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</si>
  <si>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</si>
  <si>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</si>
  <si>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</si>
  <si>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</si>
  <si>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</si>
  <si>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</si>
  <si>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</si>
  <si>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</si>
  <si>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</si>
  <si>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</si>
  <si>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</si>
  <si>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</si>
  <si>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</si>
  <si>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</si>
  <si>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</si>
  <si>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</si>
  <si>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</si>
  <si>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</si>
  <si>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</si>
  <si>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</si>
  <si>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</si>
  <si>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</si>
  <si>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</si>
  <si>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</si>
  <si>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</si>
  <si>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</si>
  <si>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</si>
  <si>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</si>
  <si>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</si>
  <si>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</si>
  <si>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</si>
  <si>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</si>
  <si>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</si>
  <si>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</si>
  <si>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</si>
  <si>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</si>
  <si>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</si>
  <si>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</si>
  <si>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</si>
  <si>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</si>
  <si>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</si>
  <si>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</si>
  <si>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</si>
  <si>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</si>
  <si>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</si>
  <si>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</si>
  <si>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</si>
  <si>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</si>
  <si>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</si>
  <si>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</si>
  <si>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</si>
  <si>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</si>
  <si>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</si>
  <si>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</si>
  <si>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</si>
  <si>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</si>
  <si>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</si>
  <si>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</si>
  <si>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</si>
  <si>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</si>
  <si>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</si>
  <si>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</si>
  <si>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</si>
  <si>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</si>
  <si>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</si>
  <si>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</si>
  <si>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</si>
  <si>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</si>
  <si>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</si>
  <si>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</si>
  <si>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</si>
  <si>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</si>
  <si>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</si>
  <si>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</si>
  <si>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</si>
  <si>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</si>
  <si>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</si>
  <si>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</si>
  <si>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</si>
  <si>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</si>
  <si>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</si>
  <si>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</si>
  <si>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</si>
  <si>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</si>
  <si>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</si>
  <si>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</si>
  <si>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</si>
  <si>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</si>
  <si>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</si>
  <si>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</si>
  <si>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</si>
  <si>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</si>
  <si>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</si>
  <si>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</si>
  <si>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</si>
  <si>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</si>
  <si>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</si>
  <si>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</si>
  <si>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</si>
  <si>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</si>
  <si>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</si>
  <si>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</si>
  <si>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</si>
  <si>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</si>
  <si>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</si>
  <si>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</si>
  <si>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</si>
  <si>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</si>
  <si>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</si>
  <si>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</si>
  <si>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</si>
  <si>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</si>
  <si>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</si>
  <si>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</si>
  <si>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</si>
  <si>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</si>
  <si>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</si>
  <si>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</si>
  <si>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</si>
  <si>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</si>
  <si>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</si>
  <si>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</si>
  <si>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</si>
  <si>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</si>
  <si>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</si>
  <si>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</si>
  <si>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</si>
  <si>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</si>
  <si>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</si>
  <si>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</si>
  <si>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</si>
  <si>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</si>
  <si>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</si>
  <si>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</si>
  <si>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</si>
  <si>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</si>
  <si>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</si>
  <si>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</si>
  <si>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</si>
  <si>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</si>
  <si>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</si>
  <si>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</si>
  <si>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</si>
  <si>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</si>
  <si>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</si>
  <si>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</si>
  <si>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</si>
  <si>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</si>
  <si>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</si>
  <si>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</si>
  <si>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</si>
  <si>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</si>
  <si>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</si>
  <si>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</si>
  <si>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</si>
  <si>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</si>
  <si>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</si>
  <si>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</si>
  <si>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</si>
  <si>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</si>
  <si>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</si>
  <si>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</si>
  <si>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</si>
  <si>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</si>
  <si>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</si>
  <si>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</si>
  <si>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</si>
  <si>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</si>
  <si>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</si>
  <si>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</si>
  <si>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</si>
  <si>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</si>
  <si>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</si>
  <si>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</si>
  <si>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</si>
  <si>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</si>
  <si>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</si>
  <si>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</si>
  <si>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</si>
  <si>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</si>
  <si>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</si>
  <si>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</si>
  <si>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</si>
  <si>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</si>
  <si>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</si>
  <si>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</si>
  <si>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</si>
  <si>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</si>
  <si>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</si>
  <si>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</si>
  <si>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</si>
  <si>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</si>
  <si>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</si>
  <si>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</si>
  <si>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</si>
  <si>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</si>
  <si>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</si>
  <si>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</si>
  <si>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</si>
  <si>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</si>
  <si>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</si>
  <si>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</si>
  <si>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</si>
  <si>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</si>
  <si>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</si>
  <si>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</si>
  <si>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</si>
  <si>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</si>
  <si>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</si>
  <si>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</si>
  <si>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</si>
  <si>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</si>
  <si>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</si>
  <si>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</si>
  <si>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</si>
  <si>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</si>
  <si>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</si>
  <si>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</si>
  <si>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</si>
  <si>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</si>
  <si>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</si>
  <si>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</si>
  <si>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</si>
  <si>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</si>
  <si>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</si>
  <si>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</si>
  <si>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</si>
  <si>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</si>
  <si>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</si>
  <si>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</si>
  <si>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</si>
  <si>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</si>
  <si>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</si>
  <si>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</si>
  <si>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</si>
  <si>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</si>
  <si>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</si>
  <si>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</si>
  <si>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</si>
  <si>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</si>
  <si>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</si>
  <si>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</si>
  <si>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</si>
  <si>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</si>
  <si>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</si>
  <si>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</si>
  <si>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</si>
  <si>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</si>
  <si>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</si>
  <si>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</si>
  <si>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</si>
  <si>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</si>
  <si>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</si>
  <si>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</si>
  <si>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</si>
  <si>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</si>
  <si>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</si>
  <si>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</si>
  <si>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</si>
  <si>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</si>
  <si>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</si>
  <si>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</si>
  <si>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</si>
  <si>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</si>
  <si>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</si>
  <si>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</si>
  <si>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</si>
  <si>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</si>
  <si>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</si>
  <si>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</si>
  <si>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</si>
  <si>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</si>
  <si>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</si>
  <si>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</si>
  <si>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</si>
  <si>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</si>
  <si>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</si>
  <si>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</si>
  <si>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</si>
  <si>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</si>
  <si>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</si>
  <si>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</si>
  <si>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</si>
  <si>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</si>
  <si>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</si>
  <si>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</si>
  <si>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</si>
  <si>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</si>
  <si>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</si>
  <si>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</si>
  <si>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</si>
  <si>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</si>
  <si>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</si>
  <si>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</si>
  <si>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</si>
  <si>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</si>
  <si>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</si>
  <si>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</si>
  <si>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</si>
  <si>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</si>
  <si>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</si>
  <si>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</si>
  <si>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</si>
  <si>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</si>
  <si>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</si>
  <si>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</si>
  <si>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</si>
  <si>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</si>
  <si>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</si>
  <si>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</si>
  <si>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</si>
  <si>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</si>
  <si>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</si>
  <si>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</si>
  <si>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</si>
  <si>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</si>
  <si>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</si>
  <si>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</si>
  <si>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</si>
  <si>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</si>
  <si>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</si>
  <si>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</si>
  <si>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</si>
  <si>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</si>
  <si>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</si>
  <si>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</si>
  <si>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</si>
  <si>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</si>
  <si>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</si>
  <si>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</si>
  <si>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</si>
  <si>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</si>
  <si>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</si>
  <si>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</si>
  <si>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</si>
  <si>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</si>
  <si>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</si>
  <si>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</si>
  <si>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</si>
  <si>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</si>
  <si>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</si>
  <si>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</si>
  <si>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</si>
  <si>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</si>
  <si>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</si>
  <si>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</si>
  <si>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</si>
  <si>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</si>
  <si>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</si>
  <si>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</si>
  <si>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</si>
  <si>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</si>
  <si>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</si>
  <si>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</si>
  <si>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</si>
  <si>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</si>
  <si>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</si>
  <si>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</si>
  <si>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</si>
  <si>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</si>
  <si>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</si>
  <si>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</si>
  <si>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</si>
  <si>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</si>
  <si>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</si>
  <si>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</si>
  <si>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</si>
  <si>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</si>
  <si>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</si>
  <si>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</si>
  <si>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</si>
  <si>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</si>
  <si>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</si>
  <si>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</si>
  <si>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</si>
  <si>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</si>
  <si>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</si>
  <si>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</si>
  <si>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</si>
  <si>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</si>
  <si>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</si>
  <si>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</si>
  <si>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</si>
  <si>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</si>
  <si>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</si>
  <si>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</si>
  <si>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</si>
  <si>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</si>
  <si>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</si>
  <si>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</si>
  <si>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</si>
  <si>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</si>
  <si>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</si>
  <si>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</si>
  <si>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</si>
  <si>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</si>
  <si>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</si>
  <si>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</si>
  <si>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</si>
  <si>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</si>
  <si>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</si>
  <si>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</si>
  <si>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</si>
  <si>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</si>
  <si>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</si>
  <si>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</si>
  <si>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</si>
  <si>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</si>
  <si>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</si>
  <si>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</si>
  <si>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</si>
  <si>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</si>
  <si>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</si>
  <si>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</si>
  <si>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</si>
  <si>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</si>
  <si>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</si>
  <si>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</si>
  <si>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</si>
  <si>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</si>
  <si>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</si>
  <si>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</si>
  <si>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</si>
  <si>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</si>
  <si>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</si>
  <si>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</si>
  <si>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</si>
  <si>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</si>
  <si>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</si>
  <si>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</si>
  <si>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</si>
  <si>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</si>
  <si>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</si>
  <si>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</si>
  <si>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</si>
  <si>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</si>
  <si>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</si>
  <si>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</si>
  <si>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</si>
  <si>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</si>
  <si>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</si>
  <si>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</si>
  <si>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</si>
  <si>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</si>
  <si>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</si>
  <si>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</si>
  <si>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</si>
  <si>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</si>
  <si>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</si>
  <si>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</si>
  <si>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</si>
  <si>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</si>
  <si>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</si>
  <si>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</si>
  <si>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</si>
  <si>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</si>
  <si>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</si>
  <si>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</si>
  <si>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</si>
  <si>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</si>
  <si>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</si>
  <si>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</si>
  <si>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</si>
  <si>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</si>
  <si>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</si>
  <si>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</si>
  <si>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</si>
  <si>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</si>
  <si>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</si>
  <si>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</si>
  <si>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</si>
  <si>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</si>
  <si>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</si>
  <si>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</si>
  <si>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</si>
  <si>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</si>
  <si>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</si>
  <si>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</si>
  <si>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</si>
  <si>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</si>
  <si>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</si>
  <si>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</si>
  <si>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</si>
  <si>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</si>
  <si>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</si>
  <si>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</si>
  <si>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</si>
  <si>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</si>
  <si>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</si>
  <si>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</si>
  <si>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</si>
  <si>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</si>
  <si>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</si>
  <si>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</si>
  <si>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</si>
  <si>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</si>
  <si>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</si>
  <si>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</si>
  <si>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</si>
  <si>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</si>
  <si>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</si>
  <si>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</si>
  <si>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</si>
  <si>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</si>
  <si>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</si>
  <si>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</si>
  <si>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</si>
  <si>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Phoebe Gour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</si>
</sst>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0F-4755-962C-4B3FB8736B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0F-4755-962C-4B3FB8736B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0F-4755-962C-4B3FB8736BFE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D5-4485-9AA4-953630118E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D5-4485-9AA4-953630118E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D5-4485-9AA4-953630118E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D5-4485-9AA4-953630118ED3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rders" displayName="orders" ref="A5:Z1044" totalsRowShown="0" dataDxfId="43" headerRowCellStyle="Accent5" dataCellStyle="Percent">
  <autoFilter ref="A5:Z1044"/>
  <tableColumns count="26">
    <tableColumn id="1" name="Order No" dataDxfId="42"/>
    <tableColumn id="2" name="Order Date" dataDxfId="41"/>
    <tableColumn id="3" name="Order Year" dataDxfId="40">
      <calculatedColumnFormula>TEXT(B6,"yyyy")</calculatedColumnFormula>
    </tableColumn>
    <tableColumn id="4" name="Customer Name" dataDxfId="39"/>
    <tableColumn id="5" name="Address" dataDxfId="38"/>
    <tableColumn id="6" name="City" dataDxfId="37"/>
    <tableColumn id="7" name="State" dataDxfId="36"/>
    <tableColumn id="8" name="Customer Type" dataDxfId="35"/>
    <tableColumn id="9" name="Emp ID" dataDxfId="34"/>
    <tableColumn id="10" name="Order Priority" dataDxfId="33"/>
    <tableColumn id="11" name="Product Name" dataDxfId="32"/>
    <tableColumn id="12" name="Product Category" dataDxfId="31"/>
    <tableColumn id="13" name="Product Container" dataDxfId="30"/>
    <tableColumn id="14" name="Ship Mode" dataDxfId="29"/>
    <tableColumn id="15" name="Ship Date" dataDxfId="28"/>
    <tableColumn id="16" name="Days to Ship" dataDxfId="27">
      <calculatedColumnFormula>O6-B6</calculatedColumnFormula>
    </tableColumn>
    <tableColumn id="17" name="Cost Price" dataDxfId="26"/>
    <tableColumn id="18" name="Retail Price" dataDxfId="25"/>
    <tableColumn id="19" name="Profit Margin" dataDxfId="24">
      <calculatedColumnFormula>R6-Q6</calculatedColumnFormula>
    </tableColumn>
    <tableColumn id="20" name="Order Quantity" dataDxfId="23"/>
    <tableColumn id="21" name="Sub Total" dataDxfId="22">
      <calculatedColumnFormula>R6*T6</calculatedColumnFormula>
    </tableColumn>
    <tableColumn id="22" name="Discount %" dataDxfId="21" dataCellStyle="Percent"/>
    <tableColumn id="23" name="Discount $" dataDxfId="20" dataCellStyle="Percent">
      <calculatedColumnFormula>U6*V6</calculatedColumnFormula>
    </tableColumn>
    <tableColumn id="24" name="Order Total" dataDxfId="19" dataCellStyle="Percent">
      <calculatedColumnFormula>U6-W6</calculatedColumnFormula>
    </tableColumn>
    <tableColumn id="25" name="Shipping Cost" dataDxfId="18"/>
    <tableColumn id="26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taff" displayName="Staff" ref="A3:O38" totalsRowShown="0" headerRowDxfId="16" dataDxfId="15" headerRowCellStyle="Accent5">
  <tableColumns count="15">
    <tableColumn id="1" name="Emp ID" dataDxfId="14"/>
    <tableColumn id="2" name="Last" dataDxfId="13"/>
    <tableColumn id="3" name="First" dataDxfId="12"/>
    <tableColumn id="4" name="Full Name" dataDxfId="11">
      <calculatedColumnFormula>PROPER(C4&amp;" "&amp;B4)</calculatedColumnFormula>
    </tableColumn>
    <tableColumn id="5" name="Gender" dataDxfId="10"/>
    <tableColumn id="6" name="Email" dataDxfId="9"/>
    <tableColumn id="7" name="Date of Hire" dataDxfId="8"/>
    <tableColumn id="8" name="Years Service" dataDxfId="7">
      <calculatedColumnFormula>YEARFRAC(G4,TODAY())</calculatedColumnFormula>
    </tableColumn>
    <tableColumn id="9" name="Department" dataDxfId="6"/>
    <tableColumn id="10" name="Location" dataDxfId="5"/>
    <tableColumn id="11" name="Floor" dataDxfId="4">
      <calculatedColumnFormula>LEFT(J4,2)</calculatedColumnFormula>
    </tableColumn>
    <tableColumn id="12" name="Extension" dataDxfId="3">
      <calculatedColumnFormula>RIGHT(J4,4)</calculatedColumnFormula>
    </tableColumn>
    <tableColumn id="13" name="Last Review" dataDxfId="2"/>
    <tableColumn id="14" name="Next Review" dataDxfId="1">
      <calculatedColumnFormula>M4+365</calculatedColumnFormula>
    </tableColumn>
    <tableColumn id="15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44"/>
  <sheetViews>
    <sheetView zoomScaleNormal="100" workbookViewId="0">
      <selection activeCell="H16" sqref="H16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.85546875" style="1" customWidth="1"/>
    <col min="17" max="17" width="12" style="1" customWidth="1"/>
    <col min="18" max="18" width="12.7109375" style="1" customWidth="1"/>
    <col min="19" max="19" width="13.7109375" style="1" customWidth="1"/>
    <col min="20" max="20" width="15.28515625" style="1" customWidth="1"/>
    <col min="21" max="21" width="12.140625" style="1" customWidth="1"/>
    <col min="22" max="22" width="11.85546875" style="1" customWidth="1"/>
    <col min="23" max="23" width="11.42578125" style="1" customWidth="1"/>
    <col min="24" max="24" width="12.5703125" style="1" customWidth="1"/>
    <col min="25" max="25" width="14.42578125" style="1" customWidth="1"/>
    <col min="26" max="26" width="12.42578125" style="1" bestFit="1" customWidth="1"/>
    <col min="27" max="16384" width="8.85546875" style="1"/>
  </cols>
  <sheetData>
    <row r="1" spans="1:26" customFormat="1" ht="33.950000000000003" customHeight="1" x14ac:dyDescent="0.5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25">
      <c r="P2" s="27"/>
    </row>
    <row r="3" spans="1:26" customFormat="1" x14ac:dyDescent="0.25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25">
      <c r="P4" s="27"/>
    </row>
    <row r="5" spans="1:26" customFormat="1" ht="18" customHeight="1" x14ac:dyDescent="0.2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2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2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2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2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2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2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2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2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2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2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2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2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2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2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2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2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2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2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2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2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2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2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2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2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2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2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2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2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2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2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2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2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2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2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2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2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2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2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2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2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2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2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2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2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2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2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2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2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2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2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2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2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2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2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2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2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2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2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2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2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2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2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2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2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2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2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2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2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2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2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2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2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2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2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2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2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2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2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2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2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2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2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2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2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2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2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2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2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2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2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2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2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2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2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2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2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2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2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2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2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2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2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2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2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2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2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2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2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2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2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2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2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2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2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2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2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2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2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2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2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2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2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2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2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2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2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2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2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2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2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2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2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2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2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2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2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2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2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2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2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2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2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2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2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2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2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2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2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2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2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2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2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2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2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2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2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2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2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2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2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2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2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2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2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2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2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2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2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2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2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2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2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2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2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2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2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2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2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2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2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2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2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2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2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2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2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2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2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2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2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2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2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2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2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2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2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2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2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2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2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2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2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2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2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2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2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2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2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2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2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2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2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2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2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2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2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2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2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2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2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2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2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2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2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2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2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2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2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2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2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2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2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2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2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2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2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2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2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2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2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2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2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2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2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2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2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2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2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2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2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2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2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2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2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2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2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2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2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2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2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2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2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2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2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2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2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2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2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2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2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2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2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2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2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2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2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2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2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2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2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2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2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2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2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2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2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2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2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2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2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2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2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2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2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2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2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2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2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2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2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2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2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2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2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2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2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2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2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2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2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2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2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2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2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2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2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2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2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2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2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2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2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2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2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2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2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2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2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2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2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2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2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2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2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2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2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2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2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2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2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2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2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2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2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2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2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2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2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2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2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2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2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2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2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2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2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2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2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2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2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2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2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2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2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2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2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2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2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2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2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2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2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2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2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2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2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2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2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2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2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2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2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2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2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2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2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2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2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2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2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2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2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2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2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2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2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2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2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2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2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2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2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2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2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2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2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2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2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2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2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2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2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2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2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2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2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2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2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2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2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2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2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2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2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2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2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2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2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2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2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2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2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2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2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2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2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2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2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2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2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2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2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2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2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2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2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2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2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2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2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2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2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2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2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2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2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2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2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2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2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2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2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2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2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2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2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2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2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2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2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2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2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2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2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2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2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2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2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2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2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2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2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2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2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2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2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2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2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2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2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2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2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2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2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2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2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2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2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2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2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2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2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2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2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2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2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2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2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2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2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2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2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2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2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2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2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2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2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2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2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2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2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2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2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2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2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2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2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2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2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2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2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2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2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2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2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2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2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2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2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2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2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2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2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2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2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2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2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2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2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2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2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2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2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2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2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2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2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2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2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2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2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2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2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2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2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2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2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2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2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2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2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2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2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2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2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2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2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2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2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2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2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2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2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2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2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2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2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2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2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2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2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2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2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2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2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2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2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2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2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2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2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2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2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2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2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2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2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2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2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2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2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2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2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2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2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2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2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2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2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2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2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2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2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2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2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2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2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2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2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2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2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2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2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2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2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2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2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2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2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2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2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2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2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2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2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2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2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2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2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2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2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2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2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2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2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2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2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2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2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2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2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2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2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2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2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2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2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2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2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2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2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2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2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2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2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2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2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2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2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2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2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2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2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2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2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2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2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2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2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2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2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2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2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2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2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2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2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2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2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2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2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2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2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2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2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2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2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2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2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2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2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2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2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2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2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2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2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2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2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2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2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2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2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2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2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2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2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2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2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2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2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2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2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2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2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2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2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2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2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2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2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2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2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2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2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2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2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2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2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2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2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2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2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2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2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2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2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2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2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2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2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2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2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2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2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2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2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2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2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2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2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2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2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2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2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2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2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2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2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2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2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2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2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2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2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2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2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2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2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2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2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2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2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2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2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2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2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2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2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2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2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2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2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2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2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2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2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2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2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2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2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2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2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2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2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2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2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2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2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2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2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2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2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2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2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2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2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2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2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2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2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2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2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2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2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2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2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2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2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2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2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2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2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2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2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2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2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2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2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2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2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2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2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2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2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2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2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2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2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2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2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2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2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2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2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2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2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2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2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2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2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2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2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2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2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2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2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2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2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2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2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2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2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2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2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2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2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2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2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2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2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2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2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2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2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2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2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2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2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2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2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2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2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2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2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2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2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2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2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2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2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2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2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2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2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2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2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2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2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2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2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2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2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2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2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2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2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2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2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2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2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2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2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2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2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2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2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2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2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2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2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2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2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2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2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2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2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2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2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2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2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2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2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2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2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2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2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2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2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2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2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2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2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2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2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2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2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2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2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2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2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2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2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2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2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2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2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2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2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2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2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2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2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2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2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2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2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2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2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2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2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2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2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2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2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2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2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2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2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2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2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2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2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2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2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2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2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2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2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2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2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2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2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2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2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2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2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2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2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2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2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2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2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2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2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2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2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2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2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2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2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2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2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2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2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2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2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2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topLeftCell="A16" workbookViewId="0">
      <selection activeCell="H19" sqref="H19"/>
    </sheetView>
  </sheetViews>
  <sheetFormatPr defaultRowHeight="15" x14ac:dyDescent="0.25"/>
  <cols>
    <col min="1" max="1" width="12.85546875" customWidth="1"/>
    <col min="2" max="2" width="20.28515625" style="27" customWidth="1"/>
    <col min="3" max="3" width="15.28515625" customWidth="1"/>
    <col min="4" max="7" width="14.85546875" customWidth="1"/>
    <col min="8" max="8" width="21.7109375" style="27" customWidth="1"/>
  </cols>
  <sheetData>
    <row r="1" spans="1:19" ht="33.950000000000003" customHeight="1" x14ac:dyDescent="0.5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25"/>
    <row r="3" spans="1:19" x14ac:dyDescent="0.25">
      <c r="A3" s="33" t="s">
        <v>1863</v>
      </c>
      <c r="B3" s="33"/>
      <c r="G3" s="42" t="s">
        <v>2158</v>
      </c>
      <c r="H3" s="50">
        <v>7.0000000000000007E-2</v>
      </c>
    </row>
    <row r="4" spans="1:19" x14ac:dyDescent="0.2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25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25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2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25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2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25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2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2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2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2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2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2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2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2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.75" thickBot="1" x14ac:dyDescent="0.3">
      <c r="A19" s="34" t="s">
        <v>2139</v>
      </c>
      <c r="B19" s="35"/>
      <c r="C19" s="36">
        <f>SUM(C5:C18)</f>
        <v>1116034.1007620001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48716.019620999999</v>
      </c>
    </row>
    <row r="20" spans="1:8" ht="15.75" thickTop="1" x14ac:dyDescent="0.25"/>
    <row r="21" spans="1:8" x14ac:dyDescent="0.25">
      <c r="A21" s="37" t="s">
        <v>2141</v>
      </c>
    </row>
    <row r="22" spans="1:8" x14ac:dyDescent="0.2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2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2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2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.75" thickBot="1" x14ac:dyDescent="0.3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.75" thickTop="1" x14ac:dyDescent="0.25">
      <c r="A27" s="14"/>
      <c r="B27"/>
    </row>
    <row r="28" spans="1:8" x14ac:dyDescent="0.25">
      <c r="A28" s="40" t="s">
        <v>2144</v>
      </c>
    </row>
    <row r="29" spans="1:8" x14ac:dyDescent="0.25">
      <c r="A29" s="9" t="s">
        <v>2145</v>
      </c>
      <c r="B29" s="47" t="s">
        <v>2159</v>
      </c>
      <c r="C29" s="41" t="str">
        <f>INDEX(Emp_ID,MATCH(B29,Full_Name,0))</f>
        <v>E1250</v>
      </c>
      <c r="G29" s="9"/>
      <c r="H29" s="13" t="s">
        <v>2148</v>
      </c>
    </row>
    <row r="30" spans="1:8" x14ac:dyDescent="0.25">
      <c r="A30" s="14" t="s">
        <v>2146</v>
      </c>
      <c r="B30">
        <f>COUNTIFS(Account_Manager,C29)</f>
        <v>87</v>
      </c>
      <c r="C30" s="42" t="str">
        <f>IF(B30&lt;20,"Poor",IF(B30&lt;50,"Medium",IF(B30&lt;100,"Good","Excellent")))</f>
        <v>Good</v>
      </c>
      <c r="G30" s="44" t="s">
        <v>20</v>
      </c>
      <c r="H30" s="18">
        <f>COUNTIFS(Customer_Type,G30,Account_Manager,$C$29)</f>
        <v>19</v>
      </c>
    </row>
    <row r="31" spans="1:8" x14ac:dyDescent="0.25">
      <c r="A31" t="s">
        <v>1939</v>
      </c>
      <c r="B31" s="31">
        <f>INDEX(C5:C18,MATCH(C29,A5:A18,0))</f>
        <v>78760.563399999999</v>
      </c>
      <c r="C31" s="42" t="str">
        <f>IF(B31&gt;=AVERAGE(C5:C18),"Above Average","Below Average")</f>
        <v>Below Average</v>
      </c>
      <c r="G31" s="45" t="s">
        <v>27</v>
      </c>
      <c r="H31" s="51">
        <f>COUNTIFS(Customer_Type,G31,Account_Manager,$C$29)</f>
        <v>25</v>
      </c>
    </row>
    <row r="32" spans="1:8" x14ac:dyDescent="0.25">
      <c r="A32" t="s">
        <v>2147</v>
      </c>
      <c r="B32" s="12">
        <v>2015</v>
      </c>
      <c r="C32" s="31">
        <f>INDEX(D5:G18,MATCH(B29,B5:B18,0),MATCH(B32,D4:G4,0))</f>
        <v>22104.2487</v>
      </c>
      <c r="G32" s="38" t="s">
        <v>39</v>
      </c>
      <c r="H32" s="18">
        <f>COUNTIFS(Customer_Type,G32,Account_Manager,$C$29)</f>
        <v>15</v>
      </c>
    </row>
    <row r="33" spans="7:8" x14ac:dyDescent="0.25">
      <c r="G33" s="39" t="s">
        <v>46</v>
      </c>
      <c r="H33" s="18">
        <f>COUNTIFS(Customer_Type,G33,Account_Manager,$C$29)</f>
        <v>28</v>
      </c>
    </row>
    <row r="34" spans="7:8" x14ac:dyDescent="0.25">
      <c r="G34" s="19" t="s">
        <v>839</v>
      </c>
      <c r="H34" s="49">
        <f>SUM(H30:H33)</f>
        <v>87</v>
      </c>
    </row>
  </sheetData>
  <dataValidations count="2">
    <dataValidation type="list" allowBlank="1" showInputMessage="1" showErrorMessage="1" sqref="B29">
      <formula1>$B$5:$B$18</formula1>
    </dataValidation>
    <dataValidation type="list" allowBlank="1" showInputMessage="1" showErrorMessage="1" sqref="B32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30" zoomScaleNormal="130" workbookViewId="0">
      <selection activeCell="E5" sqref="E5"/>
    </sheetView>
  </sheetViews>
  <sheetFormatPr defaultRowHeight="15" x14ac:dyDescent="0.25"/>
  <cols>
    <col min="1" max="1" width="16.42578125" customWidth="1"/>
    <col min="2" max="2" width="12.28515625" bestFit="1" customWidth="1"/>
    <col min="3" max="4" width="15.85546875" bestFit="1" customWidth="1"/>
    <col min="5" max="5" width="17.85546875" customWidth="1"/>
  </cols>
  <sheetData>
    <row r="1" spans="1:15" s="27" customFormat="1" ht="33.950000000000003" customHeight="1" x14ac:dyDescent="0.5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25">
      <c r="A3" s="37" t="s">
        <v>2153</v>
      </c>
    </row>
    <row r="4" spans="1:15" x14ac:dyDescent="0.25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25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25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25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.75" thickBot="1" x14ac:dyDescent="0.3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4" sqref="A4"/>
    </sheetView>
  </sheetViews>
  <sheetFormatPr defaultColWidth="9.28515625" defaultRowHeight="15" x14ac:dyDescent="0.25"/>
  <cols>
    <col min="1" max="1" width="9.28515625" style="1"/>
    <col min="2" max="2" width="10.85546875" style="1" bestFit="1" customWidth="1"/>
    <col min="3" max="3" width="9" style="1" bestFit="1" customWidth="1"/>
    <col min="4" max="4" width="16.85546875" style="1" bestFit="1" customWidth="1"/>
    <col min="5" max="5" width="9.28515625" style="1" customWidth="1"/>
    <col min="6" max="6" width="29.140625" style="1" bestFit="1" customWidth="1"/>
    <col min="7" max="7" width="13.5703125" style="1" customWidth="1"/>
    <col min="8" max="8" width="14.42578125" style="1" customWidth="1"/>
    <col min="9" max="9" width="15.5703125" style="1" bestFit="1" customWidth="1"/>
    <col min="10" max="10" width="16.5703125" style="1" customWidth="1"/>
    <col min="11" max="11" width="7.28515625" style="1" customWidth="1"/>
    <col min="12" max="12" width="11.42578125" style="1" customWidth="1"/>
    <col min="13" max="13" width="13.28515625" style="1" customWidth="1"/>
    <col min="14" max="14" width="13.85546875" style="1" customWidth="1"/>
    <col min="15" max="15" width="15" style="1" customWidth="1"/>
    <col min="16" max="16384" width="9.28515625" style="1"/>
  </cols>
  <sheetData>
    <row r="1" spans="1:26" s="27" customFormat="1" ht="33.950000000000003" customHeight="1" x14ac:dyDescent="0.5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2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2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18.883333333333333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2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18.81111111111111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2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17.272222222222222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2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15.658333333333333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2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14.427777777777777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2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13.894444444444444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2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13.741666666666667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2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13.130555555555556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2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11.683333333333334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2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11.313888888888888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2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10.016666666666667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2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9.8555555555555561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2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8.8277777777777775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2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8.5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2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7.7305555555555552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2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7.2388888888888889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2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7.1416666666666666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2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6.6166666666666663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2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5.5583333333333336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2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5.2722222222222221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2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5.2444444444444445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2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5.0999999999999996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2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5.0083333333333337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2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4.9722222222222223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2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4.6472222222222221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2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4.3527777777777779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2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4.3499999999999996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2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4.0999999999999996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2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4.0916666666666668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2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3.963888888888889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2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3.9277777777777776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2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3.088888888888889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2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3.0055555555555555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2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9.9416666666666664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2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2.5833333333333335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2017-05-01T13:03:22Z</dcterms:created>
  <dcterms:modified xsi:type="dcterms:W3CDTF">2019-12-18T20:45:31Z</dcterms:modified>
</cp:coreProperties>
</file>