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freak\OneDrive\Downloads\"/>
    </mc:Choice>
  </mc:AlternateContent>
  <xr:revisionPtr revIDLastSave="0" documentId="13_ncr:1_{51DEF453-D613-4CEF-BC82-21AFD4395DB8}" xr6:coauthVersionLast="47" xr6:coauthVersionMax="47" xr10:uidLastSave="{00000000-0000-0000-0000-000000000000}"/>
  <bookViews>
    <workbookView xWindow="-108" yWindow="-108" windowWidth="23256" windowHeight="12456" activeTab="5" xr2:uid="{00000000-000D-0000-FFFF-FFFF00000000}"/>
  </bookViews>
  <sheets>
    <sheet name="Pivot" sheetId="23" r:id="rId1"/>
    <sheet name="orders" sheetId="17" r:id="rId2"/>
    <sheet name="customers" sheetId="13" r:id="rId3"/>
    <sheet name="products" sheetId="2" r:id="rId4"/>
    <sheet name="Sales By Country" sheetId="25" r:id="rId5"/>
    <sheet name="Total Sales Overtime Dashboard" sheetId="24" r:id="rId6"/>
  </sheets>
  <definedNames>
    <definedName name="_xlnm._FilterDatabase" localSheetId="1" hidden="1">orders!$A$1:$O$1001</definedName>
    <definedName name="_xlnm._FilterDatabase" localSheetId="3" hidden="1">products!$A$1:$G$49</definedName>
    <definedName name="NativeTimeline_Order_Date">#N/A</definedName>
    <definedName name="Slicer_Coffee_Type_Name">#N/A</definedName>
    <definedName name="Slicer_Coffee_Type_Name1">#N/A</definedName>
    <definedName name="Slicer_Country">#N/A</definedName>
    <definedName name="Slicer_Loyalty_Card">#N/A</definedName>
    <definedName name="Slicer_Years__Order_Date">#N/A</definedName>
  </definedNames>
  <calcPr calcId="191028"/>
  <pivotCaches>
    <pivotCache cacheId="4"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9" i="17"/>
  <c r="O20" i="17"/>
  <c r="O24" i="17"/>
  <c r="O29" i="17"/>
  <c r="O33" i="17"/>
  <c r="O40" i="17"/>
  <c r="O44" i="17"/>
  <c r="O48" i="17"/>
  <c r="O53" i="17"/>
  <c r="O68" i="17"/>
  <c r="O73" i="17"/>
  <c r="O84" i="17"/>
  <c r="O85" i="17"/>
  <c r="O89" i="17"/>
  <c r="O92" i="17"/>
  <c r="O93" i="17"/>
  <c r="O97" i="17"/>
  <c r="O104" i="17"/>
  <c r="O108" i="17"/>
  <c r="O116" i="17"/>
  <c r="O117" i="17"/>
  <c r="O132" i="17"/>
  <c r="O140" i="17"/>
  <c r="O152" i="17"/>
  <c r="O153" i="17"/>
  <c r="O156" i="17"/>
  <c r="O168" i="17"/>
  <c r="O180" i="17"/>
  <c r="O181" i="17"/>
  <c r="O201" i="17"/>
  <c r="O204" i="17"/>
  <c r="O216" i="17"/>
  <c r="O217" i="17"/>
  <c r="O220" i="17"/>
  <c r="O229" i="17"/>
  <c r="O236" i="17"/>
  <c r="O244" i="17"/>
  <c r="O248" i="17"/>
  <c r="O249" i="17"/>
  <c r="O265" i="17"/>
  <c r="O268" i="17"/>
  <c r="O280" i="17"/>
  <c r="O285" i="17"/>
  <c r="O293" i="17"/>
  <c r="O300" i="17"/>
  <c r="O312" i="17"/>
  <c r="O313" i="17"/>
  <c r="O321" i="17"/>
  <c r="O329" i="17"/>
  <c r="O345" i="17"/>
  <c r="O348" i="17"/>
  <c r="O349" i="17"/>
  <c r="O364" i="17"/>
  <c r="O369" i="17"/>
  <c r="O376" i="17"/>
  <c r="O377" i="17"/>
  <c r="O385" i="17"/>
  <c r="O396" i="17"/>
  <c r="O397" i="17"/>
  <c r="O409" i="17"/>
  <c r="O412" i="17"/>
  <c r="O413" i="17"/>
  <c r="O432" i="17"/>
  <c r="O433" i="17"/>
  <c r="O449" i="17"/>
  <c r="O457" i="17"/>
  <c r="O460" i="17"/>
  <c r="O461" i="17"/>
  <c r="O468" i="17"/>
  <c r="O473" i="17"/>
  <c r="O476" i="17"/>
  <c r="O481" i="17"/>
  <c r="O492" i="17"/>
  <c r="O496" i="17"/>
  <c r="O497" i="17"/>
  <c r="O505" i="17"/>
  <c r="O509" i="17"/>
  <c r="O516" i="17"/>
  <c r="O521" i="17"/>
  <c r="O524" i="17"/>
  <c r="O528" i="17"/>
  <c r="O532" i="17"/>
  <c r="O541" i="17"/>
  <c r="O545" i="17"/>
  <c r="O556" i="17"/>
  <c r="O560" i="17"/>
  <c r="O565" i="17"/>
  <c r="O569" i="17"/>
  <c r="O580" i="17"/>
  <c r="O585" i="17"/>
  <c r="O589" i="17"/>
  <c r="O592" i="17"/>
  <c r="O596" i="17"/>
  <c r="O604" i="17"/>
  <c r="O609" i="17"/>
  <c r="O620" i="17"/>
  <c r="O625" i="17"/>
  <c r="O628" i="17"/>
  <c r="O633" i="17"/>
  <c r="O640" i="17"/>
  <c r="O644" i="17"/>
  <c r="O652" i="17"/>
  <c r="O656" i="17"/>
  <c r="O668" i="17"/>
  <c r="O669" i="17"/>
  <c r="O688" i="17"/>
  <c r="O691" i="17"/>
  <c r="O699" i="17"/>
  <c r="O707" i="17"/>
  <c r="O712" i="17"/>
  <c r="O728" i="17"/>
  <c r="O731" i="17"/>
  <c r="O741" i="17"/>
  <c r="O744" i="17"/>
  <c r="O755" i="17"/>
  <c r="O763" i="17"/>
  <c r="O771" i="17"/>
  <c r="O772" i="17"/>
  <c r="O773" i="17"/>
  <c r="O784" i="17"/>
  <c r="O789" i="17"/>
  <c r="O792" i="17"/>
  <c r="O795" i="17"/>
  <c r="O800" i="17"/>
  <c r="O804" i="17"/>
  <c r="O808" i="17"/>
  <c r="O811" i="17"/>
  <c r="O812" i="17"/>
  <c r="O819" i="17"/>
  <c r="O820" i="17"/>
  <c r="O821" i="17"/>
  <c r="O835" i="17"/>
  <c r="O836" i="17"/>
  <c r="O840" i="17"/>
  <c r="O844" i="17"/>
  <c r="O848" i="17"/>
  <c r="O856" i="17"/>
  <c r="O859" i="17"/>
  <c r="O867" i="17"/>
  <c r="O868" i="17"/>
  <c r="O872" i="17"/>
  <c r="O880" i="17"/>
  <c r="O883" i="17"/>
  <c r="O884" i="17"/>
  <c r="O885" i="17"/>
  <c r="O891" i="17"/>
  <c r="O892" i="17"/>
  <c r="O899" i="17"/>
  <c r="O904" i="17"/>
  <c r="O908" i="17"/>
  <c r="O920" i="17"/>
  <c r="O928" i="17"/>
  <c r="O931" i="17"/>
  <c r="O932" i="17"/>
  <c r="O939" i="17"/>
  <c r="O940" i="17"/>
  <c r="O944" i="17"/>
  <c r="O947" i="17"/>
  <c r="O955" i="17"/>
  <c r="O956" i="17"/>
  <c r="O964" i="17"/>
  <c r="O965" i="17"/>
  <c r="O968" i="17"/>
  <c r="O971" i="17"/>
  <c r="O976" i="17"/>
  <c r="O980" i="17"/>
  <c r="O981" i="17"/>
  <c r="O984" i="17"/>
  <c r="O987" i="17"/>
  <c r="O995" i="17"/>
  <c r="O996" i="17"/>
  <c r="N3" i="17"/>
  <c r="O3" i="17" s="1"/>
  <c r="N4" i="17"/>
  <c r="O4" i="17" s="1"/>
  <c r="N5" i="17"/>
  <c r="O5" i="17" s="1"/>
  <c r="N6" i="17"/>
  <c r="O6" i="17" s="1"/>
  <c r="N7" i="17"/>
  <c r="O7" i="17" s="1"/>
  <c r="N8" i="17"/>
  <c r="O8" i="17" s="1"/>
  <c r="N9" i="17"/>
  <c r="N10" i="17"/>
  <c r="O10" i="17" s="1"/>
  <c r="N11" i="17"/>
  <c r="O11" i="17" s="1"/>
  <c r="N12" i="17"/>
  <c r="O12" i="17" s="1"/>
  <c r="N13" i="17"/>
  <c r="O13" i="17" s="1"/>
  <c r="N14" i="17"/>
  <c r="O14" i="17" s="1"/>
  <c r="N15" i="17"/>
  <c r="O15" i="17" s="1"/>
  <c r="N16" i="17"/>
  <c r="O16" i="17" s="1"/>
  <c r="N17" i="17"/>
  <c r="O17" i="17" s="1"/>
  <c r="N18" i="17"/>
  <c r="O18" i="17" s="1"/>
  <c r="N19" i="17"/>
  <c r="O19" i="17" s="1"/>
  <c r="N20" i="17"/>
  <c r="N21" i="17"/>
  <c r="O21" i="17" s="1"/>
  <c r="N22" i="17"/>
  <c r="O22" i="17" s="1"/>
  <c r="N23" i="17"/>
  <c r="O23" i="17" s="1"/>
  <c r="N24" i="17"/>
  <c r="N25" i="17"/>
  <c r="O25" i="17" s="1"/>
  <c r="N26" i="17"/>
  <c r="O26" i="17" s="1"/>
  <c r="N27" i="17"/>
  <c r="O27" i="17" s="1"/>
  <c r="N28" i="17"/>
  <c r="O28" i="17" s="1"/>
  <c r="N29" i="17"/>
  <c r="N30" i="17"/>
  <c r="O30" i="17" s="1"/>
  <c r="N31" i="17"/>
  <c r="O31" i="17" s="1"/>
  <c r="N32" i="17"/>
  <c r="O32" i="17" s="1"/>
  <c r="N33" i="17"/>
  <c r="N34" i="17"/>
  <c r="O34" i="17" s="1"/>
  <c r="N35" i="17"/>
  <c r="O35" i="17" s="1"/>
  <c r="N36" i="17"/>
  <c r="O36" i="17" s="1"/>
  <c r="N37" i="17"/>
  <c r="O37" i="17" s="1"/>
  <c r="N38" i="17"/>
  <c r="O38" i="17" s="1"/>
  <c r="N39" i="17"/>
  <c r="O39" i="17" s="1"/>
  <c r="N40" i="17"/>
  <c r="N41" i="17"/>
  <c r="O41" i="17" s="1"/>
  <c r="N42" i="17"/>
  <c r="O42" i="17" s="1"/>
  <c r="N43" i="17"/>
  <c r="O43" i="17" s="1"/>
  <c r="N44" i="17"/>
  <c r="N45" i="17"/>
  <c r="O45" i="17" s="1"/>
  <c r="N46" i="17"/>
  <c r="O46" i="17" s="1"/>
  <c r="N47" i="17"/>
  <c r="O47" i="17" s="1"/>
  <c r="N48" i="17"/>
  <c r="N49" i="17"/>
  <c r="O49" i="17" s="1"/>
  <c r="N50" i="17"/>
  <c r="O50" i="17" s="1"/>
  <c r="N51" i="17"/>
  <c r="O51" i="17" s="1"/>
  <c r="N52" i="17"/>
  <c r="O52" i="17" s="1"/>
  <c r="N53" i="17"/>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N69" i="17"/>
  <c r="O69" i="17" s="1"/>
  <c r="N70" i="17"/>
  <c r="O70" i="17" s="1"/>
  <c r="N71" i="17"/>
  <c r="O71" i="17" s="1"/>
  <c r="N72" i="17"/>
  <c r="O72" i="17" s="1"/>
  <c r="N73" i="17"/>
  <c r="N74" i="17"/>
  <c r="O74" i="17" s="1"/>
  <c r="N75" i="17"/>
  <c r="O75" i="17" s="1"/>
  <c r="N76" i="17"/>
  <c r="O76" i="17" s="1"/>
  <c r="N77" i="17"/>
  <c r="O77" i="17" s="1"/>
  <c r="N78" i="17"/>
  <c r="O78" i="17" s="1"/>
  <c r="N79" i="17"/>
  <c r="O79" i="17" s="1"/>
  <c r="N80" i="17"/>
  <c r="O80" i="17" s="1"/>
  <c r="N81" i="17"/>
  <c r="O81" i="17" s="1"/>
  <c r="N82" i="17"/>
  <c r="O82" i="17" s="1"/>
  <c r="N83" i="17"/>
  <c r="O83" i="17" s="1"/>
  <c r="N84" i="17"/>
  <c r="N85" i="17"/>
  <c r="N86" i="17"/>
  <c r="O86" i="17" s="1"/>
  <c r="N87" i="17"/>
  <c r="O87" i="17" s="1"/>
  <c r="N88" i="17"/>
  <c r="O88" i="17" s="1"/>
  <c r="N89" i="17"/>
  <c r="N90" i="17"/>
  <c r="O90" i="17" s="1"/>
  <c r="N91" i="17"/>
  <c r="O91" i="17" s="1"/>
  <c r="N92" i="17"/>
  <c r="N93" i="17"/>
  <c r="N94" i="17"/>
  <c r="O94" i="17" s="1"/>
  <c r="N95" i="17"/>
  <c r="O95" i="17" s="1"/>
  <c r="N96" i="17"/>
  <c r="O96" i="17" s="1"/>
  <c r="N97" i="17"/>
  <c r="N98" i="17"/>
  <c r="O98" i="17" s="1"/>
  <c r="N99" i="17"/>
  <c r="O99" i="17" s="1"/>
  <c r="N100" i="17"/>
  <c r="O100" i="17" s="1"/>
  <c r="N101" i="17"/>
  <c r="O101" i="17" s="1"/>
  <c r="N102" i="17"/>
  <c r="O102" i="17" s="1"/>
  <c r="N103" i="17"/>
  <c r="O103" i="17" s="1"/>
  <c r="N104" i="17"/>
  <c r="N105" i="17"/>
  <c r="O105" i="17" s="1"/>
  <c r="N106" i="17"/>
  <c r="O106" i="17" s="1"/>
  <c r="N107" i="17"/>
  <c r="O107" i="17" s="1"/>
  <c r="N108" i="17"/>
  <c r="N109" i="17"/>
  <c r="O109" i="17" s="1"/>
  <c r="N110" i="17"/>
  <c r="O110" i="17" s="1"/>
  <c r="N111" i="17"/>
  <c r="O111" i="17" s="1"/>
  <c r="N112" i="17"/>
  <c r="O112" i="17" s="1"/>
  <c r="N113" i="17"/>
  <c r="O113" i="17" s="1"/>
  <c r="N114" i="17"/>
  <c r="O114" i="17" s="1"/>
  <c r="N115" i="17"/>
  <c r="O115" i="17" s="1"/>
  <c r="N116" i="17"/>
  <c r="N117" i="17"/>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N133" i="17"/>
  <c r="O133" i="17" s="1"/>
  <c r="N134" i="17"/>
  <c r="O134" i="17" s="1"/>
  <c r="N135" i="17"/>
  <c r="O135" i="17" s="1"/>
  <c r="N136" i="17"/>
  <c r="O136" i="17" s="1"/>
  <c r="N137" i="17"/>
  <c r="O137" i="17" s="1"/>
  <c r="N138" i="17"/>
  <c r="O138" i="17" s="1"/>
  <c r="N139" i="17"/>
  <c r="O139" i="17" s="1"/>
  <c r="N140" i="17"/>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N153" i="17"/>
  <c r="N154" i="17"/>
  <c r="O154" i="17" s="1"/>
  <c r="N155" i="17"/>
  <c r="O155" i="17" s="1"/>
  <c r="N156" i="17"/>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N181" i="17"/>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O195" i="17" s="1"/>
  <c r="N196" i="17"/>
  <c r="O196" i="17" s="1"/>
  <c r="N197" i="17"/>
  <c r="O197" i="17" s="1"/>
  <c r="N198" i="17"/>
  <c r="O198" i="17" s="1"/>
  <c r="N199" i="17"/>
  <c r="O199" i="17" s="1"/>
  <c r="N200" i="17"/>
  <c r="O200" i="17" s="1"/>
  <c r="N201" i="17"/>
  <c r="N202" i="17"/>
  <c r="O202" i="17" s="1"/>
  <c r="N203" i="17"/>
  <c r="O203" i="17" s="1"/>
  <c r="N204" i="17"/>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N217" i="17"/>
  <c r="N218" i="17"/>
  <c r="O218" i="17" s="1"/>
  <c r="N219" i="17"/>
  <c r="O219" i="17" s="1"/>
  <c r="N220" i="17"/>
  <c r="N221" i="17"/>
  <c r="O221" i="17" s="1"/>
  <c r="N222" i="17"/>
  <c r="O222" i="17" s="1"/>
  <c r="N223" i="17"/>
  <c r="O223" i="17" s="1"/>
  <c r="N224" i="17"/>
  <c r="O224" i="17" s="1"/>
  <c r="N225" i="17"/>
  <c r="O225" i="17" s="1"/>
  <c r="N226" i="17"/>
  <c r="O226" i="17" s="1"/>
  <c r="N227" i="17"/>
  <c r="O227" i="17" s="1"/>
  <c r="N228" i="17"/>
  <c r="O228" i="17" s="1"/>
  <c r="N229" i="17"/>
  <c r="N230" i="17"/>
  <c r="O230" i="17" s="1"/>
  <c r="N231" i="17"/>
  <c r="O231" i="17" s="1"/>
  <c r="N232" i="17"/>
  <c r="O232" i="17" s="1"/>
  <c r="N233" i="17"/>
  <c r="O233" i="17" s="1"/>
  <c r="N234" i="17"/>
  <c r="O234" i="17" s="1"/>
  <c r="N235" i="17"/>
  <c r="O235" i="17" s="1"/>
  <c r="N236" i="17"/>
  <c r="N237" i="17"/>
  <c r="O237" i="17" s="1"/>
  <c r="N238" i="17"/>
  <c r="O238" i="17" s="1"/>
  <c r="N239" i="17"/>
  <c r="O239" i="17" s="1"/>
  <c r="N240" i="17"/>
  <c r="O240" i="17" s="1"/>
  <c r="N241" i="17"/>
  <c r="O241" i="17" s="1"/>
  <c r="N242" i="17"/>
  <c r="O242" i="17" s="1"/>
  <c r="N243" i="17"/>
  <c r="O243" i="17" s="1"/>
  <c r="N244" i="17"/>
  <c r="N245" i="17"/>
  <c r="O245" i="17" s="1"/>
  <c r="N246" i="17"/>
  <c r="O246" i="17" s="1"/>
  <c r="N247" i="17"/>
  <c r="O247" i="17" s="1"/>
  <c r="N248" i="17"/>
  <c r="N249" i="17"/>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N266" i="17"/>
  <c r="O266" i="17" s="1"/>
  <c r="N267" i="17"/>
  <c r="O267" i="17" s="1"/>
  <c r="N268" i="17"/>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N281" i="17"/>
  <c r="O281" i="17" s="1"/>
  <c r="N282" i="17"/>
  <c r="O282" i="17" s="1"/>
  <c r="N283" i="17"/>
  <c r="O283" i="17" s="1"/>
  <c r="N284" i="17"/>
  <c r="O284" i="17" s="1"/>
  <c r="N285" i="17"/>
  <c r="N286" i="17"/>
  <c r="O286" i="17" s="1"/>
  <c r="N287" i="17"/>
  <c r="O287" i="17" s="1"/>
  <c r="N288" i="17"/>
  <c r="O288" i="17" s="1"/>
  <c r="N289" i="17"/>
  <c r="O289" i="17" s="1"/>
  <c r="N290" i="17"/>
  <c r="O290" i="17" s="1"/>
  <c r="N291" i="17"/>
  <c r="O291" i="17" s="1"/>
  <c r="N292" i="17"/>
  <c r="O292" i="17" s="1"/>
  <c r="N293" i="17"/>
  <c r="N294" i="17"/>
  <c r="O294" i="17" s="1"/>
  <c r="N295" i="17"/>
  <c r="O295" i="17" s="1"/>
  <c r="N296" i="17"/>
  <c r="O296" i="17" s="1"/>
  <c r="N297" i="17"/>
  <c r="O297" i="17" s="1"/>
  <c r="N298" i="17"/>
  <c r="O298" i="17" s="1"/>
  <c r="N299" i="17"/>
  <c r="O299" i="17" s="1"/>
  <c r="N300" i="17"/>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N313" i="17"/>
  <c r="N314" i="17"/>
  <c r="O314" i="17" s="1"/>
  <c r="N315" i="17"/>
  <c r="O315" i="17" s="1"/>
  <c r="N316" i="17"/>
  <c r="O316" i="17" s="1"/>
  <c r="N317" i="17"/>
  <c r="O317" i="17" s="1"/>
  <c r="N318" i="17"/>
  <c r="O318" i="17" s="1"/>
  <c r="N319" i="17"/>
  <c r="O319" i="17" s="1"/>
  <c r="N320" i="17"/>
  <c r="O320" i="17" s="1"/>
  <c r="N321" i="17"/>
  <c r="N322" i="17"/>
  <c r="O322" i="17" s="1"/>
  <c r="N323" i="17"/>
  <c r="O323" i="17" s="1"/>
  <c r="N324" i="17"/>
  <c r="O324" i="17" s="1"/>
  <c r="N325" i="17"/>
  <c r="O325" i="17" s="1"/>
  <c r="N326" i="17"/>
  <c r="O326" i="17" s="1"/>
  <c r="N327" i="17"/>
  <c r="O327" i="17" s="1"/>
  <c r="N328" i="17"/>
  <c r="O328" i="17" s="1"/>
  <c r="N329" i="17"/>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N346" i="17"/>
  <c r="O346" i="17" s="1"/>
  <c r="N347" i="17"/>
  <c r="O347" i="17" s="1"/>
  <c r="N348" i="17"/>
  <c r="N349" i="17"/>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N365" i="17"/>
  <c r="O365" i="17" s="1"/>
  <c r="N366" i="17"/>
  <c r="O366" i="17" s="1"/>
  <c r="N367" i="17"/>
  <c r="O367" i="17" s="1"/>
  <c r="N368" i="17"/>
  <c r="O368" i="17" s="1"/>
  <c r="N369" i="17"/>
  <c r="N370" i="17"/>
  <c r="O370" i="17" s="1"/>
  <c r="N371" i="17"/>
  <c r="O371" i="17" s="1"/>
  <c r="N372" i="17"/>
  <c r="O372" i="17" s="1"/>
  <c r="N373" i="17"/>
  <c r="O373" i="17" s="1"/>
  <c r="N374" i="17"/>
  <c r="O374" i="17" s="1"/>
  <c r="N375" i="17"/>
  <c r="O375" i="17" s="1"/>
  <c r="N376" i="17"/>
  <c r="N377" i="17"/>
  <c r="N378" i="17"/>
  <c r="O378" i="17" s="1"/>
  <c r="N379" i="17"/>
  <c r="O379" i="17" s="1"/>
  <c r="N380" i="17"/>
  <c r="O380" i="17" s="1"/>
  <c r="N381" i="17"/>
  <c r="O381" i="17" s="1"/>
  <c r="N382" i="17"/>
  <c r="O382" i="17" s="1"/>
  <c r="N383" i="17"/>
  <c r="O383" i="17" s="1"/>
  <c r="N384" i="17"/>
  <c r="O384" i="17" s="1"/>
  <c r="N385" i="17"/>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N397" i="17"/>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N410" i="17"/>
  <c r="O410" i="17" s="1"/>
  <c r="N411" i="17"/>
  <c r="O411" i="17" s="1"/>
  <c r="N412" i="17"/>
  <c r="N413" i="17"/>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N433" i="17"/>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N450" i="17"/>
  <c r="O450" i="17" s="1"/>
  <c r="N451" i="17"/>
  <c r="O451" i="17" s="1"/>
  <c r="N452" i="17"/>
  <c r="O452" i="17" s="1"/>
  <c r="N453" i="17"/>
  <c r="O453" i="17" s="1"/>
  <c r="N454" i="17"/>
  <c r="O454" i="17" s="1"/>
  <c r="N455" i="17"/>
  <c r="O455" i="17" s="1"/>
  <c r="N456" i="17"/>
  <c r="O456" i="17" s="1"/>
  <c r="N457" i="17"/>
  <c r="N458" i="17"/>
  <c r="O458" i="17" s="1"/>
  <c r="N459" i="17"/>
  <c r="O459" i="17" s="1"/>
  <c r="N460" i="17"/>
  <c r="N461" i="17"/>
  <c r="N462" i="17"/>
  <c r="O462" i="17" s="1"/>
  <c r="N463" i="17"/>
  <c r="O463" i="17" s="1"/>
  <c r="N464" i="17"/>
  <c r="O464" i="17" s="1"/>
  <c r="N465" i="17"/>
  <c r="O465" i="17" s="1"/>
  <c r="N466" i="17"/>
  <c r="O466" i="17" s="1"/>
  <c r="N467" i="17"/>
  <c r="O467" i="17" s="1"/>
  <c r="N468" i="17"/>
  <c r="N469" i="17"/>
  <c r="O469" i="17" s="1"/>
  <c r="N470" i="17"/>
  <c r="O470" i="17" s="1"/>
  <c r="N471" i="17"/>
  <c r="O471" i="17" s="1"/>
  <c r="N472" i="17"/>
  <c r="O472" i="17" s="1"/>
  <c r="N473" i="17"/>
  <c r="N474" i="17"/>
  <c r="O474" i="17" s="1"/>
  <c r="N475" i="17"/>
  <c r="O475" i="17" s="1"/>
  <c r="N476" i="17"/>
  <c r="N477" i="17"/>
  <c r="O477" i="17" s="1"/>
  <c r="N478" i="17"/>
  <c r="O478" i="17" s="1"/>
  <c r="N479" i="17"/>
  <c r="O479" i="17" s="1"/>
  <c r="N480" i="17"/>
  <c r="O480" i="17" s="1"/>
  <c r="N481" i="17"/>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N493" i="17"/>
  <c r="O493" i="17" s="1"/>
  <c r="N494" i="17"/>
  <c r="O494" i="17" s="1"/>
  <c r="N495" i="17"/>
  <c r="O495" i="17" s="1"/>
  <c r="N496" i="17"/>
  <c r="N497" i="17"/>
  <c r="N498" i="17"/>
  <c r="O498" i="17" s="1"/>
  <c r="N499" i="17"/>
  <c r="O499" i="17" s="1"/>
  <c r="N500" i="17"/>
  <c r="O500" i="17" s="1"/>
  <c r="N501" i="17"/>
  <c r="O501" i="17" s="1"/>
  <c r="N502" i="17"/>
  <c r="O502" i="17" s="1"/>
  <c r="N503" i="17"/>
  <c r="O503" i="17" s="1"/>
  <c r="N504" i="17"/>
  <c r="O504" i="17" s="1"/>
  <c r="N505" i="17"/>
  <c r="N506" i="17"/>
  <c r="O506" i="17" s="1"/>
  <c r="N507" i="17"/>
  <c r="O507" i="17" s="1"/>
  <c r="N508" i="17"/>
  <c r="O508" i="17" s="1"/>
  <c r="N509" i="17"/>
  <c r="N510" i="17"/>
  <c r="O510" i="17" s="1"/>
  <c r="N511" i="17"/>
  <c r="O511" i="17" s="1"/>
  <c r="N512" i="17"/>
  <c r="O512" i="17" s="1"/>
  <c r="N513" i="17"/>
  <c r="O513" i="17" s="1"/>
  <c r="N514" i="17"/>
  <c r="O514" i="17" s="1"/>
  <c r="N515" i="17"/>
  <c r="O515" i="17" s="1"/>
  <c r="N516" i="17"/>
  <c r="N517" i="17"/>
  <c r="O517" i="17" s="1"/>
  <c r="N518" i="17"/>
  <c r="O518" i="17" s="1"/>
  <c r="N519" i="17"/>
  <c r="O519" i="17" s="1"/>
  <c r="N520" i="17"/>
  <c r="O520" i="17" s="1"/>
  <c r="N521" i="17"/>
  <c r="N522" i="17"/>
  <c r="O522" i="17" s="1"/>
  <c r="N523" i="17"/>
  <c r="O523" i="17" s="1"/>
  <c r="N524" i="17"/>
  <c r="N525" i="17"/>
  <c r="O525" i="17" s="1"/>
  <c r="N526" i="17"/>
  <c r="O526" i="17" s="1"/>
  <c r="N527" i="17"/>
  <c r="O527" i="17" s="1"/>
  <c r="N528" i="17"/>
  <c r="N529" i="17"/>
  <c r="O529" i="17" s="1"/>
  <c r="N530" i="17"/>
  <c r="O530" i="17" s="1"/>
  <c r="N531" i="17"/>
  <c r="O531" i="17" s="1"/>
  <c r="N532" i="17"/>
  <c r="N533" i="17"/>
  <c r="O533" i="17" s="1"/>
  <c r="N534" i="17"/>
  <c r="O534" i="17" s="1"/>
  <c r="N535" i="17"/>
  <c r="O535" i="17" s="1"/>
  <c r="N536" i="17"/>
  <c r="O536" i="17" s="1"/>
  <c r="N537" i="17"/>
  <c r="O537" i="17" s="1"/>
  <c r="N538" i="17"/>
  <c r="O538" i="17" s="1"/>
  <c r="N539" i="17"/>
  <c r="O539" i="17" s="1"/>
  <c r="N540" i="17"/>
  <c r="O540" i="17" s="1"/>
  <c r="N541" i="17"/>
  <c r="N542" i="17"/>
  <c r="O542" i="17" s="1"/>
  <c r="N543" i="17"/>
  <c r="O543" i="17" s="1"/>
  <c r="N544" i="17"/>
  <c r="O544" i="17" s="1"/>
  <c r="N545" i="17"/>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N557" i="17"/>
  <c r="O557" i="17" s="1"/>
  <c r="N558" i="17"/>
  <c r="O558" i="17" s="1"/>
  <c r="N559" i="17"/>
  <c r="O559" i="17" s="1"/>
  <c r="N560" i="17"/>
  <c r="N561" i="17"/>
  <c r="O561" i="17" s="1"/>
  <c r="N562" i="17"/>
  <c r="O562" i="17" s="1"/>
  <c r="N563" i="17"/>
  <c r="O563" i="17" s="1"/>
  <c r="N564" i="17"/>
  <c r="O564" i="17" s="1"/>
  <c r="N565" i="17"/>
  <c r="N566" i="17"/>
  <c r="O566" i="17" s="1"/>
  <c r="N567" i="17"/>
  <c r="O567" i="17" s="1"/>
  <c r="N568" i="17"/>
  <c r="O568" i="17" s="1"/>
  <c r="N569" i="17"/>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N581" i="17"/>
  <c r="O581" i="17" s="1"/>
  <c r="N582" i="17"/>
  <c r="O582" i="17" s="1"/>
  <c r="N583" i="17"/>
  <c r="O583" i="17" s="1"/>
  <c r="N584" i="17"/>
  <c r="O584" i="17" s="1"/>
  <c r="N585" i="17"/>
  <c r="N586" i="17"/>
  <c r="O586" i="17" s="1"/>
  <c r="N587" i="17"/>
  <c r="O587" i="17" s="1"/>
  <c r="N588" i="17"/>
  <c r="O588" i="17" s="1"/>
  <c r="N589" i="17"/>
  <c r="N590" i="17"/>
  <c r="O590" i="17" s="1"/>
  <c r="N591" i="17"/>
  <c r="O591" i="17" s="1"/>
  <c r="N592" i="17"/>
  <c r="N593" i="17"/>
  <c r="O593" i="17" s="1"/>
  <c r="N594" i="17"/>
  <c r="O594" i="17" s="1"/>
  <c r="N595" i="17"/>
  <c r="O595" i="17" s="1"/>
  <c r="N596" i="17"/>
  <c r="N597" i="17"/>
  <c r="O597" i="17" s="1"/>
  <c r="N598" i="17"/>
  <c r="O598" i="17" s="1"/>
  <c r="N599" i="17"/>
  <c r="O599" i="17" s="1"/>
  <c r="N600" i="17"/>
  <c r="O600" i="17" s="1"/>
  <c r="N601" i="17"/>
  <c r="O601" i="17" s="1"/>
  <c r="N602" i="17"/>
  <c r="O602" i="17" s="1"/>
  <c r="N603" i="17"/>
  <c r="O603" i="17" s="1"/>
  <c r="N604" i="17"/>
  <c r="N605" i="17"/>
  <c r="O605" i="17" s="1"/>
  <c r="N606" i="17"/>
  <c r="O606" i="17" s="1"/>
  <c r="N607" i="17"/>
  <c r="O607" i="17" s="1"/>
  <c r="N608" i="17"/>
  <c r="O608" i="17" s="1"/>
  <c r="N609" i="17"/>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N621" i="17"/>
  <c r="O621" i="17" s="1"/>
  <c r="N622" i="17"/>
  <c r="O622" i="17" s="1"/>
  <c r="N623" i="17"/>
  <c r="O623" i="17" s="1"/>
  <c r="N624" i="17"/>
  <c r="O624" i="17" s="1"/>
  <c r="N625" i="17"/>
  <c r="N626" i="17"/>
  <c r="O626" i="17" s="1"/>
  <c r="N627" i="17"/>
  <c r="O627" i="17" s="1"/>
  <c r="N628" i="17"/>
  <c r="N629" i="17"/>
  <c r="O629" i="17" s="1"/>
  <c r="N630" i="17"/>
  <c r="O630" i="17" s="1"/>
  <c r="N631" i="17"/>
  <c r="O631" i="17" s="1"/>
  <c r="N632" i="17"/>
  <c r="O632" i="17" s="1"/>
  <c r="N633" i="17"/>
  <c r="N634" i="17"/>
  <c r="O634" i="17" s="1"/>
  <c r="N635" i="17"/>
  <c r="O635" i="17" s="1"/>
  <c r="N636" i="17"/>
  <c r="O636" i="17" s="1"/>
  <c r="N637" i="17"/>
  <c r="O637" i="17" s="1"/>
  <c r="N638" i="17"/>
  <c r="O638" i="17" s="1"/>
  <c r="N639" i="17"/>
  <c r="O639" i="17" s="1"/>
  <c r="N640" i="17"/>
  <c r="N641" i="17"/>
  <c r="O641" i="17" s="1"/>
  <c r="N642" i="17"/>
  <c r="O642" i="17" s="1"/>
  <c r="N643" i="17"/>
  <c r="O643" i="17" s="1"/>
  <c r="N644" i="17"/>
  <c r="N645" i="17"/>
  <c r="O645" i="17" s="1"/>
  <c r="N646" i="17"/>
  <c r="O646" i="17" s="1"/>
  <c r="N647" i="17"/>
  <c r="O647" i="17" s="1"/>
  <c r="N648" i="17"/>
  <c r="O648" i="17" s="1"/>
  <c r="N649" i="17"/>
  <c r="O649" i="17" s="1"/>
  <c r="N650" i="17"/>
  <c r="O650" i="17" s="1"/>
  <c r="N651" i="17"/>
  <c r="O651" i="17" s="1"/>
  <c r="N652" i="17"/>
  <c r="N653" i="17"/>
  <c r="O653" i="17" s="1"/>
  <c r="N654" i="17"/>
  <c r="O654" i="17" s="1"/>
  <c r="N655" i="17"/>
  <c r="O655" i="17" s="1"/>
  <c r="N656" i="17"/>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N669" i="17"/>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N689" i="17"/>
  <c r="O689" i="17" s="1"/>
  <c r="N690" i="17"/>
  <c r="O690" i="17" s="1"/>
  <c r="N691" i="17"/>
  <c r="N692" i="17"/>
  <c r="O692" i="17" s="1"/>
  <c r="N693" i="17"/>
  <c r="O693" i="17" s="1"/>
  <c r="N694" i="17"/>
  <c r="O694" i="17" s="1"/>
  <c r="N695" i="17"/>
  <c r="O695" i="17" s="1"/>
  <c r="N696" i="17"/>
  <c r="O696" i="17" s="1"/>
  <c r="N697" i="17"/>
  <c r="O697" i="17" s="1"/>
  <c r="N698" i="17"/>
  <c r="O698" i="17" s="1"/>
  <c r="N699" i="17"/>
  <c r="N700" i="17"/>
  <c r="O700" i="17" s="1"/>
  <c r="N701" i="17"/>
  <c r="O701" i="17" s="1"/>
  <c r="N702" i="17"/>
  <c r="O702" i="17" s="1"/>
  <c r="N703" i="17"/>
  <c r="O703" i="17" s="1"/>
  <c r="N704" i="17"/>
  <c r="O704" i="17" s="1"/>
  <c r="N705" i="17"/>
  <c r="O705" i="17" s="1"/>
  <c r="N706" i="17"/>
  <c r="O706" i="17" s="1"/>
  <c r="N707" i="17"/>
  <c r="N708" i="17"/>
  <c r="O708" i="17" s="1"/>
  <c r="N709" i="17"/>
  <c r="O709" i="17" s="1"/>
  <c r="N710" i="17"/>
  <c r="O710" i="17" s="1"/>
  <c r="N711" i="17"/>
  <c r="O711" i="17" s="1"/>
  <c r="N712" i="17"/>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N729" i="17"/>
  <c r="O729" i="17" s="1"/>
  <c r="N730" i="17"/>
  <c r="O730" i="17" s="1"/>
  <c r="N731" i="17"/>
  <c r="N732" i="17"/>
  <c r="O732" i="17" s="1"/>
  <c r="N733" i="17"/>
  <c r="O733" i="17" s="1"/>
  <c r="N734" i="17"/>
  <c r="O734" i="17" s="1"/>
  <c r="N735" i="17"/>
  <c r="O735" i="17" s="1"/>
  <c r="N736" i="17"/>
  <c r="O736" i="17" s="1"/>
  <c r="N737" i="17"/>
  <c r="O737" i="17" s="1"/>
  <c r="N738" i="17"/>
  <c r="O738" i="17" s="1"/>
  <c r="N739" i="17"/>
  <c r="O739" i="17" s="1"/>
  <c r="N740" i="17"/>
  <c r="O740" i="17" s="1"/>
  <c r="N741" i="17"/>
  <c r="N742" i="17"/>
  <c r="O742" i="17" s="1"/>
  <c r="N743" i="17"/>
  <c r="O743" i="17" s="1"/>
  <c r="N744" i="17"/>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N756" i="17"/>
  <c r="O756" i="17" s="1"/>
  <c r="N757" i="17"/>
  <c r="O757" i="17" s="1"/>
  <c r="N758" i="17"/>
  <c r="O758" i="17" s="1"/>
  <c r="N759" i="17"/>
  <c r="O759" i="17" s="1"/>
  <c r="N760" i="17"/>
  <c r="O760" i="17" s="1"/>
  <c r="N761" i="17"/>
  <c r="O761" i="17" s="1"/>
  <c r="N762" i="17"/>
  <c r="O762" i="17" s="1"/>
  <c r="N763" i="17"/>
  <c r="N764" i="17"/>
  <c r="O764" i="17" s="1"/>
  <c r="N765" i="17"/>
  <c r="O765" i="17" s="1"/>
  <c r="N766" i="17"/>
  <c r="O766" i="17" s="1"/>
  <c r="N767" i="17"/>
  <c r="O767" i="17" s="1"/>
  <c r="N768" i="17"/>
  <c r="O768" i="17" s="1"/>
  <c r="N769" i="17"/>
  <c r="O769" i="17" s="1"/>
  <c r="N770" i="17"/>
  <c r="O770" i="17" s="1"/>
  <c r="N771" i="17"/>
  <c r="N772" i="17"/>
  <c r="N773" i="17"/>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N785" i="17"/>
  <c r="O785" i="17" s="1"/>
  <c r="N786" i="17"/>
  <c r="O786" i="17" s="1"/>
  <c r="N787" i="17"/>
  <c r="O787" i="17" s="1"/>
  <c r="N788" i="17"/>
  <c r="O788" i="17" s="1"/>
  <c r="N789" i="17"/>
  <c r="N790" i="17"/>
  <c r="O790" i="17" s="1"/>
  <c r="N791" i="17"/>
  <c r="O791" i="17" s="1"/>
  <c r="N792" i="17"/>
  <c r="N793" i="17"/>
  <c r="O793" i="17" s="1"/>
  <c r="N794" i="17"/>
  <c r="O794" i="17" s="1"/>
  <c r="N795" i="17"/>
  <c r="N796" i="17"/>
  <c r="O796" i="17" s="1"/>
  <c r="N797" i="17"/>
  <c r="O797" i="17" s="1"/>
  <c r="N798" i="17"/>
  <c r="O798" i="17" s="1"/>
  <c r="N799" i="17"/>
  <c r="O799" i="17" s="1"/>
  <c r="N800" i="17"/>
  <c r="N801" i="17"/>
  <c r="O801" i="17" s="1"/>
  <c r="N802" i="17"/>
  <c r="O802" i="17" s="1"/>
  <c r="N803" i="17"/>
  <c r="O803" i="17" s="1"/>
  <c r="N804" i="17"/>
  <c r="N805" i="17"/>
  <c r="O805" i="17" s="1"/>
  <c r="N806" i="17"/>
  <c r="O806" i="17" s="1"/>
  <c r="N807" i="17"/>
  <c r="O807" i="17" s="1"/>
  <c r="N808" i="17"/>
  <c r="N809" i="17"/>
  <c r="O809" i="17" s="1"/>
  <c r="N810" i="17"/>
  <c r="O810" i="17" s="1"/>
  <c r="N811" i="17"/>
  <c r="N812" i="17"/>
  <c r="N813" i="17"/>
  <c r="O813" i="17" s="1"/>
  <c r="N814" i="17"/>
  <c r="O814" i="17" s="1"/>
  <c r="N815" i="17"/>
  <c r="O815" i="17" s="1"/>
  <c r="N816" i="17"/>
  <c r="O816" i="17" s="1"/>
  <c r="N817" i="17"/>
  <c r="O817" i="17" s="1"/>
  <c r="N818" i="17"/>
  <c r="O818" i="17" s="1"/>
  <c r="N819" i="17"/>
  <c r="N820" i="17"/>
  <c r="N821" i="17"/>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N836" i="17"/>
  <c r="N837" i="17"/>
  <c r="O837" i="17" s="1"/>
  <c r="N838" i="17"/>
  <c r="O838" i="17" s="1"/>
  <c r="N839" i="17"/>
  <c r="O839" i="17" s="1"/>
  <c r="N840" i="17"/>
  <c r="N841" i="17"/>
  <c r="O841" i="17" s="1"/>
  <c r="N842" i="17"/>
  <c r="O842" i="17" s="1"/>
  <c r="N843" i="17"/>
  <c r="O843" i="17" s="1"/>
  <c r="N844" i="17"/>
  <c r="N845" i="17"/>
  <c r="O845" i="17" s="1"/>
  <c r="N846" i="17"/>
  <c r="O846" i="17" s="1"/>
  <c r="N847" i="17"/>
  <c r="O847" i="17" s="1"/>
  <c r="N848" i="17"/>
  <c r="N849" i="17"/>
  <c r="O849" i="17" s="1"/>
  <c r="N850" i="17"/>
  <c r="O850" i="17" s="1"/>
  <c r="N851" i="17"/>
  <c r="O851" i="17" s="1"/>
  <c r="N852" i="17"/>
  <c r="O852" i="17" s="1"/>
  <c r="N853" i="17"/>
  <c r="O853" i="17" s="1"/>
  <c r="N854" i="17"/>
  <c r="O854" i="17" s="1"/>
  <c r="N855" i="17"/>
  <c r="O855" i="17" s="1"/>
  <c r="N856" i="17"/>
  <c r="N857" i="17"/>
  <c r="O857" i="17" s="1"/>
  <c r="N858" i="17"/>
  <c r="O858" i="17" s="1"/>
  <c r="N859" i="17"/>
  <c r="N860" i="17"/>
  <c r="O860" i="17" s="1"/>
  <c r="N861" i="17"/>
  <c r="O861" i="17" s="1"/>
  <c r="N862" i="17"/>
  <c r="O862" i="17" s="1"/>
  <c r="N863" i="17"/>
  <c r="O863" i="17" s="1"/>
  <c r="N864" i="17"/>
  <c r="O864" i="17" s="1"/>
  <c r="N865" i="17"/>
  <c r="O865" i="17" s="1"/>
  <c r="N866" i="17"/>
  <c r="O866" i="17" s="1"/>
  <c r="N867" i="17"/>
  <c r="N868" i="17"/>
  <c r="N869" i="17"/>
  <c r="O869" i="17" s="1"/>
  <c r="N870" i="17"/>
  <c r="O870" i="17" s="1"/>
  <c r="N871" i="17"/>
  <c r="O871" i="17" s="1"/>
  <c r="N872" i="17"/>
  <c r="N873" i="17"/>
  <c r="O873" i="17" s="1"/>
  <c r="N874" i="17"/>
  <c r="O874" i="17" s="1"/>
  <c r="N875" i="17"/>
  <c r="O875" i="17" s="1"/>
  <c r="N876" i="17"/>
  <c r="O876" i="17" s="1"/>
  <c r="N877" i="17"/>
  <c r="O877" i="17" s="1"/>
  <c r="N878" i="17"/>
  <c r="O878" i="17" s="1"/>
  <c r="N879" i="17"/>
  <c r="O879" i="17" s="1"/>
  <c r="N880" i="17"/>
  <c r="N881" i="17"/>
  <c r="O881" i="17" s="1"/>
  <c r="N882" i="17"/>
  <c r="O882" i="17" s="1"/>
  <c r="N883" i="17"/>
  <c r="N884" i="17"/>
  <c r="N885" i="17"/>
  <c r="N886" i="17"/>
  <c r="O886" i="17" s="1"/>
  <c r="N887" i="17"/>
  <c r="O887" i="17" s="1"/>
  <c r="N888" i="17"/>
  <c r="O888" i="17" s="1"/>
  <c r="N889" i="17"/>
  <c r="O889" i="17" s="1"/>
  <c r="N890" i="17"/>
  <c r="O890" i="17" s="1"/>
  <c r="N891" i="17"/>
  <c r="N892" i="17"/>
  <c r="N893" i="17"/>
  <c r="O893" i="17" s="1"/>
  <c r="N894" i="17"/>
  <c r="O894" i="17" s="1"/>
  <c r="N895" i="17"/>
  <c r="O895" i="17" s="1"/>
  <c r="N896" i="17"/>
  <c r="O896" i="17" s="1"/>
  <c r="N897" i="17"/>
  <c r="O897" i="17" s="1"/>
  <c r="N898" i="17"/>
  <c r="O898" i="17" s="1"/>
  <c r="N899" i="17"/>
  <c r="N900" i="17"/>
  <c r="O900" i="17" s="1"/>
  <c r="N901" i="17"/>
  <c r="O901" i="17" s="1"/>
  <c r="N902" i="17"/>
  <c r="O902" i="17" s="1"/>
  <c r="N903" i="17"/>
  <c r="O903" i="17" s="1"/>
  <c r="N904" i="17"/>
  <c r="N905" i="17"/>
  <c r="O905" i="17" s="1"/>
  <c r="N906" i="17"/>
  <c r="O906" i="17" s="1"/>
  <c r="N907" i="17"/>
  <c r="O907" i="17" s="1"/>
  <c r="N908" i="17"/>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N921" i="17"/>
  <c r="O921" i="17" s="1"/>
  <c r="N922" i="17"/>
  <c r="O922" i="17" s="1"/>
  <c r="N923" i="17"/>
  <c r="O923" i="17" s="1"/>
  <c r="N924" i="17"/>
  <c r="O924" i="17" s="1"/>
  <c r="N925" i="17"/>
  <c r="O925" i="17" s="1"/>
  <c r="N926" i="17"/>
  <c r="O926" i="17" s="1"/>
  <c r="N927" i="17"/>
  <c r="O927" i="17" s="1"/>
  <c r="N928" i="17"/>
  <c r="N929" i="17"/>
  <c r="O929" i="17" s="1"/>
  <c r="N930" i="17"/>
  <c r="O930" i="17" s="1"/>
  <c r="N931" i="17"/>
  <c r="N932" i="17"/>
  <c r="N933" i="17"/>
  <c r="O933" i="17" s="1"/>
  <c r="N934" i="17"/>
  <c r="O934" i="17" s="1"/>
  <c r="N935" i="17"/>
  <c r="O935" i="17" s="1"/>
  <c r="N936" i="17"/>
  <c r="O936" i="17" s="1"/>
  <c r="N937" i="17"/>
  <c r="O937" i="17" s="1"/>
  <c r="N938" i="17"/>
  <c r="O938" i="17" s="1"/>
  <c r="N939" i="17"/>
  <c r="N940" i="17"/>
  <c r="N941" i="17"/>
  <c r="O941" i="17" s="1"/>
  <c r="N942" i="17"/>
  <c r="O942" i="17" s="1"/>
  <c r="N943" i="17"/>
  <c r="O943" i="17" s="1"/>
  <c r="N944" i="17"/>
  <c r="N945" i="17"/>
  <c r="O945" i="17" s="1"/>
  <c r="N946" i="17"/>
  <c r="O946" i="17" s="1"/>
  <c r="N947" i="17"/>
  <c r="N948" i="17"/>
  <c r="O948" i="17" s="1"/>
  <c r="N949" i="17"/>
  <c r="O949" i="17" s="1"/>
  <c r="N950" i="17"/>
  <c r="O950" i="17" s="1"/>
  <c r="N951" i="17"/>
  <c r="O951" i="17" s="1"/>
  <c r="N952" i="17"/>
  <c r="O952" i="17" s="1"/>
  <c r="N953" i="17"/>
  <c r="O953" i="17" s="1"/>
  <c r="N954" i="17"/>
  <c r="O954" i="17" s="1"/>
  <c r="N955" i="17"/>
  <c r="N956" i="17"/>
  <c r="N957" i="17"/>
  <c r="O957" i="17" s="1"/>
  <c r="N958" i="17"/>
  <c r="O958" i="17" s="1"/>
  <c r="N959" i="17"/>
  <c r="O959" i="17" s="1"/>
  <c r="N960" i="17"/>
  <c r="O960" i="17" s="1"/>
  <c r="N961" i="17"/>
  <c r="O961" i="17" s="1"/>
  <c r="N962" i="17"/>
  <c r="O962" i="17" s="1"/>
  <c r="N963" i="17"/>
  <c r="O963" i="17" s="1"/>
  <c r="N964" i="17"/>
  <c r="N965" i="17"/>
  <c r="N966" i="17"/>
  <c r="O966" i="17" s="1"/>
  <c r="N967" i="17"/>
  <c r="O967" i="17" s="1"/>
  <c r="N968" i="17"/>
  <c r="N969" i="17"/>
  <c r="O969" i="17" s="1"/>
  <c r="N970" i="17"/>
  <c r="O970" i="17" s="1"/>
  <c r="N971" i="17"/>
  <c r="N972" i="17"/>
  <c r="O972" i="17" s="1"/>
  <c r="N973" i="17"/>
  <c r="O973" i="17" s="1"/>
  <c r="N974" i="17"/>
  <c r="O974" i="17" s="1"/>
  <c r="N975" i="17"/>
  <c r="O975" i="17" s="1"/>
  <c r="N976" i="17"/>
  <c r="N977" i="17"/>
  <c r="O977" i="17" s="1"/>
  <c r="N978" i="17"/>
  <c r="O978" i="17" s="1"/>
  <c r="N979" i="17"/>
  <c r="O979" i="17" s="1"/>
  <c r="N980" i="17"/>
  <c r="N981" i="17"/>
  <c r="N982" i="17"/>
  <c r="O982" i="17" s="1"/>
  <c r="N983" i="17"/>
  <c r="O983" i="17" s="1"/>
  <c r="N984" i="17"/>
  <c r="N985" i="17"/>
  <c r="O985" i="17" s="1"/>
  <c r="N986" i="17"/>
  <c r="O986" i="17" s="1"/>
  <c r="N987" i="17"/>
  <c r="N988" i="17"/>
  <c r="O988" i="17" s="1"/>
  <c r="N989" i="17"/>
  <c r="O989" i="17" s="1"/>
  <c r="N990" i="17"/>
  <c r="O990" i="17" s="1"/>
  <c r="N991" i="17"/>
  <c r="O991" i="17" s="1"/>
  <c r="N992" i="17"/>
  <c r="O992" i="17" s="1"/>
  <c r="N993" i="17"/>
  <c r="O993" i="17" s="1"/>
  <c r="N994" i="17"/>
  <c r="O994" i="17" s="1"/>
  <c r="N995" i="17"/>
  <c r="N996" i="17"/>
  <c r="N997" i="17"/>
  <c r="O997" i="17" s="1"/>
  <c r="N998" i="17"/>
  <c r="O998" i="17" s="1"/>
  <c r="N999" i="17"/>
  <c r="O999" i="17" s="1"/>
  <c r="N1000" i="17"/>
  <c r="O1000" i="17" s="1"/>
  <c r="N1001" i="17"/>
  <c r="O1001" i="17" s="1"/>
  <c r="N2" i="17"/>
  <c r="O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K5" i="17" a="1"/>
  <c r="K5" i="17"/>
  <c r="K8" i="17" a="1"/>
  <c r="K8" i="17" s="1"/>
  <c r="K9" i="17" a="1"/>
  <c r="K9" i="17" s="1"/>
  <c r="K20" i="17" a="1"/>
  <c r="K20" i="17"/>
  <c r="K21" i="17" a="1"/>
  <c r="K21" i="17" s="1"/>
  <c r="K23" i="17" a="1"/>
  <c r="K23" i="17" s="1"/>
  <c r="K28" i="17" a="1"/>
  <c r="K28" i="17" s="1"/>
  <c r="K29" i="17" a="1"/>
  <c r="K29" i="17" s="1"/>
  <c r="K31" i="17" a="1"/>
  <c r="K31" i="17" s="1"/>
  <c r="K32" i="17" a="1"/>
  <c r="K32" i="17" s="1"/>
  <c r="K33" i="17" a="1"/>
  <c r="K33" i="17" s="1"/>
  <c r="K37" i="17" a="1"/>
  <c r="K37" i="17"/>
  <c r="K40" i="17" a="1"/>
  <c r="K40" i="17" s="1"/>
  <c r="K45" i="17" a="1"/>
  <c r="K45" i="17"/>
  <c r="K46" i="17" a="1"/>
  <c r="K46" i="17" s="1"/>
  <c r="K47" i="17" a="1"/>
  <c r="K47" i="17" s="1"/>
  <c r="K49" i="17" a="1"/>
  <c r="K49" i="17" s="1"/>
  <c r="K52" i="17" a="1"/>
  <c r="K52" i="17"/>
  <c r="K55" i="17" a="1"/>
  <c r="K55" i="17" s="1"/>
  <c r="K56" i="17" a="1"/>
  <c r="K56" i="17" s="1"/>
  <c r="K57" i="17" a="1"/>
  <c r="K57" i="17" s="1"/>
  <c r="K61" i="17" a="1"/>
  <c r="K61" i="17" s="1"/>
  <c r="K68" i="17" a="1"/>
  <c r="K68" i="17"/>
  <c r="K69" i="17" a="1"/>
  <c r="K69" i="17" s="1"/>
  <c r="K72" i="17"/>
  <c r="K76" i="17" a="1"/>
  <c r="K76" i="17" s="1"/>
  <c r="K79" i="17" a="1"/>
  <c r="K79" i="17" s="1"/>
  <c r="K84" i="17" a="1"/>
  <c r="K84" i="17"/>
  <c r="K92" i="17" a="1"/>
  <c r="K92" i="17"/>
  <c r="K93" i="17" a="1"/>
  <c r="K93" i="17" s="1"/>
  <c r="K96" i="17" a="1"/>
  <c r="K96" i="17" s="1"/>
  <c r="K101" i="17" a="1"/>
  <c r="K101" i="17" s="1"/>
  <c r="K107" i="17" a="1"/>
  <c r="K107" i="17" s="1"/>
  <c r="K108" i="17" a="1"/>
  <c r="K108" i="17" s="1"/>
  <c r="K109" i="17" a="1"/>
  <c r="K109" i="17" s="1"/>
  <c r="K116" i="17" a="1"/>
  <c r="K116" i="17" s="1"/>
  <c r="K121" i="17" a="1"/>
  <c r="K121" i="17" s="1"/>
  <c r="K124" i="17" a="1"/>
  <c r="K124" i="17" s="1"/>
  <c r="K125" i="17" a="1"/>
  <c r="K125" i="17" s="1"/>
  <c r="K131" i="17" a="1"/>
  <c r="K131" i="17" s="1"/>
  <c r="K132" i="17" a="1"/>
  <c r="K132" i="17" s="1"/>
  <c r="K136" i="17"/>
  <c r="K141" i="17" a="1"/>
  <c r="K141" i="17" s="1"/>
  <c r="K143" i="17" a="1"/>
  <c r="K143" i="17" s="1"/>
  <c r="K144" i="17" a="1"/>
  <c r="K144" i="17" s="1"/>
  <c r="K153" i="17" a="1"/>
  <c r="K153" i="17"/>
  <c r="K154" i="17"/>
  <c r="K159" i="17" a="1"/>
  <c r="K159" i="17" s="1"/>
  <c r="K160" i="17"/>
  <c r="K164" i="17" a="1"/>
  <c r="K164" i="17" s="1"/>
  <c r="K167" i="17" a="1"/>
  <c r="K167" i="17" s="1"/>
  <c r="K169" i="17" a="1"/>
  <c r="K169" i="17" s="1"/>
  <c r="K173" i="17" a="1"/>
  <c r="K173" i="17" s="1"/>
  <c r="K176" i="17" a="1"/>
  <c r="K176" i="17"/>
  <c r="K177" i="17" a="1"/>
  <c r="K177" i="17"/>
  <c r="K181" i="17" a="1"/>
  <c r="K181" i="17" s="1"/>
  <c r="K184" i="17" a="1"/>
  <c r="K184" i="17" s="1"/>
  <c r="K188" i="17" a="1"/>
  <c r="K188" i="17"/>
  <c r="K189" i="17"/>
  <c r="K192" i="17" a="1"/>
  <c r="K192" i="17" s="1"/>
  <c r="K197" i="17"/>
  <c r="K200" i="17" a="1"/>
  <c r="K200" i="17" s="1"/>
  <c r="K205" i="17" a="1"/>
  <c r="K205" i="17" s="1"/>
  <c r="K208" i="17"/>
  <c r="K212" i="17" a="1"/>
  <c r="K212" i="17"/>
  <c r="K215" i="17" a="1"/>
  <c r="K215" i="17" s="1"/>
  <c r="K216" i="17" a="1"/>
  <c r="K216" i="17" s="1"/>
  <c r="K221" i="17" a="1"/>
  <c r="K221" i="17"/>
  <c r="K223" i="17" a="1"/>
  <c r="K223" i="17" s="1"/>
  <c r="K224" i="17" a="1"/>
  <c r="K224" i="17" s="1"/>
  <c r="K228" i="17" a="1"/>
  <c r="K228" i="17"/>
  <c r="K229" i="17" a="1"/>
  <c r="K229" i="17" s="1"/>
  <c r="K232" i="17"/>
  <c r="K236" i="17" a="1"/>
  <c r="K236" i="17" s="1"/>
  <c r="K237" i="17" a="1"/>
  <c r="K237" i="17" s="1"/>
  <c r="K239" i="17" a="1"/>
  <c r="K239" i="17" s="1"/>
  <c r="K244" i="17" a="1"/>
  <c r="K244" i="17" s="1"/>
  <c r="K245" i="17" a="1"/>
  <c r="K245" i="17" s="1"/>
  <c r="K247" i="17" a="1"/>
  <c r="K247" i="17" s="1"/>
  <c r="K248" i="17" a="1"/>
  <c r="K248" i="17" s="1"/>
  <c r="K252" i="17" a="1"/>
  <c r="K252" i="17"/>
  <c r="K253" i="17" a="1"/>
  <c r="K253" i="17" s="1"/>
  <c r="K257" i="17" a="1"/>
  <c r="K257" i="17" s="1"/>
  <c r="K259" i="17" a="1"/>
  <c r="K259" i="17" s="1"/>
  <c r="K260" i="17" a="1"/>
  <c r="K260" i="17" s="1"/>
  <c r="K262" i="17"/>
  <c r="K268" i="17" a="1"/>
  <c r="K268" i="17" s="1"/>
  <c r="K269" i="17" a="1"/>
  <c r="K269" i="17"/>
  <c r="K276" i="17" a="1"/>
  <c r="K276" i="17" s="1"/>
  <c r="K279" i="17" a="1"/>
  <c r="K279" i="17" s="1"/>
  <c r="K284" i="17"/>
  <c r="K285" i="17" a="1"/>
  <c r="K285" i="17" s="1"/>
  <c r="K292" i="17" a="1"/>
  <c r="K292" i="17"/>
  <c r="K293" i="17" a="1"/>
  <c r="K293" i="17"/>
  <c r="K298" i="17" a="1"/>
  <c r="K298" i="17" s="1"/>
  <c r="K300" i="17" a="1"/>
  <c r="K300" i="17" s="1"/>
  <c r="K308" i="17"/>
  <c r="K309" i="17" a="1"/>
  <c r="K309" i="17" s="1"/>
  <c r="K314" i="17"/>
  <c r="K316" i="17" a="1"/>
  <c r="K316" i="17"/>
  <c r="K317" i="17"/>
  <c r="K321" i="17"/>
  <c r="K322" i="17"/>
  <c r="K324" i="17" a="1"/>
  <c r="K324" i="17" s="1"/>
  <c r="K325" i="17"/>
  <c r="K333" i="17" a="1"/>
  <c r="K333" i="17"/>
  <c r="K340" i="17" a="1"/>
  <c r="K340" i="17"/>
  <c r="K344" i="17"/>
  <c r="K345" i="17" a="1"/>
  <c r="K345" i="17" s="1"/>
  <c r="K346" i="17" a="1"/>
  <c r="K346" i="17" s="1"/>
  <c r="K348" i="17"/>
  <c r="K355" i="17"/>
  <c r="K360" i="17" a="1"/>
  <c r="K360" i="17" s="1"/>
  <c r="K361" i="17" a="1"/>
  <c r="K361" i="17" s="1"/>
  <c r="K367" i="17" a="1"/>
  <c r="K367" i="17"/>
  <c r="K368" i="17" a="1"/>
  <c r="K368" i="17" s="1"/>
  <c r="K369" i="17" a="1"/>
  <c r="K369" i="17" s="1"/>
  <c r="K373" i="17" a="1"/>
  <c r="K373" i="17" s="1"/>
  <c r="K376" i="17"/>
  <c r="K377" i="17" a="1"/>
  <c r="K377" i="17" s="1"/>
  <c r="K378" i="17" a="1"/>
  <c r="K378" i="17" s="1"/>
  <c r="K383" i="17" a="1"/>
  <c r="K383" i="17"/>
  <c r="K388" i="17" a="1"/>
  <c r="K388" i="17"/>
  <c r="K389" i="17" a="1"/>
  <c r="K389" i="17" s="1"/>
  <c r="K390" i="17" a="1"/>
  <c r="K390" i="17" s="1"/>
  <c r="K391" i="17" a="1"/>
  <c r="K391" i="17" s="1"/>
  <c r="K393" i="17" a="1"/>
  <c r="K393" i="17" s="1"/>
  <c r="K396" i="17" a="1"/>
  <c r="K396" i="17" s="1"/>
  <c r="K399" i="17" a="1"/>
  <c r="K399" i="17"/>
  <c r="K404" i="17" a="1"/>
  <c r="K404" i="17" s="1"/>
  <c r="K406" i="17" a="1"/>
  <c r="K406" i="17" s="1"/>
  <c r="K412" i="17" a="1"/>
  <c r="K412" i="17"/>
  <c r="K415" i="17"/>
  <c r="K420" i="17"/>
  <c r="K421" i="17" a="1"/>
  <c r="K421" i="17" s="1"/>
  <c r="K427" i="17" a="1"/>
  <c r="K427" i="17" s="1"/>
  <c r="K428" i="17" a="1"/>
  <c r="K428" i="17" s="1"/>
  <c r="K435" i="17"/>
  <c r="K437" i="17" a="1"/>
  <c r="K437" i="17" s="1"/>
  <c r="K440" i="17" a="1"/>
  <c r="K440" i="17"/>
  <c r="K444" i="17" a="1"/>
  <c r="K444" i="17" s="1"/>
  <c r="K448" i="17" a="1"/>
  <c r="K448" i="17" s="1"/>
  <c r="K449" i="17" a="1"/>
  <c r="K449" i="17" s="1"/>
  <c r="K451" i="17" a="1"/>
  <c r="K451" i="17" s="1"/>
  <c r="K457" i="17" a="1"/>
  <c r="K457" i="17" s="1"/>
  <c r="K461" i="17" a="1"/>
  <c r="K461" i="17" s="1"/>
  <c r="K468" i="17"/>
  <c r="K470" i="17"/>
  <c r="K471" i="17" a="1"/>
  <c r="K471" i="17" s="1"/>
  <c r="K472" i="17" a="1"/>
  <c r="K472" i="17" s="1"/>
  <c r="K476" i="17" a="1"/>
  <c r="K476" i="17"/>
  <c r="K479" i="17" a="1"/>
  <c r="K479" i="17"/>
  <c r="K481" i="17" a="1"/>
  <c r="K481" i="17" s="1"/>
  <c r="K484" i="17" a="1"/>
  <c r="K484" i="17" s="1"/>
  <c r="K488" i="17" a="1"/>
  <c r="K488" i="17"/>
  <c r="K492" i="17"/>
  <c r="K493" i="17" a="1"/>
  <c r="K493" i="17" s="1"/>
  <c r="K500" i="17" a="1"/>
  <c r="K500" i="17"/>
  <c r="K501" i="17" a="1"/>
  <c r="K501" i="17" s="1"/>
  <c r="K503" i="17"/>
  <c r="K507" i="17" a="1"/>
  <c r="K507" i="17" s="1"/>
  <c r="K508" i="17"/>
  <c r="K509" i="17" a="1"/>
  <c r="K509" i="17" s="1"/>
  <c r="K516" i="17" a="1"/>
  <c r="K516" i="17"/>
  <c r="K524" i="17" a="1"/>
  <c r="K524" i="17" s="1"/>
  <c r="K526" i="17"/>
  <c r="K527" i="17" a="1"/>
  <c r="K527" i="17" s="1"/>
  <c r="K529" i="17" a="1"/>
  <c r="K529" i="17" s="1"/>
  <c r="K532" i="17" a="1"/>
  <c r="K532" i="17" s="1"/>
  <c r="K535" i="17" a="1"/>
  <c r="K535" i="17" s="1"/>
  <c r="K536" i="17" a="1"/>
  <c r="K536" i="17" s="1"/>
  <c r="K540" i="17" a="1"/>
  <c r="K540" i="17"/>
  <c r="K541" i="17" a="1"/>
  <c r="K541" i="17" s="1"/>
  <c r="K543" i="17"/>
  <c r="K548" i="17" a="1"/>
  <c r="K548" i="17" s="1"/>
  <c r="K549" i="17" a="1"/>
  <c r="K549" i="17" s="1"/>
  <c r="K555" i="17" a="1"/>
  <c r="K555" i="17" s="1"/>
  <c r="K558" i="17"/>
  <c r="K560" i="17" a="1"/>
  <c r="K560" i="17" s="1"/>
  <c r="K561" i="17"/>
  <c r="K564" i="17" a="1"/>
  <c r="K564" i="17" s="1"/>
  <c r="K565" i="17"/>
  <c r="K566" i="17" a="1"/>
  <c r="K566" i="17" s="1"/>
  <c r="K571" i="17" a="1"/>
  <c r="K571" i="17" s="1"/>
  <c r="K576" i="17" a="1"/>
  <c r="K576" i="17" s="1"/>
  <c r="K577" i="17"/>
  <c r="K580" i="17" a="1"/>
  <c r="K580" i="17" s="1"/>
  <c r="K581" i="17"/>
  <c r="K584" i="17" a="1"/>
  <c r="K584" i="17" s="1"/>
  <c r="K585" i="17"/>
  <c r="K591" i="17" a="1"/>
  <c r="K591" i="17"/>
  <c r="K592" i="17" a="1"/>
  <c r="K592" i="17" s="1"/>
  <c r="K593" i="17"/>
  <c r="K595" i="17" a="1"/>
  <c r="K595" i="17" s="1"/>
  <c r="K596" i="17" a="1"/>
  <c r="K596" i="17" s="1"/>
  <c r="K597" i="17"/>
  <c r="K600" i="17" a="1"/>
  <c r="K600" i="17" s="1"/>
  <c r="K601" i="17"/>
  <c r="K606" i="17"/>
  <c r="K607" i="17" a="1"/>
  <c r="K607" i="17" s="1"/>
  <c r="K608" i="17" a="1"/>
  <c r="K608" i="17" s="1"/>
  <c r="K612" i="17" a="1"/>
  <c r="K612" i="17" s="1"/>
  <c r="K613" i="17"/>
  <c r="K616" i="17" a="1"/>
  <c r="K616" i="17" s="1"/>
  <c r="K620" i="17" a="1"/>
  <c r="K620" i="17" s="1"/>
  <c r="K623" i="17" a="1"/>
  <c r="K623" i="17" s="1"/>
  <c r="K624" i="17" a="1"/>
  <c r="K624" i="17" s="1"/>
  <c r="K629" i="17" a="1"/>
  <c r="K629" i="17"/>
  <c r="K631" i="17"/>
  <c r="K632" i="17" a="1"/>
  <c r="K632" i="17" s="1"/>
  <c r="K636" i="17" a="1"/>
  <c r="K636" i="17" s="1"/>
  <c r="K637" i="17" a="1"/>
  <c r="K637" i="17"/>
  <c r="K638" i="17" a="1"/>
  <c r="K638" i="17" s="1"/>
  <c r="K641" i="17"/>
  <c r="K645" i="17"/>
  <c r="K647" i="17" a="1"/>
  <c r="K647" i="17" s="1"/>
  <c r="K648" i="17" a="1"/>
  <c r="K648" i="17" s="1"/>
  <c r="K653" i="17" a="1"/>
  <c r="K653" i="17" s="1"/>
  <c r="K654" i="17"/>
  <c r="K655" i="17" a="1"/>
  <c r="K655" i="17" s="1"/>
  <c r="K656" i="17" a="1"/>
  <c r="K656" i="17" s="1"/>
  <c r="K660" i="17" a="1"/>
  <c r="K660" i="17" s="1"/>
  <c r="K661" i="17" a="1"/>
  <c r="K661" i="17"/>
  <c r="K663" i="17"/>
  <c r="K665" i="17"/>
  <c r="K668" i="17" a="1"/>
  <c r="K668" i="17" s="1"/>
  <c r="K669" i="17" a="1"/>
  <c r="K669" i="17"/>
  <c r="K671" i="17" a="1"/>
  <c r="K671" i="17" s="1"/>
  <c r="K672" i="17" a="1"/>
  <c r="K672" i="17" s="1"/>
  <c r="K673" i="17" a="1"/>
  <c r="K673" i="17" s="1"/>
  <c r="K677" i="17" a="1"/>
  <c r="K677" i="17"/>
  <c r="K678" i="17" a="1"/>
  <c r="K678" i="17" s="1"/>
  <c r="K679" i="17" a="1"/>
  <c r="K679" i="17" s="1"/>
  <c r="K684" i="17" a="1"/>
  <c r="K684" i="17" s="1"/>
  <c r="K685" i="17" a="1"/>
  <c r="K685" i="17" s="1"/>
  <c r="K687" i="17" a="1"/>
  <c r="K687" i="17" s="1"/>
  <c r="K692" i="17" a="1"/>
  <c r="K692" i="17" s="1"/>
  <c r="K693" i="17" a="1"/>
  <c r="K693" i="17"/>
  <c r="K697" i="17"/>
  <c r="K700" i="17" a="1"/>
  <c r="K700" i="17" s="1"/>
  <c r="K701" i="17" a="1"/>
  <c r="K701" i="17" s="1"/>
  <c r="K703" i="17" a="1"/>
  <c r="K703" i="17"/>
  <c r="K704" i="17" a="1"/>
  <c r="K704" i="17" s="1"/>
  <c r="K705" i="17" a="1"/>
  <c r="K705" i="17" s="1"/>
  <c r="K708" i="17" a="1"/>
  <c r="K708" i="17" s="1"/>
  <c r="K709" i="17" a="1"/>
  <c r="K709" i="17"/>
  <c r="K710" i="17" a="1"/>
  <c r="K710" i="17" s="1"/>
  <c r="K711" i="17"/>
  <c r="K712" i="17" a="1"/>
  <c r="K712" i="17" s="1"/>
  <c r="K713" i="17" a="1"/>
  <c r="K713" i="17" s="1"/>
  <c r="K716" i="17" a="1"/>
  <c r="K716" i="17" s="1"/>
  <c r="K717" i="17" a="1"/>
  <c r="K717" i="17"/>
  <c r="K718" i="17"/>
  <c r="K723" i="17" a="1"/>
  <c r="K723" i="17" s="1"/>
  <c r="K725" i="17"/>
  <c r="K727" i="17" a="1"/>
  <c r="K727" i="17"/>
  <c r="K728" i="17" a="1"/>
  <c r="K728" i="17" s="1"/>
  <c r="K731" i="17" a="1"/>
  <c r="K731" i="17" s="1"/>
  <c r="K732" i="17" a="1"/>
  <c r="K732" i="17" s="1"/>
  <c r="K733" i="17" a="1"/>
  <c r="K733" i="17" s="1"/>
  <c r="K735" i="17" a="1"/>
  <c r="K735" i="17" s="1"/>
  <c r="K736" i="17" a="1"/>
  <c r="K736" i="17" s="1"/>
  <c r="K737" i="17" a="1"/>
  <c r="K737" i="17" s="1"/>
  <c r="K740" i="17" a="1"/>
  <c r="K740" i="17" s="1"/>
  <c r="K741" i="17" a="1"/>
  <c r="K741" i="17"/>
  <c r="K743" i="17"/>
  <c r="K748" i="17" a="1"/>
  <c r="K748" i="17" s="1"/>
  <c r="K749" i="17" a="1"/>
  <c r="K749" i="17"/>
  <c r="K751" i="17" a="1"/>
  <c r="K751" i="17" s="1"/>
  <c r="K753" i="17" a="1"/>
  <c r="K753" i="17"/>
  <c r="K755" i="17" a="1"/>
  <c r="K755" i="17" s="1"/>
  <c r="K759" i="17" a="1"/>
  <c r="K759" i="17"/>
  <c r="K760" i="17" a="1"/>
  <c r="K760" i="17" s="1"/>
  <c r="K764" i="17" a="1"/>
  <c r="K764" i="17" s="1"/>
  <c r="K765" i="17" a="1"/>
  <c r="K765" i="17" s="1"/>
  <c r="K766" i="17"/>
  <c r="K767" i="17" a="1"/>
  <c r="K767" i="17"/>
  <c r="K772" i="17" a="1"/>
  <c r="K772" i="17" s="1"/>
  <c r="K773" i="17" a="1"/>
  <c r="K773" i="17"/>
  <c r="K776" i="17" a="1"/>
  <c r="K776" i="17" s="1"/>
  <c r="K777" i="17" a="1"/>
  <c r="K777" i="17"/>
  <c r="K780" i="17" a="1"/>
  <c r="K780" i="17" s="1"/>
  <c r="K781" i="17" a="1"/>
  <c r="K781" i="17"/>
  <c r="K783" i="17" a="1"/>
  <c r="K783" i="17" s="1"/>
  <c r="K785" i="17" a="1"/>
  <c r="K785" i="17" s="1"/>
  <c r="K789" i="17"/>
  <c r="K791" i="17" a="1"/>
  <c r="K791" i="17"/>
  <c r="K795" i="17"/>
  <c r="K796" i="17" a="1"/>
  <c r="K796" i="17" s="1"/>
  <c r="K797" i="17" a="1"/>
  <c r="K797" i="17" s="1"/>
  <c r="K798" i="17"/>
  <c r="K800" i="17" a="1"/>
  <c r="K800" i="17" s="1"/>
  <c r="K801" i="17" a="1"/>
  <c r="K801" i="17"/>
  <c r="K804" i="17" a="1"/>
  <c r="K804" i="17" s="1"/>
  <c r="K805" i="17" a="1"/>
  <c r="K805" i="17"/>
  <c r="K807" i="17"/>
  <c r="K808" i="17" a="1"/>
  <c r="K808" i="17" s="1"/>
  <c r="K809" i="17" a="1"/>
  <c r="K809" i="17" s="1"/>
  <c r="K812" i="17" a="1"/>
  <c r="K812" i="17" s="1"/>
  <c r="K813" i="17" a="1"/>
  <c r="K813" i="17"/>
  <c r="K814" i="17" a="1"/>
  <c r="K814" i="17"/>
  <c r="K815" i="17" a="1"/>
  <c r="K815" i="17" s="1"/>
  <c r="K817" i="17" a="1"/>
  <c r="K817" i="17" s="1"/>
  <c r="K821" i="17"/>
  <c r="K822" i="17"/>
  <c r="K824" i="17" a="1"/>
  <c r="K824" i="17" s="1"/>
  <c r="K827" i="17" a="1"/>
  <c r="K827" i="17" s="1"/>
  <c r="K828" i="17" a="1"/>
  <c r="K828" i="17" s="1"/>
  <c r="K829" i="17" a="1"/>
  <c r="K829" i="17" s="1"/>
  <c r="K831" i="17" a="1"/>
  <c r="K831" i="17"/>
  <c r="K832" i="17" a="1"/>
  <c r="K832" i="17" s="1"/>
  <c r="K833" i="17" a="1"/>
  <c r="K833" i="17" s="1"/>
  <c r="K835" i="17" a="1"/>
  <c r="K835" i="17" s="1"/>
  <c r="K836" i="17" a="1"/>
  <c r="K836" i="17" s="1"/>
  <c r="K837" i="17" a="1"/>
  <c r="K837" i="17"/>
  <c r="K839" i="17"/>
  <c r="K840" i="17" a="1"/>
  <c r="K840" i="17" s="1"/>
  <c r="K841" i="17" a="1"/>
  <c r="K841" i="17" s="1"/>
  <c r="K844" i="17" a="1"/>
  <c r="K844" i="17" s="1"/>
  <c r="K845" i="17" a="1"/>
  <c r="K845" i="17" s="1"/>
  <c r="K853" i="17"/>
  <c r="K855" i="17" a="1"/>
  <c r="K855" i="17"/>
  <c r="K856" i="17" a="1"/>
  <c r="K856" i="17" s="1"/>
  <c r="K860" i="17" a="1"/>
  <c r="K860" i="17" s="1"/>
  <c r="K861" i="17" a="1"/>
  <c r="K861" i="17" s="1"/>
  <c r="K863" i="17" a="1"/>
  <c r="K863" i="17"/>
  <c r="K864" i="17" a="1"/>
  <c r="K864" i="17" s="1"/>
  <c r="K865" i="17" a="1"/>
  <c r="K865" i="17" s="1"/>
  <c r="K868" i="17" a="1"/>
  <c r="K868" i="17" s="1"/>
  <c r="K869" i="17" a="1"/>
  <c r="K869" i="17"/>
  <c r="K871" i="17"/>
  <c r="K876" i="17" a="1"/>
  <c r="K876" i="17" s="1"/>
  <c r="K877" i="17" a="1"/>
  <c r="K877" i="17"/>
  <c r="K879" i="17" a="1"/>
  <c r="K879" i="17" s="1"/>
  <c r="K881" i="17" a="1"/>
  <c r="K881" i="17"/>
  <c r="K883" i="17" a="1"/>
  <c r="K883" i="17" s="1"/>
  <c r="K887" i="17" a="1"/>
  <c r="K887" i="17"/>
  <c r="K888" i="17" a="1"/>
  <c r="K888" i="17" s="1"/>
  <c r="K892" i="17" a="1"/>
  <c r="K892" i="17" s="1"/>
  <c r="K893" i="17" a="1"/>
  <c r="K893" i="17" s="1"/>
  <c r="K895" i="17" a="1"/>
  <c r="K895" i="17"/>
  <c r="K899" i="17"/>
  <c r="K900" i="17" a="1"/>
  <c r="K900" i="17" s="1"/>
  <c r="K901" i="17" a="1"/>
  <c r="K901" i="17"/>
  <c r="K904" i="17" a="1"/>
  <c r="K904" i="17" s="1"/>
  <c r="K905" i="17" a="1"/>
  <c r="K905" i="17"/>
  <c r="K908" i="17" a="1"/>
  <c r="K908" i="17" s="1"/>
  <c r="K909" i="17" a="1"/>
  <c r="K909" i="17"/>
  <c r="K911" i="17" a="1"/>
  <c r="K911" i="17" s="1"/>
  <c r="K913" i="17" a="1"/>
  <c r="K913" i="17" s="1"/>
  <c r="K917" i="17"/>
  <c r="K918" i="17" a="1"/>
  <c r="K918" i="17"/>
  <c r="K919" i="17" a="1"/>
  <c r="K919" i="17"/>
  <c r="K924" i="17" a="1"/>
  <c r="K924" i="17" s="1"/>
  <c r="K925" i="17" a="1"/>
  <c r="K925" i="17" s="1"/>
  <c r="K926" i="17"/>
  <c r="K928" i="17" a="1"/>
  <c r="K928" i="17" s="1"/>
  <c r="K929" i="17" a="1"/>
  <c r="K929" i="17"/>
  <c r="K932" i="17" a="1"/>
  <c r="K932" i="17" s="1"/>
  <c r="K933" i="17" a="1"/>
  <c r="K933" i="17" s="1"/>
  <c r="K935" i="17"/>
  <c r="K936" i="17" a="1"/>
  <c r="K936" i="17" s="1"/>
  <c r="K937" i="17" a="1"/>
  <c r="K937" i="17" s="1"/>
  <c r="K940" i="17" a="1"/>
  <c r="K940" i="17" s="1"/>
  <c r="K941" i="17" a="1"/>
  <c r="K941" i="17"/>
  <c r="K943" i="17" a="1"/>
  <c r="K943" i="17" s="1"/>
  <c r="K945" i="17" a="1"/>
  <c r="K945" i="17" s="1"/>
  <c r="K947" i="17"/>
  <c r="K949" i="17"/>
  <c r="K952" i="17" a="1"/>
  <c r="K952" i="17" s="1"/>
  <c r="K956" i="17" a="1"/>
  <c r="K956" i="17" s="1"/>
  <c r="K957" i="17" a="1"/>
  <c r="K957" i="17" s="1"/>
  <c r="K959" i="17" a="1"/>
  <c r="K959" i="17"/>
  <c r="K960" i="17" a="1"/>
  <c r="K960" i="17" s="1"/>
  <c r="K961" i="17" a="1"/>
  <c r="K961" i="17" s="1"/>
  <c r="K964" i="17" a="1"/>
  <c r="K964" i="17" s="1"/>
  <c r="K965" i="17" a="1"/>
  <c r="K965" i="17"/>
  <c r="K966" i="17" a="1"/>
  <c r="K966" i="17" s="1"/>
  <c r="K967" i="17"/>
  <c r="K968" i="17" a="1"/>
  <c r="K968" i="17" s="1"/>
  <c r="K969" i="17" a="1"/>
  <c r="K969" i="17" s="1"/>
  <c r="K972" i="17" a="1"/>
  <c r="K972" i="17" s="1"/>
  <c r="K973" i="17" a="1"/>
  <c r="K973" i="17"/>
  <c r="K974" i="17"/>
  <c r="K979" i="17" a="1"/>
  <c r="K979" i="17" s="1"/>
  <c r="K981" i="17"/>
  <c r="K983" i="17" a="1"/>
  <c r="K983" i="17"/>
  <c r="K984" i="17" a="1"/>
  <c r="K984" i="17" s="1"/>
  <c r="K987" i="17" a="1"/>
  <c r="K987" i="17" s="1"/>
  <c r="K988" i="17" a="1"/>
  <c r="K988" i="17" s="1"/>
  <c r="K989" i="17" a="1"/>
  <c r="K989" i="17" s="1"/>
  <c r="K991" i="17" a="1"/>
  <c r="K991" i="17"/>
  <c r="K992" i="17" a="1"/>
  <c r="K992" i="17" s="1"/>
  <c r="K993" i="17" a="1"/>
  <c r="K993" i="17" s="1"/>
  <c r="K996" i="17" a="1"/>
  <c r="K996" i="17" s="1"/>
  <c r="K997" i="17" a="1"/>
  <c r="K997" i="17"/>
  <c r="K999" i="17"/>
  <c r="L3" i="17"/>
  <c r="K3" i="17" s="1" a="1"/>
  <c r="K3" i="17" s="1"/>
  <c r="L4" i="17"/>
  <c r="K4" i="17" s="1" a="1"/>
  <c r="K4" i="17" s="1"/>
  <c r="L5" i="17"/>
  <c r="L6" i="17"/>
  <c r="K6" i="17" s="1" a="1"/>
  <c r="K6" i="17" s="1"/>
  <c r="L7" i="17"/>
  <c r="K7" i="17" s="1" a="1"/>
  <c r="K7" i="17" s="1"/>
  <c r="L8" i="17"/>
  <c r="L9" i="17"/>
  <c r="L10" i="17"/>
  <c r="K10" i="17" s="1" a="1"/>
  <c r="K10" i="17" s="1"/>
  <c r="L11" i="17"/>
  <c r="K11" i="17" s="1" a="1"/>
  <c r="K11" i="17" s="1"/>
  <c r="L12" i="17"/>
  <c r="K12" i="17" s="1" a="1"/>
  <c r="K12" i="17" s="1"/>
  <c r="L13" i="17"/>
  <c r="K13" i="17" s="1" a="1"/>
  <c r="K13" i="17" s="1"/>
  <c r="L14" i="17"/>
  <c r="K14" i="17" s="1" a="1"/>
  <c r="K14" i="17" s="1"/>
  <c r="L15" i="17"/>
  <c r="K15" i="17" s="1" a="1"/>
  <c r="K15" i="17" s="1"/>
  <c r="L16" i="17"/>
  <c r="K16" i="17" s="1" a="1"/>
  <c r="K16" i="17" s="1"/>
  <c r="L17" i="17"/>
  <c r="K17" i="17" s="1" a="1"/>
  <c r="K17" i="17" s="1"/>
  <c r="L18" i="17"/>
  <c r="K18" i="17" s="1" a="1"/>
  <c r="K18" i="17" s="1"/>
  <c r="L19" i="17"/>
  <c r="K19" i="17" s="1" a="1"/>
  <c r="K19" i="17" s="1"/>
  <c r="L20" i="17"/>
  <c r="L21" i="17"/>
  <c r="L22" i="17"/>
  <c r="K22" i="17" s="1" a="1"/>
  <c r="K22" i="17" s="1"/>
  <c r="L23" i="17"/>
  <c r="L24" i="17"/>
  <c r="K24" i="17" s="1" a="1"/>
  <c r="K24" i="17" s="1"/>
  <c r="L25" i="17"/>
  <c r="K25" i="17" s="1" a="1"/>
  <c r="K25" i="17" s="1"/>
  <c r="L26" i="17"/>
  <c r="K26" i="17" s="1" a="1"/>
  <c r="K26" i="17" s="1"/>
  <c r="L27" i="17"/>
  <c r="K27" i="17" s="1" a="1"/>
  <c r="K27" i="17" s="1"/>
  <c r="L28" i="17"/>
  <c r="L29" i="17"/>
  <c r="L30" i="17"/>
  <c r="K30" i="17" s="1" a="1"/>
  <c r="K30" i="17" s="1"/>
  <c r="L31" i="17"/>
  <c r="L32" i="17"/>
  <c r="L33" i="17"/>
  <c r="L34" i="17"/>
  <c r="K34" i="17" s="1" a="1"/>
  <c r="K34" i="17" s="1"/>
  <c r="L35" i="17"/>
  <c r="K35" i="17" s="1" a="1"/>
  <c r="K35" i="17" s="1"/>
  <c r="L36" i="17"/>
  <c r="K36" i="17" s="1" a="1"/>
  <c r="K36" i="17" s="1"/>
  <c r="L37" i="17"/>
  <c r="L38" i="17"/>
  <c r="K38" i="17" s="1" a="1"/>
  <c r="K38" i="17" s="1"/>
  <c r="L39" i="17"/>
  <c r="K39" i="17" s="1" a="1"/>
  <c r="K39" i="17" s="1"/>
  <c r="L40" i="17"/>
  <c r="L41" i="17"/>
  <c r="K41" i="17" s="1" a="1"/>
  <c r="K41" i="17" s="1"/>
  <c r="L42" i="17"/>
  <c r="K42" i="17" s="1" a="1"/>
  <c r="K42" i="17" s="1"/>
  <c r="L43" i="17"/>
  <c r="K43" i="17" s="1" a="1"/>
  <c r="K43" i="17" s="1"/>
  <c r="L44" i="17"/>
  <c r="K44" i="17" s="1" a="1"/>
  <c r="K44" i="17" s="1"/>
  <c r="L45" i="17"/>
  <c r="L46" i="17"/>
  <c r="L47" i="17"/>
  <c r="L48" i="17"/>
  <c r="K48" i="17" s="1" a="1"/>
  <c r="K48" i="17" s="1"/>
  <c r="L49" i="17"/>
  <c r="L50" i="17"/>
  <c r="K50" i="17" s="1" a="1"/>
  <c r="K50" i="17" s="1"/>
  <c r="L51" i="17"/>
  <c r="K51" i="17" s="1" a="1"/>
  <c r="K51" i="17" s="1"/>
  <c r="L52" i="17"/>
  <c r="L53" i="17"/>
  <c r="K53" i="17" s="1" a="1"/>
  <c r="K53" i="17" s="1"/>
  <c r="L54" i="17"/>
  <c r="K54" i="17" s="1" a="1"/>
  <c r="K54" i="17" s="1"/>
  <c r="L55" i="17"/>
  <c r="L56" i="17"/>
  <c r="L57" i="17"/>
  <c r="L58" i="17"/>
  <c r="K58" i="17" s="1" a="1"/>
  <c r="K58" i="17" s="1"/>
  <c r="L59" i="17"/>
  <c r="K59" i="17" s="1" a="1"/>
  <c r="K59" i="17" s="1"/>
  <c r="L60" i="17"/>
  <c r="K60" i="17" s="1" a="1"/>
  <c r="K60" i="17" s="1"/>
  <c r="L61" i="17"/>
  <c r="L62" i="17"/>
  <c r="K62" i="17" s="1" a="1"/>
  <c r="K62" i="17" s="1"/>
  <c r="L63" i="17"/>
  <c r="K63" i="17" s="1" a="1"/>
  <c r="K63" i="17" s="1"/>
  <c r="L64" i="17"/>
  <c r="K64" i="17" s="1" a="1"/>
  <c r="K64" i="17" s="1"/>
  <c r="L65" i="17"/>
  <c r="K65" i="17" s="1" a="1"/>
  <c r="K65" i="17" s="1"/>
  <c r="L66" i="17"/>
  <c r="K66" i="17" s="1" a="1"/>
  <c r="K66" i="17" s="1"/>
  <c r="L67" i="17"/>
  <c r="K67" i="17" s="1" a="1"/>
  <c r="K67" i="17" s="1"/>
  <c r="L68" i="17"/>
  <c r="L69" i="17"/>
  <c r="L70" i="17"/>
  <c r="K70" i="17" s="1" a="1"/>
  <c r="K70" i="17" s="1"/>
  <c r="L71" i="17"/>
  <c r="K71" i="17" s="1" a="1"/>
  <c r="K71" i="17" s="1"/>
  <c r="L72" i="17"/>
  <c r="K72" i="17" s="1" a="1"/>
  <c r="L73" i="17"/>
  <c r="K73" i="17" s="1" a="1"/>
  <c r="K73" i="17" s="1"/>
  <c r="L74" i="17"/>
  <c r="K74" i="17" s="1" a="1"/>
  <c r="K74" i="17" s="1"/>
  <c r="L75" i="17"/>
  <c r="K75" i="17" s="1" a="1"/>
  <c r="K75" i="17" s="1"/>
  <c r="L76" i="17"/>
  <c r="L77" i="17"/>
  <c r="K77" i="17" s="1" a="1"/>
  <c r="K77" i="17" s="1"/>
  <c r="L78" i="17"/>
  <c r="K78" i="17" s="1" a="1"/>
  <c r="K78" i="17" s="1"/>
  <c r="L79" i="17"/>
  <c r="L80" i="17"/>
  <c r="K80" i="17" s="1" a="1"/>
  <c r="K80" i="17" s="1"/>
  <c r="L81" i="17"/>
  <c r="K81" i="17" s="1" a="1"/>
  <c r="K81" i="17" s="1"/>
  <c r="L82" i="17"/>
  <c r="K82" i="17" s="1" a="1"/>
  <c r="K82" i="17" s="1"/>
  <c r="L83" i="17"/>
  <c r="K83" i="17" s="1" a="1"/>
  <c r="K83" i="17" s="1"/>
  <c r="L84" i="17"/>
  <c r="L85" i="17"/>
  <c r="K85" i="17" s="1" a="1"/>
  <c r="K85" i="17" s="1"/>
  <c r="L86" i="17"/>
  <c r="K86" i="17" s="1" a="1"/>
  <c r="K86" i="17" s="1"/>
  <c r="L87" i="17"/>
  <c r="K87" i="17" s="1" a="1"/>
  <c r="K87" i="17" s="1"/>
  <c r="L88" i="17"/>
  <c r="K88" i="17" s="1" a="1"/>
  <c r="K88" i="17" s="1"/>
  <c r="L89" i="17"/>
  <c r="K89" i="17" s="1" a="1"/>
  <c r="K89" i="17" s="1"/>
  <c r="L90" i="17"/>
  <c r="K90" i="17" s="1" a="1"/>
  <c r="K90" i="17" s="1"/>
  <c r="L91" i="17"/>
  <c r="K91" i="17" s="1" a="1"/>
  <c r="K91" i="17" s="1"/>
  <c r="L92" i="17"/>
  <c r="L93" i="17"/>
  <c r="L94" i="17"/>
  <c r="K94" i="17" s="1" a="1"/>
  <c r="K94" i="17" s="1"/>
  <c r="L95" i="17"/>
  <c r="K95" i="17" s="1" a="1"/>
  <c r="K95" i="17" s="1"/>
  <c r="L96" i="17"/>
  <c r="L97" i="17"/>
  <c r="K97" i="17" s="1" a="1"/>
  <c r="K97" i="17" s="1"/>
  <c r="L98" i="17"/>
  <c r="K98" i="17" s="1" a="1"/>
  <c r="K98" i="17" s="1"/>
  <c r="L99" i="17"/>
  <c r="K99" i="17" s="1" a="1"/>
  <c r="K99" i="17" s="1"/>
  <c r="L100" i="17"/>
  <c r="K100" i="17" s="1" a="1"/>
  <c r="K100" i="17" s="1"/>
  <c r="L101" i="17"/>
  <c r="L102" i="17"/>
  <c r="K102" i="17" s="1" a="1"/>
  <c r="K102" i="17" s="1"/>
  <c r="L103" i="17"/>
  <c r="K103" i="17" s="1" a="1"/>
  <c r="K103" i="17" s="1"/>
  <c r="L104" i="17"/>
  <c r="K104" i="17" s="1" a="1"/>
  <c r="K104" i="17" s="1"/>
  <c r="L105" i="17"/>
  <c r="K105" i="17" s="1" a="1"/>
  <c r="K105" i="17" s="1"/>
  <c r="L106" i="17"/>
  <c r="K106" i="17" s="1" a="1"/>
  <c r="K106" i="17" s="1"/>
  <c r="L107" i="17"/>
  <c r="L108" i="17"/>
  <c r="L109" i="17"/>
  <c r="L110" i="17"/>
  <c r="K110" i="17" s="1" a="1"/>
  <c r="K110" i="17" s="1"/>
  <c r="L111" i="17"/>
  <c r="K111" i="17" s="1" a="1"/>
  <c r="K111" i="17" s="1"/>
  <c r="L112" i="17"/>
  <c r="K112" i="17" s="1" a="1"/>
  <c r="K112" i="17" s="1"/>
  <c r="L113" i="17"/>
  <c r="K113" i="17" s="1" a="1"/>
  <c r="K113" i="17" s="1"/>
  <c r="L114" i="17"/>
  <c r="K114" i="17" s="1" a="1"/>
  <c r="K114" i="17" s="1"/>
  <c r="L115" i="17"/>
  <c r="K115" i="17" s="1" a="1"/>
  <c r="K115" i="17" s="1"/>
  <c r="L116" i="17"/>
  <c r="L117" i="17"/>
  <c r="K117" i="17" s="1" a="1"/>
  <c r="K117" i="17" s="1"/>
  <c r="L118" i="17"/>
  <c r="K118" i="17" s="1" a="1"/>
  <c r="K118" i="17" s="1"/>
  <c r="L119" i="17"/>
  <c r="K119" i="17" s="1" a="1"/>
  <c r="K119" i="17" s="1"/>
  <c r="L120" i="17"/>
  <c r="K120" i="17" s="1" a="1"/>
  <c r="K120" i="17" s="1"/>
  <c r="L121" i="17"/>
  <c r="L122" i="17"/>
  <c r="K122" i="17" s="1" a="1"/>
  <c r="K122" i="17" s="1"/>
  <c r="L123" i="17"/>
  <c r="K123" i="17" s="1" a="1"/>
  <c r="K123" i="17" s="1"/>
  <c r="L124" i="17"/>
  <c r="L125" i="17"/>
  <c r="L126" i="17"/>
  <c r="K126" i="17" s="1" a="1"/>
  <c r="K126" i="17" s="1"/>
  <c r="L127" i="17"/>
  <c r="K127" i="17" s="1" a="1"/>
  <c r="K127" i="17" s="1"/>
  <c r="L128" i="17"/>
  <c r="K128" i="17" s="1" a="1"/>
  <c r="K128" i="17" s="1"/>
  <c r="L129" i="17"/>
  <c r="K129" i="17" s="1" a="1"/>
  <c r="K129" i="17" s="1"/>
  <c r="L130" i="17"/>
  <c r="K130" i="17" s="1" a="1"/>
  <c r="K130" i="17" s="1"/>
  <c r="L131" i="17"/>
  <c r="L132" i="17"/>
  <c r="L133" i="17"/>
  <c r="K133" i="17" s="1" a="1"/>
  <c r="K133" i="17" s="1"/>
  <c r="L134" i="17"/>
  <c r="K134" i="17" s="1" a="1"/>
  <c r="K134" i="17" s="1"/>
  <c r="L135" i="17"/>
  <c r="K135" i="17" s="1" a="1"/>
  <c r="K135" i="17" s="1"/>
  <c r="L136" i="17"/>
  <c r="K136" i="17" s="1" a="1"/>
  <c r="L137" i="17"/>
  <c r="K137" i="17" s="1" a="1"/>
  <c r="K137" i="17" s="1"/>
  <c r="L138" i="17"/>
  <c r="K138" i="17" s="1" a="1"/>
  <c r="K138" i="17" s="1"/>
  <c r="L139" i="17"/>
  <c r="K139" i="17" s="1" a="1"/>
  <c r="K139" i="17" s="1"/>
  <c r="L140" i="17"/>
  <c r="K140" i="17" s="1" a="1"/>
  <c r="K140" i="17" s="1"/>
  <c r="L141" i="17"/>
  <c r="L142" i="17"/>
  <c r="K142" i="17" s="1" a="1"/>
  <c r="K142" i="17" s="1"/>
  <c r="L143" i="17"/>
  <c r="L144" i="17"/>
  <c r="L145" i="17"/>
  <c r="K145" i="17" s="1" a="1"/>
  <c r="K145" i="17" s="1"/>
  <c r="L146" i="17"/>
  <c r="K146" i="17" s="1" a="1"/>
  <c r="K146" i="17" s="1"/>
  <c r="L147" i="17"/>
  <c r="K147" i="17" s="1" a="1"/>
  <c r="K147" i="17" s="1"/>
  <c r="L148" i="17"/>
  <c r="K148" i="17" s="1" a="1"/>
  <c r="K148" i="17" s="1"/>
  <c r="L149" i="17"/>
  <c r="K149" i="17" s="1" a="1"/>
  <c r="K149" i="17" s="1"/>
  <c r="L150" i="17"/>
  <c r="K150" i="17" s="1" a="1"/>
  <c r="K150" i="17" s="1"/>
  <c r="L151" i="17"/>
  <c r="K151" i="17" s="1" a="1"/>
  <c r="K151" i="17" s="1"/>
  <c r="L152" i="17"/>
  <c r="K152" i="17" s="1" a="1"/>
  <c r="K152" i="17" s="1"/>
  <c r="L153" i="17"/>
  <c r="L154" i="17"/>
  <c r="K154" i="17" s="1" a="1"/>
  <c r="L155" i="17"/>
  <c r="K155" i="17" s="1" a="1"/>
  <c r="K155" i="17" s="1"/>
  <c r="L156" i="17"/>
  <c r="K156" i="17" s="1" a="1"/>
  <c r="K156" i="17" s="1"/>
  <c r="L157" i="17"/>
  <c r="K157" i="17" s="1" a="1"/>
  <c r="K157" i="17" s="1"/>
  <c r="L158" i="17"/>
  <c r="K158" i="17" s="1" a="1"/>
  <c r="K158" i="17" s="1"/>
  <c r="L159" i="17"/>
  <c r="L160" i="17"/>
  <c r="K160" i="17" s="1" a="1"/>
  <c r="L161" i="17"/>
  <c r="K161" i="17" s="1" a="1"/>
  <c r="K161" i="17" s="1"/>
  <c r="L162" i="17"/>
  <c r="K162" i="17" s="1" a="1"/>
  <c r="K162" i="17" s="1"/>
  <c r="L163" i="17"/>
  <c r="K163" i="17" s="1" a="1"/>
  <c r="K163" i="17" s="1"/>
  <c r="L164" i="17"/>
  <c r="L165" i="17"/>
  <c r="K165" i="17" s="1" a="1"/>
  <c r="K165" i="17" s="1"/>
  <c r="L166" i="17"/>
  <c r="K166" i="17" s="1" a="1"/>
  <c r="K166" i="17" s="1"/>
  <c r="L167" i="17"/>
  <c r="L168" i="17"/>
  <c r="K168" i="17" s="1" a="1"/>
  <c r="K168" i="17" s="1"/>
  <c r="L169" i="17"/>
  <c r="L170" i="17"/>
  <c r="K170" i="17" s="1" a="1"/>
  <c r="K170" i="17" s="1"/>
  <c r="L171" i="17"/>
  <c r="K171" i="17" s="1" a="1"/>
  <c r="K171" i="17" s="1"/>
  <c r="L172" i="17"/>
  <c r="K172" i="17" s="1" a="1"/>
  <c r="K172" i="17" s="1"/>
  <c r="L173" i="17"/>
  <c r="L174" i="17"/>
  <c r="K174" i="17" s="1" a="1"/>
  <c r="K174" i="17" s="1"/>
  <c r="L175" i="17"/>
  <c r="K175" i="17" s="1" a="1"/>
  <c r="K175" i="17" s="1"/>
  <c r="L176" i="17"/>
  <c r="L177" i="17"/>
  <c r="L178" i="17"/>
  <c r="K178" i="17" s="1" a="1"/>
  <c r="K178" i="17" s="1"/>
  <c r="L179" i="17"/>
  <c r="K179" i="17" s="1" a="1"/>
  <c r="K179" i="17" s="1"/>
  <c r="L180" i="17"/>
  <c r="K180" i="17" s="1" a="1"/>
  <c r="K180" i="17" s="1"/>
  <c r="L181" i="17"/>
  <c r="L182" i="17"/>
  <c r="K182" i="17" s="1" a="1"/>
  <c r="K182" i="17" s="1"/>
  <c r="L183" i="17"/>
  <c r="K183" i="17" s="1" a="1"/>
  <c r="K183" i="17" s="1"/>
  <c r="L184" i="17"/>
  <c r="L185" i="17"/>
  <c r="K185" i="17" s="1" a="1"/>
  <c r="K185" i="17" s="1"/>
  <c r="L186" i="17"/>
  <c r="K186" i="17" s="1" a="1"/>
  <c r="K186" i="17" s="1"/>
  <c r="L187" i="17"/>
  <c r="K187" i="17" s="1" a="1"/>
  <c r="K187" i="17" s="1"/>
  <c r="L188" i="17"/>
  <c r="L189" i="17"/>
  <c r="K189" i="17" s="1" a="1"/>
  <c r="L190" i="17"/>
  <c r="K190" i="17" s="1" a="1"/>
  <c r="K190" i="17" s="1"/>
  <c r="L191" i="17"/>
  <c r="K191" i="17" s="1" a="1"/>
  <c r="K191" i="17" s="1"/>
  <c r="L192" i="17"/>
  <c r="L193" i="17"/>
  <c r="K193" i="17" s="1" a="1"/>
  <c r="K193" i="17" s="1"/>
  <c r="L194" i="17"/>
  <c r="K194" i="17" s="1" a="1"/>
  <c r="K194" i="17" s="1"/>
  <c r="L195" i="17"/>
  <c r="K195" i="17" s="1" a="1"/>
  <c r="K195" i="17" s="1"/>
  <c r="L196" i="17"/>
  <c r="K196" i="17" s="1" a="1"/>
  <c r="K196" i="17" s="1"/>
  <c r="L197" i="17"/>
  <c r="K197" i="17" s="1" a="1"/>
  <c r="L198" i="17"/>
  <c r="K198" i="17" s="1" a="1"/>
  <c r="K198" i="17" s="1"/>
  <c r="L199" i="17"/>
  <c r="K199" i="17" s="1" a="1"/>
  <c r="K199" i="17" s="1"/>
  <c r="L200" i="17"/>
  <c r="L201" i="17"/>
  <c r="K201" i="17" s="1" a="1"/>
  <c r="K201" i="17" s="1"/>
  <c r="L202" i="17"/>
  <c r="K202" i="17" s="1" a="1"/>
  <c r="K202" i="17" s="1"/>
  <c r="L203" i="17"/>
  <c r="K203" i="17" s="1" a="1"/>
  <c r="K203" i="17" s="1"/>
  <c r="L204" i="17"/>
  <c r="K204" i="17" s="1" a="1"/>
  <c r="K204" i="17" s="1"/>
  <c r="L205" i="17"/>
  <c r="L206" i="17"/>
  <c r="K206" i="17" s="1" a="1"/>
  <c r="K206" i="17" s="1"/>
  <c r="L207" i="17"/>
  <c r="K207" i="17" s="1" a="1"/>
  <c r="K207" i="17" s="1"/>
  <c r="L208" i="17"/>
  <c r="K208" i="17" s="1" a="1"/>
  <c r="L209" i="17"/>
  <c r="K209" i="17" s="1" a="1"/>
  <c r="K209" i="17" s="1"/>
  <c r="L210" i="17"/>
  <c r="K210" i="17" s="1" a="1"/>
  <c r="K210" i="17" s="1"/>
  <c r="L211" i="17"/>
  <c r="K211" i="17" s="1" a="1"/>
  <c r="K211" i="17" s="1"/>
  <c r="L212" i="17"/>
  <c r="L213" i="17"/>
  <c r="K213" i="17" s="1" a="1"/>
  <c r="K213" i="17" s="1"/>
  <c r="L214" i="17"/>
  <c r="K214" i="17" s="1" a="1"/>
  <c r="K214" i="17" s="1"/>
  <c r="L215" i="17"/>
  <c r="L216" i="17"/>
  <c r="L217" i="17"/>
  <c r="K217" i="17" s="1" a="1"/>
  <c r="K217" i="17" s="1"/>
  <c r="L218" i="17"/>
  <c r="K218" i="17" s="1" a="1"/>
  <c r="K218" i="17" s="1"/>
  <c r="L219" i="17"/>
  <c r="K219" i="17" s="1" a="1"/>
  <c r="K219" i="17" s="1"/>
  <c r="L220" i="17"/>
  <c r="K220" i="17" s="1" a="1"/>
  <c r="K220" i="17" s="1"/>
  <c r="L221" i="17"/>
  <c r="L222" i="17"/>
  <c r="K222" i="17" s="1" a="1"/>
  <c r="K222" i="17" s="1"/>
  <c r="L223" i="17"/>
  <c r="L224" i="17"/>
  <c r="L225" i="17"/>
  <c r="K225" i="17" s="1" a="1"/>
  <c r="K225" i="17" s="1"/>
  <c r="L226" i="17"/>
  <c r="K226" i="17" s="1" a="1"/>
  <c r="K226" i="17" s="1"/>
  <c r="L227" i="17"/>
  <c r="K227" i="17" s="1" a="1"/>
  <c r="K227" i="17" s="1"/>
  <c r="L228" i="17"/>
  <c r="L229" i="17"/>
  <c r="L230" i="17"/>
  <c r="K230" i="17" s="1" a="1"/>
  <c r="K230" i="17" s="1"/>
  <c r="L231" i="17"/>
  <c r="K231" i="17" s="1" a="1"/>
  <c r="K231" i="17" s="1"/>
  <c r="L232" i="17"/>
  <c r="K232" i="17" s="1" a="1"/>
  <c r="L233" i="17"/>
  <c r="K233" i="17" s="1" a="1"/>
  <c r="K233" i="17" s="1"/>
  <c r="L234" i="17"/>
  <c r="K234" i="17" s="1" a="1"/>
  <c r="K234" i="17" s="1"/>
  <c r="L235" i="17"/>
  <c r="K235" i="17" s="1" a="1"/>
  <c r="K235" i="17" s="1"/>
  <c r="L236" i="17"/>
  <c r="L237" i="17"/>
  <c r="L238" i="17"/>
  <c r="K238" i="17" s="1" a="1"/>
  <c r="K238" i="17" s="1"/>
  <c r="L239" i="17"/>
  <c r="L240" i="17"/>
  <c r="K240" i="17" s="1" a="1"/>
  <c r="K240" i="17" s="1"/>
  <c r="L241" i="17"/>
  <c r="K241" i="17" s="1" a="1"/>
  <c r="K241" i="17" s="1"/>
  <c r="L242" i="17"/>
  <c r="K242" i="17" s="1" a="1"/>
  <c r="K242" i="17" s="1"/>
  <c r="L243" i="17"/>
  <c r="K243" i="17" s="1" a="1"/>
  <c r="K243" i="17" s="1"/>
  <c r="L244" i="17"/>
  <c r="L245" i="17"/>
  <c r="L246" i="17"/>
  <c r="K246" i="17" s="1" a="1"/>
  <c r="K246" i="17" s="1"/>
  <c r="L247" i="17"/>
  <c r="L248" i="17"/>
  <c r="L249" i="17"/>
  <c r="K249" i="17" s="1" a="1"/>
  <c r="K249" i="17" s="1"/>
  <c r="L250" i="17"/>
  <c r="K250" i="17" s="1" a="1"/>
  <c r="K250" i="17" s="1"/>
  <c r="L251" i="17"/>
  <c r="K251" i="17" s="1" a="1"/>
  <c r="K251" i="17" s="1"/>
  <c r="L252" i="17"/>
  <c r="L253" i="17"/>
  <c r="L254" i="17"/>
  <c r="K254" i="17" s="1" a="1"/>
  <c r="K254" i="17" s="1"/>
  <c r="L255" i="17"/>
  <c r="K255" i="17" s="1" a="1"/>
  <c r="K255" i="17" s="1"/>
  <c r="L256" i="17"/>
  <c r="K256" i="17" s="1" a="1"/>
  <c r="K256" i="17" s="1"/>
  <c r="L257" i="17"/>
  <c r="L258" i="17"/>
  <c r="K258" i="17" s="1" a="1"/>
  <c r="K258" i="17" s="1"/>
  <c r="L259" i="17"/>
  <c r="L260" i="17"/>
  <c r="L261" i="17"/>
  <c r="K261" i="17" s="1" a="1"/>
  <c r="K261" i="17" s="1"/>
  <c r="L262" i="17"/>
  <c r="K262" i="17" s="1" a="1"/>
  <c r="L263" i="17"/>
  <c r="K263" i="17" s="1" a="1"/>
  <c r="K263" i="17" s="1"/>
  <c r="L264" i="17"/>
  <c r="K264" i="17" s="1" a="1"/>
  <c r="K264" i="17" s="1"/>
  <c r="L265" i="17"/>
  <c r="K265" i="17" s="1" a="1"/>
  <c r="K265" i="17" s="1"/>
  <c r="L266" i="17"/>
  <c r="K266" i="17" s="1" a="1"/>
  <c r="K266" i="17" s="1"/>
  <c r="L267" i="17"/>
  <c r="K267" i="17" s="1" a="1"/>
  <c r="K267" i="17" s="1"/>
  <c r="L268" i="17"/>
  <c r="L269" i="17"/>
  <c r="L270" i="17"/>
  <c r="K270" i="17" s="1" a="1"/>
  <c r="K270" i="17" s="1"/>
  <c r="L271" i="17"/>
  <c r="K271" i="17" s="1" a="1"/>
  <c r="K271" i="17" s="1"/>
  <c r="L272" i="17"/>
  <c r="K272" i="17" s="1" a="1"/>
  <c r="K272" i="17" s="1"/>
  <c r="L273" i="17"/>
  <c r="K273" i="17" s="1" a="1"/>
  <c r="K273" i="17" s="1"/>
  <c r="L274" i="17"/>
  <c r="K274" i="17" s="1" a="1"/>
  <c r="K274" i="17" s="1"/>
  <c r="L275" i="17"/>
  <c r="K275" i="17" s="1" a="1"/>
  <c r="K275" i="17" s="1"/>
  <c r="L276" i="17"/>
  <c r="L277" i="17"/>
  <c r="K277" i="17" s="1" a="1"/>
  <c r="K277" i="17" s="1"/>
  <c r="L278" i="17"/>
  <c r="K278" i="17" s="1" a="1"/>
  <c r="K278" i="17" s="1"/>
  <c r="L279" i="17"/>
  <c r="L280" i="17"/>
  <c r="K280" i="17" s="1" a="1"/>
  <c r="K280" i="17" s="1"/>
  <c r="L281" i="17"/>
  <c r="K281" i="17" s="1" a="1"/>
  <c r="K281" i="17" s="1"/>
  <c r="L282" i="17"/>
  <c r="K282" i="17" s="1" a="1"/>
  <c r="K282" i="17" s="1"/>
  <c r="L283" i="17"/>
  <c r="K283" i="17" s="1" a="1"/>
  <c r="K283" i="17" s="1"/>
  <c r="L284" i="17"/>
  <c r="K284" i="17" s="1" a="1"/>
  <c r="L285" i="17"/>
  <c r="L286" i="17"/>
  <c r="K286" i="17" s="1" a="1"/>
  <c r="K286" i="17" s="1"/>
  <c r="L287" i="17"/>
  <c r="K287" i="17" s="1" a="1"/>
  <c r="K287" i="17" s="1"/>
  <c r="L288" i="17"/>
  <c r="K288" i="17" s="1" a="1"/>
  <c r="K288" i="17" s="1"/>
  <c r="L289" i="17"/>
  <c r="K289" i="17" s="1" a="1"/>
  <c r="K289" i="17" s="1"/>
  <c r="L290" i="17"/>
  <c r="K290" i="17" s="1" a="1"/>
  <c r="K290" i="17" s="1"/>
  <c r="L291" i="17"/>
  <c r="K291" i="17" s="1" a="1"/>
  <c r="K291" i="17" s="1"/>
  <c r="L292" i="17"/>
  <c r="L293" i="17"/>
  <c r="L294" i="17"/>
  <c r="K294" i="17" s="1" a="1"/>
  <c r="K294" i="17" s="1"/>
  <c r="L295" i="17"/>
  <c r="K295" i="17" s="1" a="1"/>
  <c r="K295" i="17" s="1"/>
  <c r="L296" i="17"/>
  <c r="K296" i="17" s="1" a="1"/>
  <c r="K296" i="17" s="1"/>
  <c r="L297" i="17"/>
  <c r="K297" i="17" s="1" a="1"/>
  <c r="K297" i="17" s="1"/>
  <c r="L298" i="17"/>
  <c r="L299" i="17"/>
  <c r="K299" i="17" s="1" a="1"/>
  <c r="K299" i="17" s="1"/>
  <c r="L300" i="17"/>
  <c r="L301" i="17"/>
  <c r="K301" i="17" s="1" a="1"/>
  <c r="K301" i="17" s="1"/>
  <c r="L302" i="17"/>
  <c r="K302" i="17" s="1" a="1"/>
  <c r="K302" i="17" s="1"/>
  <c r="L303" i="17"/>
  <c r="K303" i="17" s="1" a="1"/>
  <c r="K303" i="17" s="1"/>
  <c r="L304" i="17"/>
  <c r="K304" i="17" s="1" a="1"/>
  <c r="K304" i="17" s="1"/>
  <c r="L305" i="17"/>
  <c r="K305" i="17" s="1" a="1"/>
  <c r="K305" i="17" s="1"/>
  <c r="L306" i="17"/>
  <c r="K306" i="17" s="1" a="1"/>
  <c r="K306" i="17" s="1"/>
  <c r="L307" i="17"/>
  <c r="K307" i="17" s="1" a="1"/>
  <c r="K307" i="17" s="1"/>
  <c r="L308" i="17"/>
  <c r="K308" i="17" s="1" a="1"/>
  <c r="L309" i="17"/>
  <c r="L310" i="17"/>
  <c r="K310" i="17" s="1" a="1"/>
  <c r="K310" i="17" s="1"/>
  <c r="L311" i="17"/>
  <c r="K311" i="17" s="1" a="1"/>
  <c r="K311" i="17" s="1"/>
  <c r="L312" i="17"/>
  <c r="K312" i="17" s="1" a="1"/>
  <c r="K312" i="17" s="1"/>
  <c r="L313" i="17"/>
  <c r="K313" i="17" s="1" a="1"/>
  <c r="K313" i="17" s="1"/>
  <c r="L314" i="17"/>
  <c r="K314" i="17" s="1" a="1"/>
  <c r="L315" i="17"/>
  <c r="K315" i="17" s="1" a="1"/>
  <c r="K315" i="17" s="1"/>
  <c r="L316" i="17"/>
  <c r="L317" i="17"/>
  <c r="K317" i="17" s="1" a="1"/>
  <c r="L318" i="17"/>
  <c r="K318" i="17" s="1" a="1"/>
  <c r="K318" i="17" s="1"/>
  <c r="L319" i="17"/>
  <c r="K319" i="17" s="1" a="1"/>
  <c r="K319" i="17" s="1"/>
  <c r="L320" i="17"/>
  <c r="K320" i="17" s="1" a="1"/>
  <c r="K320" i="17" s="1"/>
  <c r="L321" i="17"/>
  <c r="K321" i="17" s="1" a="1"/>
  <c r="L322" i="17"/>
  <c r="K322" i="17" s="1" a="1"/>
  <c r="L323" i="17"/>
  <c r="K323" i="17" s="1" a="1"/>
  <c r="K323" i="17" s="1"/>
  <c r="L324" i="17"/>
  <c r="L325" i="17"/>
  <c r="K325" i="17" s="1" a="1"/>
  <c r="L326" i="17"/>
  <c r="K326" i="17" s="1" a="1"/>
  <c r="K326" i="17" s="1"/>
  <c r="L327" i="17"/>
  <c r="K327" i="17" s="1" a="1"/>
  <c r="K327" i="17" s="1"/>
  <c r="L328" i="17"/>
  <c r="K328" i="17" s="1" a="1"/>
  <c r="K328" i="17" s="1"/>
  <c r="L329" i="17"/>
  <c r="K329" i="17" s="1" a="1"/>
  <c r="K329" i="17" s="1"/>
  <c r="L330" i="17"/>
  <c r="K330" i="17" s="1" a="1"/>
  <c r="K330" i="17" s="1"/>
  <c r="L331" i="17"/>
  <c r="K331" i="17" s="1" a="1"/>
  <c r="K331" i="17" s="1"/>
  <c r="L332" i="17"/>
  <c r="K332" i="17" s="1" a="1"/>
  <c r="K332" i="17" s="1"/>
  <c r="L333" i="17"/>
  <c r="L334" i="17"/>
  <c r="K334" i="17" s="1" a="1"/>
  <c r="K334" i="17" s="1"/>
  <c r="L335" i="17"/>
  <c r="K335" i="17" s="1" a="1"/>
  <c r="K335" i="17" s="1"/>
  <c r="L336" i="17"/>
  <c r="K336" i="17" s="1" a="1"/>
  <c r="K336" i="17" s="1"/>
  <c r="L337" i="17"/>
  <c r="K337" i="17" s="1" a="1"/>
  <c r="K337" i="17" s="1"/>
  <c r="L338" i="17"/>
  <c r="K338" i="17" s="1" a="1"/>
  <c r="K338" i="17" s="1"/>
  <c r="L339" i="17"/>
  <c r="K339" i="17" s="1" a="1"/>
  <c r="K339" i="17" s="1"/>
  <c r="L340" i="17"/>
  <c r="L341" i="17"/>
  <c r="K341" i="17" s="1" a="1"/>
  <c r="K341" i="17" s="1"/>
  <c r="L342" i="17"/>
  <c r="K342" i="17" s="1" a="1"/>
  <c r="K342" i="17" s="1"/>
  <c r="L343" i="17"/>
  <c r="K343" i="17" s="1" a="1"/>
  <c r="K343" i="17" s="1"/>
  <c r="L344" i="17"/>
  <c r="K344" i="17" s="1" a="1"/>
  <c r="L345" i="17"/>
  <c r="L346" i="17"/>
  <c r="L347" i="17"/>
  <c r="K347" i="17" s="1" a="1"/>
  <c r="K347" i="17" s="1"/>
  <c r="L348" i="17"/>
  <c r="K348" i="17" s="1" a="1"/>
  <c r="L349" i="17"/>
  <c r="K349" i="17" s="1" a="1"/>
  <c r="K349" i="17" s="1"/>
  <c r="L350" i="17"/>
  <c r="K350" i="17" s="1" a="1"/>
  <c r="K350" i="17" s="1"/>
  <c r="L351" i="17"/>
  <c r="K351" i="17" s="1" a="1"/>
  <c r="K351" i="17" s="1"/>
  <c r="L352" i="17"/>
  <c r="K352" i="17" s="1" a="1"/>
  <c r="K352" i="17" s="1"/>
  <c r="L353" i="17"/>
  <c r="K353" i="17" s="1" a="1"/>
  <c r="K353" i="17" s="1"/>
  <c r="L354" i="17"/>
  <c r="K354" i="17" s="1" a="1"/>
  <c r="K354" i="17" s="1"/>
  <c r="L355" i="17"/>
  <c r="K355" i="17" s="1" a="1"/>
  <c r="L356" i="17"/>
  <c r="K356" i="17" s="1" a="1"/>
  <c r="K356" i="17" s="1"/>
  <c r="L357" i="17"/>
  <c r="K357" i="17" s="1" a="1"/>
  <c r="K357" i="17" s="1"/>
  <c r="L358" i="17"/>
  <c r="K358" i="17" s="1" a="1"/>
  <c r="K358" i="17" s="1"/>
  <c r="L359" i="17"/>
  <c r="K359" i="17" s="1" a="1"/>
  <c r="K359" i="17" s="1"/>
  <c r="L360" i="17"/>
  <c r="L361" i="17"/>
  <c r="L362" i="17"/>
  <c r="K362" i="17" s="1" a="1"/>
  <c r="K362" i="17" s="1"/>
  <c r="L363" i="17"/>
  <c r="K363" i="17" s="1" a="1"/>
  <c r="K363" i="17" s="1"/>
  <c r="L364" i="17"/>
  <c r="K364" i="17" s="1" a="1"/>
  <c r="K364" i="17" s="1"/>
  <c r="L365" i="17"/>
  <c r="K365" i="17" s="1" a="1"/>
  <c r="K365" i="17" s="1"/>
  <c r="L366" i="17"/>
  <c r="K366" i="17" s="1" a="1"/>
  <c r="K366" i="17" s="1"/>
  <c r="L367" i="17"/>
  <c r="L368" i="17"/>
  <c r="L369" i="17"/>
  <c r="L370" i="17"/>
  <c r="K370" i="17" s="1" a="1"/>
  <c r="K370" i="17" s="1"/>
  <c r="L371" i="17"/>
  <c r="K371" i="17" s="1" a="1"/>
  <c r="K371" i="17" s="1"/>
  <c r="L372" i="17"/>
  <c r="K372" i="17" s="1" a="1"/>
  <c r="K372" i="17" s="1"/>
  <c r="L373" i="17"/>
  <c r="L374" i="17"/>
  <c r="K374" i="17" s="1" a="1"/>
  <c r="K374" i="17" s="1"/>
  <c r="L375" i="17"/>
  <c r="K375" i="17" s="1" a="1"/>
  <c r="K375" i="17" s="1"/>
  <c r="L376" i="17"/>
  <c r="K376" i="17" s="1" a="1"/>
  <c r="L377" i="17"/>
  <c r="L378" i="17"/>
  <c r="L379" i="17"/>
  <c r="K379" i="17" s="1" a="1"/>
  <c r="K379" i="17" s="1"/>
  <c r="L380" i="17"/>
  <c r="K380" i="17" s="1" a="1"/>
  <c r="K380" i="17" s="1"/>
  <c r="L381" i="17"/>
  <c r="K381" i="17" s="1" a="1"/>
  <c r="K381" i="17" s="1"/>
  <c r="L382" i="17"/>
  <c r="K382" i="17" s="1" a="1"/>
  <c r="K382" i="17" s="1"/>
  <c r="L383" i="17"/>
  <c r="L384" i="17"/>
  <c r="K384" i="17" s="1" a="1"/>
  <c r="K384" i="17" s="1"/>
  <c r="L385" i="17"/>
  <c r="K385" i="17" s="1" a="1"/>
  <c r="K385" i="17" s="1"/>
  <c r="L386" i="17"/>
  <c r="K386" i="17" s="1" a="1"/>
  <c r="K386" i="17" s="1"/>
  <c r="L387" i="17"/>
  <c r="K387" i="17" s="1" a="1"/>
  <c r="K387" i="17" s="1"/>
  <c r="L388" i="17"/>
  <c r="L389" i="17"/>
  <c r="L390" i="17"/>
  <c r="L391" i="17"/>
  <c r="L392" i="17"/>
  <c r="K392" i="17" s="1" a="1"/>
  <c r="K392" i="17" s="1"/>
  <c r="L393" i="17"/>
  <c r="L394" i="17"/>
  <c r="K394" i="17" s="1" a="1"/>
  <c r="K394" i="17" s="1"/>
  <c r="L395" i="17"/>
  <c r="K395" i="17" s="1" a="1"/>
  <c r="K395" i="17" s="1"/>
  <c r="L396" i="17"/>
  <c r="L397" i="17"/>
  <c r="K397" i="17" s="1" a="1"/>
  <c r="K397" i="17" s="1"/>
  <c r="L398" i="17"/>
  <c r="K398" i="17" s="1" a="1"/>
  <c r="K398" i="17" s="1"/>
  <c r="L399" i="17"/>
  <c r="L400" i="17"/>
  <c r="K400" i="17" s="1" a="1"/>
  <c r="K400" i="17" s="1"/>
  <c r="L401" i="17"/>
  <c r="K401" i="17" s="1" a="1"/>
  <c r="K401" i="17" s="1"/>
  <c r="L402" i="17"/>
  <c r="K402" i="17" s="1" a="1"/>
  <c r="K402" i="17" s="1"/>
  <c r="L403" i="17"/>
  <c r="K403" i="17" s="1" a="1"/>
  <c r="K403" i="17" s="1"/>
  <c r="L404" i="17"/>
  <c r="L405" i="17"/>
  <c r="K405" i="17" s="1" a="1"/>
  <c r="K405" i="17" s="1"/>
  <c r="L406" i="17"/>
  <c r="L407" i="17"/>
  <c r="K407" i="17" s="1" a="1"/>
  <c r="K407" i="17" s="1"/>
  <c r="L408" i="17"/>
  <c r="K408" i="17" s="1" a="1"/>
  <c r="K408" i="17" s="1"/>
  <c r="L409" i="17"/>
  <c r="K409" i="17" s="1" a="1"/>
  <c r="K409" i="17" s="1"/>
  <c r="L410" i="17"/>
  <c r="K410" i="17" s="1" a="1"/>
  <c r="K410" i="17" s="1"/>
  <c r="L411" i="17"/>
  <c r="K411" i="17" s="1" a="1"/>
  <c r="K411" i="17" s="1"/>
  <c r="L412" i="17"/>
  <c r="L413" i="17"/>
  <c r="K413" i="17" s="1" a="1"/>
  <c r="K413" i="17" s="1"/>
  <c r="L414" i="17"/>
  <c r="K414" i="17" s="1" a="1"/>
  <c r="K414" i="17" s="1"/>
  <c r="L415" i="17"/>
  <c r="K415" i="17" s="1" a="1"/>
  <c r="L416" i="17"/>
  <c r="K416" i="17" s="1" a="1"/>
  <c r="K416" i="17" s="1"/>
  <c r="L417" i="17"/>
  <c r="K417" i="17" s="1" a="1"/>
  <c r="K417" i="17" s="1"/>
  <c r="L418" i="17"/>
  <c r="K418" i="17" s="1" a="1"/>
  <c r="K418" i="17" s="1"/>
  <c r="L419" i="17"/>
  <c r="K419" i="17" s="1" a="1"/>
  <c r="K419" i="17" s="1"/>
  <c r="L420" i="17"/>
  <c r="K420" i="17" s="1" a="1"/>
  <c r="L421" i="17"/>
  <c r="L422" i="17"/>
  <c r="K422" i="17" s="1" a="1"/>
  <c r="K422" i="17" s="1"/>
  <c r="L423" i="17"/>
  <c r="K423" i="17" s="1" a="1"/>
  <c r="K423" i="17" s="1"/>
  <c r="L424" i="17"/>
  <c r="K424" i="17" s="1" a="1"/>
  <c r="K424" i="17" s="1"/>
  <c r="L425" i="17"/>
  <c r="K425" i="17" s="1" a="1"/>
  <c r="K425" i="17" s="1"/>
  <c r="L426" i="17"/>
  <c r="K426" i="17" s="1" a="1"/>
  <c r="K426" i="17" s="1"/>
  <c r="L427" i="17"/>
  <c r="L428" i="17"/>
  <c r="L429" i="17"/>
  <c r="K429" i="17" s="1" a="1"/>
  <c r="K429" i="17" s="1"/>
  <c r="L430" i="17"/>
  <c r="K430" i="17" s="1" a="1"/>
  <c r="K430" i="17" s="1"/>
  <c r="L431" i="17"/>
  <c r="K431" i="17" s="1" a="1"/>
  <c r="K431" i="17" s="1"/>
  <c r="L432" i="17"/>
  <c r="K432" i="17" s="1" a="1"/>
  <c r="K432" i="17" s="1"/>
  <c r="L433" i="17"/>
  <c r="K433" i="17" s="1" a="1"/>
  <c r="K433" i="17" s="1"/>
  <c r="L434" i="17"/>
  <c r="K434" i="17" s="1" a="1"/>
  <c r="K434" i="17" s="1"/>
  <c r="L435" i="17"/>
  <c r="K435" i="17" s="1" a="1"/>
  <c r="L436" i="17"/>
  <c r="K436" i="17" s="1" a="1"/>
  <c r="K436" i="17" s="1"/>
  <c r="L437" i="17"/>
  <c r="L438" i="17"/>
  <c r="K438" i="17" s="1" a="1"/>
  <c r="K438" i="17" s="1"/>
  <c r="L439" i="17"/>
  <c r="K439" i="17" s="1" a="1"/>
  <c r="K439" i="17" s="1"/>
  <c r="L440" i="17"/>
  <c r="L441" i="17"/>
  <c r="K441" i="17" s="1" a="1"/>
  <c r="K441" i="17" s="1"/>
  <c r="L442" i="17"/>
  <c r="K442" i="17" s="1" a="1"/>
  <c r="K442" i="17" s="1"/>
  <c r="L443" i="17"/>
  <c r="K443" i="17" s="1" a="1"/>
  <c r="K443" i="17" s="1"/>
  <c r="L444" i="17"/>
  <c r="L445" i="17"/>
  <c r="K445" i="17" s="1" a="1"/>
  <c r="K445" i="17" s="1"/>
  <c r="L446" i="17"/>
  <c r="K446" i="17" s="1" a="1"/>
  <c r="K446" i="17" s="1"/>
  <c r="L447" i="17"/>
  <c r="K447" i="17" s="1" a="1"/>
  <c r="K447" i="17" s="1"/>
  <c r="L448" i="17"/>
  <c r="L449" i="17"/>
  <c r="L450" i="17"/>
  <c r="K450" i="17" s="1" a="1"/>
  <c r="K450" i="17" s="1"/>
  <c r="L451" i="17"/>
  <c r="L452" i="17"/>
  <c r="K452" i="17" s="1" a="1"/>
  <c r="K452" i="17" s="1"/>
  <c r="L453" i="17"/>
  <c r="K453" i="17" s="1" a="1"/>
  <c r="K453" i="17" s="1"/>
  <c r="L454" i="17"/>
  <c r="K454" i="17" s="1" a="1"/>
  <c r="K454" i="17" s="1"/>
  <c r="L455" i="17"/>
  <c r="K455" i="17" s="1" a="1"/>
  <c r="K455" i="17" s="1"/>
  <c r="L456" i="17"/>
  <c r="K456" i="17" s="1" a="1"/>
  <c r="K456" i="17" s="1"/>
  <c r="L457" i="17"/>
  <c r="L458" i="17"/>
  <c r="K458" i="17" s="1" a="1"/>
  <c r="K458" i="17" s="1"/>
  <c r="L459" i="17"/>
  <c r="K459" i="17" s="1" a="1"/>
  <c r="K459" i="17" s="1"/>
  <c r="L460" i="17"/>
  <c r="K460" i="17" s="1" a="1"/>
  <c r="K460" i="17" s="1"/>
  <c r="L461" i="17"/>
  <c r="L462" i="17"/>
  <c r="K462" i="17" s="1" a="1"/>
  <c r="K462" i="17" s="1"/>
  <c r="L463" i="17"/>
  <c r="K463" i="17" s="1" a="1"/>
  <c r="K463" i="17" s="1"/>
  <c r="L464" i="17"/>
  <c r="K464" i="17" s="1" a="1"/>
  <c r="K464" i="17" s="1"/>
  <c r="L465" i="17"/>
  <c r="K465" i="17" s="1" a="1"/>
  <c r="K465" i="17" s="1"/>
  <c r="L466" i="17"/>
  <c r="K466" i="17" s="1" a="1"/>
  <c r="K466" i="17" s="1"/>
  <c r="L467" i="17"/>
  <c r="K467" i="17" s="1" a="1"/>
  <c r="K467" i="17" s="1"/>
  <c r="L468" i="17"/>
  <c r="K468" i="17" s="1" a="1"/>
  <c r="L469" i="17"/>
  <c r="K469" i="17" s="1" a="1"/>
  <c r="K469" i="17" s="1"/>
  <c r="L470" i="17"/>
  <c r="K470" i="17" s="1" a="1"/>
  <c r="L471" i="17"/>
  <c r="L472" i="17"/>
  <c r="L473" i="17"/>
  <c r="K473" i="17" s="1" a="1"/>
  <c r="K473" i="17" s="1"/>
  <c r="L474" i="17"/>
  <c r="K474" i="17" s="1" a="1"/>
  <c r="K474" i="17" s="1"/>
  <c r="L475" i="17"/>
  <c r="K475" i="17" s="1" a="1"/>
  <c r="K475" i="17" s="1"/>
  <c r="L476" i="17"/>
  <c r="L477" i="17"/>
  <c r="K477" i="17" s="1" a="1"/>
  <c r="K477" i="17" s="1"/>
  <c r="L478" i="17"/>
  <c r="K478" i="17" s="1" a="1"/>
  <c r="K478" i="17" s="1"/>
  <c r="L479" i="17"/>
  <c r="L480" i="17"/>
  <c r="K480" i="17" s="1" a="1"/>
  <c r="K480" i="17" s="1"/>
  <c r="L481" i="17"/>
  <c r="L482" i="17"/>
  <c r="K482" i="17" s="1" a="1"/>
  <c r="K482" i="17" s="1"/>
  <c r="L483" i="17"/>
  <c r="K483" i="17" s="1" a="1"/>
  <c r="K483" i="17" s="1"/>
  <c r="L484" i="17"/>
  <c r="L485" i="17"/>
  <c r="K485" i="17" s="1" a="1"/>
  <c r="K485" i="17" s="1"/>
  <c r="L486" i="17"/>
  <c r="K486" i="17" s="1" a="1"/>
  <c r="K486" i="17" s="1"/>
  <c r="L487" i="17"/>
  <c r="K487" i="17" s="1" a="1"/>
  <c r="K487" i="17" s="1"/>
  <c r="L488" i="17"/>
  <c r="L489" i="17"/>
  <c r="K489" i="17" s="1" a="1"/>
  <c r="K489" i="17" s="1"/>
  <c r="L490" i="17"/>
  <c r="K490" i="17" s="1" a="1"/>
  <c r="K490" i="17" s="1"/>
  <c r="L491" i="17"/>
  <c r="K491" i="17" s="1" a="1"/>
  <c r="K491" i="17" s="1"/>
  <c r="L492" i="17"/>
  <c r="K492" i="17" s="1" a="1"/>
  <c r="L493" i="17"/>
  <c r="L494" i="17"/>
  <c r="K494" i="17" s="1" a="1"/>
  <c r="K494" i="17" s="1"/>
  <c r="L495" i="17"/>
  <c r="K495" i="17" s="1" a="1"/>
  <c r="K495" i="17" s="1"/>
  <c r="L496" i="17"/>
  <c r="K496" i="17" s="1" a="1"/>
  <c r="K496" i="17" s="1"/>
  <c r="L497" i="17"/>
  <c r="K497" i="17" s="1" a="1"/>
  <c r="K497" i="17" s="1"/>
  <c r="L498" i="17"/>
  <c r="K498" i="17" s="1" a="1"/>
  <c r="K498" i="17" s="1"/>
  <c r="L499" i="17"/>
  <c r="K499" i="17" s="1" a="1"/>
  <c r="K499" i="17" s="1"/>
  <c r="L500" i="17"/>
  <c r="L501" i="17"/>
  <c r="L502" i="17"/>
  <c r="K502" i="17" s="1" a="1"/>
  <c r="K502" i="17" s="1"/>
  <c r="L503" i="17"/>
  <c r="K503" i="17" s="1" a="1"/>
  <c r="L504" i="17"/>
  <c r="K504" i="17" s="1" a="1"/>
  <c r="K504" i="17" s="1"/>
  <c r="L505" i="17"/>
  <c r="K505" i="17" s="1" a="1"/>
  <c r="K505" i="17" s="1"/>
  <c r="L506" i="17"/>
  <c r="K506" i="17" s="1" a="1"/>
  <c r="K506" i="17" s="1"/>
  <c r="L507" i="17"/>
  <c r="L508" i="17"/>
  <c r="K508" i="17" s="1" a="1"/>
  <c r="L509" i="17"/>
  <c r="L510" i="17"/>
  <c r="K510" i="17" s="1" a="1"/>
  <c r="K510" i="17" s="1"/>
  <c r="L511" i="17"/>
  <c r="K511" i="17" s="1" a="1"/>
  <c r="K511" i="17" s="1"/>
  <c r="L512" i="17"/>
  <c r="K512" i="17" s="1" a="1"/>
  <c r="K512" i="17" s="1"/>
  <c r="L513" i="17"/>
  <c r="K513" i="17" s="1" a="1"/>
  <c r="K513" i="17" s="1"/>
  <c r="L514" i="17"/>
  <c r="K514" i="17" s="1" a="1"/>
  <c r="K514" i="17" s="1"/>
  <c r="L515" i="17"/>
  <c r="K515" i="17" s="1" a="1"/>
  <c r="K515" i="17" s="1"/>
  <c r="L516" i="17"/>
  <c r="L517" i="17"/>
  <c r="K517" i="17" s="1" a="1"/>
  <c r="K517" i="17" s="1"/>
  <c r="L518" i="17"/>
  <c r="K518" i="17" s="1" a="1"/>
  <c r="K518" i="17" s="1"/>
  <c r="L519" i="17"/>
  <c r="K519" i="17" s="1" a="1"/>
  <c r="K519" i="17" s="1"/>
  <c r="L520" i="17"/>
  <c r="K520" i="17" s="1" a="1"/>
  <c r="K520" i="17" s="1"/>
  <c r="L521" i="17"/>
  <c r="K521" i="17" s="1" a="1"/>
  <c r="K521" i="17" s="1"/>
  <c r="L522" i="17"/>
  <c r="K522" i="17" s="1" a="1"/>
  <c r="K522" i="17" s="1"/>
  <c r="L523" i="17"/>
  <c r="K523" i="17" s="1" a="1"/>
  <c r="K523" i="17" s="1"/>
  <c r="L524" i="17"/>
  <c r="L525" i="17"/>
  <c r="K525" i="17" s="1" a="1"/>
  <c r="K525" i="17" s="1"/>
  <c r="L526" i="17"/>
  <c r="K526" i="17" s="1" a="1"/>
  <c r="L527" i="17"/>
  <c r="L528" i="17"/>
  <c r="K528" i="17" s="1" a="1"/>
  <c r="K528" i="17" s="1"/>
  <c r="L529" i="17"/>
  <c r="L530" i="17"/>
  <c r="K530" i="17" s="1" a="1"/>
  <c r="K530" i="17" s="1"/>
  <c r="L531" i="17"/>
  <c r="K531" i="17" s="1" a="1"/>
  <c r="K531" i="17" s="1"/>
  <c r="L532" i="17"/>
  <c r="L533" i="17"/>
  <c r="K533" i="17" s="1" a="1"/>
  <c r="K533" i="17" s="1"/>
  <c r="L534" i="17"/>
  <c r="K534" i="17" s="1" a="1"/>
  <c r="K534" i="17" s="1"/>
  <c r="L535" i="17"/>
  <c r="L536" i="17"/>
  <c r="L537" i="17"/>
  <c r="K537" i="17" s="1" a="1"/>
  <c r="K537" i="17" s="1"/>
  <c r="L538" i="17"/>
  <c r="K538" i="17" s="1" a="1"/>
  <c r="K538" i="17" s="1"/>
  <c r="L539" i="17"/>
  <c r="K539" i="17" s="1" a="1"/>
  <c r="K539" i="17" s="1"/>
  <c r="L540" i="17"/>
  <c r="L541" i="17"/>
  <c r="L542" i="17"/>
  <c r="K542" i="17" s="1" a="1"/>
  <c r="K542" i="17" s="1"/>
  <c r="L543" i="17"/>
  <c r="K543" i="17" s="1" a="1"/>
  <c r="L544" i="17"/>
  <c r="K544" i="17" s="1" a="1"/>
  <c r="K544" i="17" s="1"/>
  <c r="L545" i="17"/>
  <c r="K545" i="17" s="1" a="1"/>
  <c r="K545" i="17" s="1"/>
  <c r="L546" i="17"/>
  <c r="K546" i="17" s="1" a="1"/>
  <c r="K546" i="17" s="1"/>
  <c r="L547" i="17"/>
  <c r="K547" i="17" s="1" a="1"/>
  <c r="K547" i="17" s="1"/>
  <c r="L548" i="17"/>
  <c r="L549" i="17"/>
  <c r="L550" i="17"/>
  <c r="K550" i="17" s="1" a="1"/>
  <c r="K550" i="17" s="1"/>
  <c r="L551" i="17"/>
  <c r="K551" i="17" s="1" a="1"/>
  <c r="K551" i="17" s="1"/>
  <c r="L552" i="17"/>
  <c r="K552" i="17" s="1" a="1"/>
  <c r="K552" i="17" s="1"/>
  <c r="L553" i="17"/>
  <c r="K553" i="17" s="1" a="1"/>
  <c r="K553" i="17" s="1"/>
  <c r="L554" i="17"/>
  <c r="K554" i="17" s="1" a="1"/>
  <c r="K554" i="17" s="1"/>
  <c r="L555" i="17"/>
  <c r="L556" i="17"/>
  <c r="K556" i="17" s="1" a="1"/>
  <c r="K556" i="17" s="1"/>
  <c r="L557" i="17"/>
  <c r="K557" i="17" s="1" a="1"/>
  <c r="K557" i="17" s="1"/>
  <c r="L558" i="17"/>
  <c r="K558" i="17" s="1" a="1"/>
  <c r="L559" i="17"/>
  <c r="K559" i="17" s="1" a="1"/>
  <c r="K559" i="17" s="1"/>
  <c r="L560" i="17"/>
  <c r="L561" i="17"/>
  <c r="K561" i="17" s="1" a="1"/>
  <c r="L562" i="17"/>
  <c r="K562" i="17" s="1" a="1"/>
  <c r="K562" i="17" s="1"/>
  <c r="L563" i="17"/>
  <c r="K563" i="17" s="1" a="1"/>
  <c r="K563" i="17" s="1"/>
  <c r="L564" i="17"/>
  <c r="L565" i="17"/>
  <c r="K565" i="17" s="1" a="1"/>
  <c r="L566" i="17"/>
  <c r="L567" i="17"/>
  <c r="K567" i="17" s="1" a="1"/>
  <c r="K567" i="17" s="1"/>
  <c r="L568" i="17"/>
  <c r="K568" i="17" s="1" a="1"/>
  <c r="K568" i="17" s="1"/>
  <c r="L569" i="17"/>
  <c r="K569" i="17" s="1" a="1"/>
  <c r="K569" i="17" s="1"/>
  <c r="L570" i="17"/>
  <c r="K570" i="17" s="1" a="1"/>
  <c r="K570" i="17" s="1"/>
  <c r="L571" i="17"/>
  <c r="L572" i="17"/>
  <c r="K572" i="17" s="1" a="1"/>
  <c r="K572" i="17" s="1"/>
  <c r="L573" i="17"/>
  <c r="K573" i="17" s="1" a="1"/>
  <c r="K573" i="17" s="1"/>
  <c r="L574" i="17"/>
  <c r="K574" i="17" s="1" a="1"/>
  <c r="K574" i="17" s="1"/>
  <c r="L575" i="17"/>
  <c r="K575" i="17" s="1" a="1"/>
  <c r="K575" i="17" s="1"/>
  <c r="L576" i="17"/>
  <c r="L577" i="17"/>
  <c r="K577" i="17" s="1" a="1"/>
  <c r="L578" i="17"/>
  <c r="K578" i="17" s="1" a="1"/>
  <c r="K578" i="17" s="1"/>
  <c r="L579" i="17"/>
  <c r="K579" i="17" s="1" a="1"/>
  <c r="K579" i="17" s="1"/>
  <c r="L580" i="17"/>
  <c r="L581" i="17"/>
  <c r="K581" i="17" s="1" a="1"/>
  <c r="L582" i="17"/>
  <c r="K582" i="17" s="1" a="1"/>
  <c r="K582" i="17" s="1"/>
  <c r="L583" i="17"/>
  <c r="K583" i="17" s="1" a="1"/>
  <c r="K583" i="17" s="1"/>
  <c r="L584" i="17"/>
  <c r="L585" i="17"/>
  <c r="K585" i="17" s="1" a="1"/>
  <c r="L586" i="17"/>
  <c r="K586" i="17" s="1" a="1"/>
  <c r="K586" i="17" s="1"/>
  <c r="L587" i="17"/>
  <c r="K587" i="17" s="1" a="1"/>
  <c r="K587" i="17" s="1"/>
  <c r="L588" i="17"/>
  <c r="K588" i="17" s="1" a="1"/>
  <c r="K588" i="17" s="1"/>
  <c r="L589" i="17"/>
  <c r="K589" i="17" s="1" a="1"/>
  <c r="K589" i="17" s="1"/>
  <c r="L590" i="17"/>
  <c r="K590" i="17" s="1" a="1"/>
  <c r="K590" i="17" s="1"/>
  <c r="L591" i="17"/>
  <c r="L592" i="17"/>
  <c r="L593" i="17"/>
  <c r="K593" i="17" s="1" a="1"/>
  <c r="L594" i="17"/>
  <c r="K594" i="17" s="1" a="1"/>
  <c r="K594" i="17" s="1"/>
  <c r="L595" i="17"/>
  <c r="L596" i="17"/>
  <c r="L597" i="17"/>
  <c r="K597" i="17" s="1" a="1"/>
  <c r="L598" i="17"/>
  <c r="K598" i="17" s="1" a="1"/>
  <c r="K598" i="17" s="1"/>
  <c r="L599" i="17"/>
  <c r="K599" i="17" s="1" a="1"/>
  <c r="K599" i="17" s="1"/>
  <c r="L600" i="17"/>
  <c r="L601" i="17"/>
  <c r="K601" i="17" s="1" a="1"/>
  <c r="L602" i="17"/>
  <c r="K602" i="17" s="1" a="1"/>
  <c r="K602" i="17" s="1"/>
  <c r="L603" i="17"/>
  <c r="K603" i="17" s="1" a="1"/>
  <c r="K603" i="17" s="1"/>
  <c r="L604" i="17"/>
  <c r="K604" i="17" s="1" a="1"/>
  <c r="K604" i="17" s="1"/>
  <c r="L605" i="17"/>
  <c r="K605" i="17" s="1" a="1"/>
  <c r="K605" i="17" s="1"/>
  <c r="L606" i="17"/>
  <c r="K606" i="17" s="1" a="1"/>
  <c r="L607" i="17"/>
  <c r="L608" i="17"/>
  <c r="L609" i="17"/>
  <c r="K609" i="17" s="1" a="1"/>
  <c r="K609" i="17" s="1"/>
  <c r="L610" i="17"/>
  <c r="K610" i="17" s="1" a="1"/>
  <c r="K610" i="17" s="1"/>
  <c r="L611" i="17"/>
  <c r="K611" i="17" s="1" a="1"/>
  <c r="K611" i="17" s="1"/>
  <c r="L612" i="17"/>
  <c r="L613" i="17"/>
  <c r="K613" i="17" s="1" a="1"/>
  <c r="L614" i="17"/>
  <c r="K614" i="17" s="1" a="1"/>
  <c r="K614" i="17" s="1"/>
  <c r="L615" i="17"/>
  <c r="K615" i="17" s="1" a="1"/>
  <c r="K615" i="17" s="1"/>
  <c r="L616" i="17"/>
  <c r="L617" i="17"/>
  <c r="K617" i="17" s="1" a="1"/>
  <c r="K617" i="17" s="1"/>
  <c r="L618" i="17"/>
  <c r="K618" i="17" s="1" a="1"/>
  <c r="K618" i="17" s="1"/>
  <c r="L619" i="17"/>
  <c r="K619" i="17" s="1" a="1"/>
  <c r="K619" i="17" s="1"/>
  <c r="L620" i="17"/>
  <c r="L621" i="17"/>
  <c r="K621" i="17" s="1" a="1"/>
  <c r="K621" i="17" s="1"/>
  <c r="L622" i="17"/>
  <c r="K622" i="17" s="1" a="1"/>
  <c r="K622" i="17" s="1"/>
  <c r="L623" i="17"/>
  <c r="L624" i="17"/>
  <c r="L625" i="17"/>
  <c r="K625" i="17" s="1" a="1"/>
  <c r="K625" i="17" s="1"/>
  <c r="L626" i="17"/>
  <c r="K626" i="17" s="1" a="1"/>
  <c r="K626" i="17" s="1"/>
  <c r="L627" i="17"/>
  <c r="K627" i="17" s="1" a="1"/>
  <c r="K627" i="17" s="1"/>
  <c r="L628" i="17"/>
  <c r="K628" i="17" s="1" a="1"/>
  <c r="K628" i="17" s="1"/>
  <c r="L629" i="17"/>
  <c r="L630" i="17"/>
  <c r="K630" i="17" s="1" a="1"/>
  <c r="K630" i="17" s="1"/>
  <c r="L631" i="17"/>
  <c r="K631" i="17" s="1" a="1"/>
  <c r="L632" i="17"/>
  <c r="L633" i="17"/>
  <c r="K633" i="17" s="1" a="1"/>
  <c r="K633" i="17" s="1"/>
  <c r="L634" i="17"/>
  <c r="K634" i="17" s="1" a="1"/>
  <c r="K634" i="17" s="1"/>
  <c r="L635" i="17"/>
  <c r="K635" i="17" s="1" a="1"/>
  <c r="K635" i="17" s="1"/>
  <c r="L636" i="17"/>
  <c r="L637" i="17"/>
  <c r="L638" i="17"/>
  <c r="L639" i="17"/>
  <c r="K639" i="17" s="1" a="1"/>
  <c r="K639" i="17" s="1"/>
  <c r="L640" i="17"/>
  <c r="K640" i="17" s="1" a="1"/>
  <c r="K640" i="17" s="1"/>
  <c r="L641" i="17"/>
  <c r="K641" i="17" s="1" a="1"/>
  <c r="L642" i="17"/>
  <c r="K642" i="17" s="1" a="1"/>
  <c r="K642" i="17" s="1"/>
  <c r="L643" i="17"/>
  <c r="K643" i="17" s="1" a="1"/>
  <c r="K643" i="17" s="1"/>
  <c r="L644" i="17"/>
  <c r="K644" i="17" s="1" a="1"/>
  <c r="K644" i="17" s="1"/>
  <c r="L645" i="17"/>
  <c r="K645" i="17" s="1" a="1"/>
  <c r="L646" i="17"/>
  <c r="K646" i="17" s="1" a="1"/>
  <c r="K646" i="17" s="1"/>
  <c r="L647" i="17"/>
  <c r="L648" i="17"/>
  <c r="L649" i="17"/>
  <c r="K649" i="17" s="1" a="1"/>
  <c r="K649" i="17" s="1"/>
  <c r="L650" i="17"/>
  <c r="K650" i="17" s="1" a="1"/>
  <c r="K650" i="17" s="1"/>
  <c r="L651" i="17"/>
  <c r="K651" i="17" s="1" a="1"/>
  <c r="K651" i="17" s="1"/>
  <c r="L652" i="17"/>
  <c r="K652" i="17" s="1" a="1"/>
  <c r="K652" i="17" s="1"/>
  <c r="L653" i="17"/>
  <c r="L654" i="17"/>
  <c r="K654" i="17" s="1" a="1"/>
  <c r="L655" i="17"/>
  <c r="L656" i="17"/>
  <c r="L657" i="17"/>
  <c r="K657" i="17" s="1" a="1"/>
  <c r="K657" i="17" s="1"/>
  <c r="L658" i="17"/>
  <c r="K658" i="17" s="1" a="1"/>
  <c r="K658" i="17" s="1"/>
  <c r="L659" i="17"/>
  <c r="K659" i="17" s="1" a="1"/>
  <c r="K659" i="17" s="1"/>
  <c r="L660" i="17"/>
  <c r="L661" i="17"/>
  <c r="L662" i="17"/>
  <c r="K662" i="17" s="1" a="1"/>
  <c r="K662" i="17" s="1"/>
  <c r="L663" i="17"/>
  <c r="K663" i="17" s="1" a="1"/>
  <c r="L664" i="17"/>
  <c r="K664" i="17" s="1" a="1"/>
  <c r="K664" i="17" s="1"/>
  <c r="L665" i="17"/>
  <c r="K665" i="17" s="1" a="1"/>
  <c r="L666" i="17"/>
  <c r="K666" i="17" s="1" a="1"/>
  <c r="K666" i="17" s="1"/>
  <c r="L667" i="17"/>
  <c r="K667" i="17" s="1" a="1"/>
  <c r="K667" i="17" s="1"/>
  <c r="L668" i="17"/>
  <c r="L669" i="17"/>
  <c r="L670" i="17"/>
  <c r="K670" i="17" s="1" a="1"/>
  <c r="K670" i="17" s="1"/>
  <c r="L671" i="17"/>
  <c r="L672" i="17"/>
  <c r="L673" i="17"/>
  <c r="L674" i="17"/>
  <c r="K674" i="17" s="1" a="1"/>
  <c r="K674" i="17" s="1"/>
  <c r="L675" i="17"/>
  <c r="K675" i="17" s="1" a="1"/>
  <c r="K675" i="17" s="1"/>
  <c r="L676" i="17"/>
  <c r="K676" i="17" s="1" a="1"/>
  <c r="K676" i="17" s="1"/>
  <c r="L677" i="17"/>
  <c r="L678" i="17"/>
  <c r="L679" i="17"/>
  <c r="L680" i="17"/>
  <c r="K680" i="17" s="1" a="1"/>
  <c r="K680" i="17" s="1"/>
  <c r="L681" i="17"/>
  <c r="K681" i="17" s="1" a="1"/>
  <c r="K681" i="17" s="1"/>
  <c r="L682" i="17"/>
  <c r="K682" i="17" s="1" a="1"/>
  <c r="K682" i="17" s="1"/>
  <c r="L683" i="17"/>
  <c r="K683" i="17" s="1" a="1"/>
  <c r="K683" i="17" s="1"/>
  <c r="L684" i="17"/>
  <c r="L685" i="17"/>
  <c r="L686" i="17"/>
  <c r="K686" i="17" s="1" a="1"/>
  <c r="K686" i="17" s="1"/>
  <c r="L687" i="17"/>
  <c r="L688" i="17"/>
  <c r="K688" i="17" s="1" a="1"/>
  <c r="K688" i="17" s="1"/>
  <c r="L689" i="17"/>
  <c r="K689" i="17" s="1" a="1"/>
  <c r="K689" i="17" s="1"/>
  <c r="L690" i="17"/>
  <c r="K690" i="17" s="1" a="1"/>
  <c r="K690" i="17" s="1"/>
  <c r="L691" i="17"/>
  <c r="K691" i="17" s="1" a="1"/>
  <c r="K691" i="17" s="1"/>
  <c r="L692" i="17"/>
  <c r="L693" i="17"/>
  <c r="L694" i="17"/>
  <c r="K694" i="17" s="1" a="1"/>
  <c r="K694" i="17" s="1"/>
  <c r="L695" i="17"/>
  <c r="K695" i="17" s="1" a="1"/>
  <c r="K695" i="17" s="1"/>
  <c r="L696" i="17"/>
  <c r="K696" i="17" s="1" a="1"/>
  <c r="K696" i="17" s="1"/>
  <c r="L697" i="17"/>
  <c r="K697" i="17" s="1" a="1"/>
  <c r="L698" i="17"/>
  <c r="K698" i="17" s="1" a="1"/>
  <c r="K698" i="17" s="1"/>
  <c r="L699" i="17"/>
  <c r="K699" i="17" s="1" a="1"/>
  <c r="K699" i="17" s="1"/>
  <c r="L700" i="17"/>
  <c r="L701" i="17"/>
  <c r="L702" i="17"/>
  <c r="K702" i="17" s="1" a="1"/>
  <c r="K702" i="17" s="1"/>
  <c r="L703" i="17"/>
  <c r="L704" i="17"/>
  <c r="L705" i="17"/>
  <c r="L706" i="17"/>
  <c r="K706" i="17" s="1" a="1"/>
  <c r="K706" i="17" s="1"/>
  <c r="L707" i="17"/>
  <c r="K707" i="17" s="1" a="1"/>
  <c r="K707" i="17" s="1"/>
  <c r="L708" i="17"/>
  <c r="L709" i="17"/>
  <c r="L710" i="17"/>
  <c r="L711" i="17"/>
  <c r="K711" i="17" s="1" a="1"/>
  <c r="L712" i="17"/>
  <c r="L713" i="17"/>
  <c r="L714" i="17"/>
  <c r="K714" i="17" s="1" a="1"/>
  <c r="K714" i="17" s="1"/>
  <c r="L715" i="17"/>
  <c r="K715" i="17" s="1" a="1"/>
  <c r="K715" i="17" s="1"/>
  <c r="L716" i="17"/>
  <c r="L717" i="17"/>
  <c r="L718" i="17"/>
  <c r="K718" i="17" s="1" a="1"/>
  <c r="L719" i="17"/>
  <c r="K719" i="17" s="1" a="1"/>
  <c r="K719" i="17" s="1"/>
  <c r="L720" i="17"/>
  <c r="K720" i="17" s="1" a="1"/>
  <c r="K720" i="17" s="1"/>
  <c r="L721" i="17"/>
  <c r="K721" i="17" s="1" a="1"/>
  <c r="K721" i="17" s="1"/>
  <c r="L722" i="17"/>
  <c r="K722" i="17" s="1" a="1"/>
  <c r="K722" i="17" s="1"/>
  <c r="L723" i="17"/>
  <c r="L724" i="17"/>
  <c r="K724" i="17" s="1" a="1"/>
  <c r="K724" i="17" s="1"/>
  <c r="L725" i="17"/>
  <c r="K725" i="17" s="1" a="1"/>
  <c r="L726" i="17"/>
  <c r="K726" i="17" s="1" a="1"/>
  <c r="K726" i="17" s="1"/>
  <c r="L727" i="17"/>
  <c r="L728" i="17"/>
  <c r="L729" i="17"/>
  <c r="K729" i="17" s="1" a="1"/>
  <c r="K729" i="17" s="1"/>
  <c r="L730" i="17"/>
  <c r="K730" i="17" s="1" a="1"/>
  <c r="K730" i="17" s="1"/>
  <c r="L731" i="17"/>
  <c r="L732" i="17"/>
  <c r="L733" i="17"/>
  <c r="L734" i="17"/>
  <c r="K734" i="17" s="1" a="1"/>
  <c r="K734" i="17" s="1"/>
  <c r="L735" i="17"/>
  <c r="L736" i="17"/>
  <c r="L737" i="17"/>
  <c r="L738" i="17"/>
  <c r="K738" i="17" s="1" a="1"/>
  <c r="K738" i="17" s="1"/>
  <c r="L739" i="17"/>
  <c r="K739" i="17" s="1" a="1"/>
  <c r="K739" i="17" s="1"/>
  <c r="L740" i="17"/>
  <c r="L741" i="17"/>
  <c r="L742" i="17"/>
  <c r="K742" i="17" s="1" a="1"/>
  <c r="K742" i="17" s="1"/>
  <c r="L743" i="17"/>
  <c r="K743" i="17" s="1" a="1"/>
  <c r="L744" i="17"/>
  <c r="K744" i="17" s="1" a="1"/>
  <c r="K744" i="17" s="1"/>
  <c r="L745" i="17"/>
  <c r="K745" i="17" s="1" a="1"/>
  <c r="K745" i="17" s="1"/>
  <c r="L746" i="17"/>
  <c r="K746" i="17" s="1" a="1"/>
  <c r="K746" i="17" s="1"/>
  <c r="L747" i="17"/>
  <c r="K747" i="17" s="1" a="1"/>
  <c r="K747" i="17" s="1"/>
  <c r="L748" i="17"/>
  <c r="L749" i="17"/>
  <c r="L750" i="17"/>
  <c r="K750" i="17" s="1" a="1"/>
  <c r="K750" i="17" s="1"/>
  <c r="L751" i="17"/>
  <c r="L752" i="17"/>
  <c r="K752" i="17" s="1" a="1"/>
  <c r="K752" i="17" s="1"/>
  <c r="L753" i="17"/>
  <c r="L754" i="17"/>
  <c r="K754" i="17" s="1" a="1"/>
  <c r="K754" i="17" s="1"/>
  <c r="L755" i="17"/>
  <c r="L756" i="17"/>
  <c r="K756" i="17" s="1" a="1"/>
  <c r="K756" i="17" s="1"/>
  <c r="L757" i="17"/>
  <c r="K757" i="17" s="1" a="1"/>
  <c r="K757" i="17" s="1"/>
  <c r="L758" i="17"/>
  <c r="K758" i="17" s="1" a="1"/>
  <c r="K758" i="17" s="1"/>
  <c r="L759" i="17"/>
  <c r="L760" i="17"/>
  <c r="L761" i="17"/>
  <c r="K761" i="17" s="1" a="1"/>
  <c r="K761" i="17" s="1"/>
  <c r="L762" i="17"/>
  <c r="K762" i="17" s="1" a="1"/>
  <c r="K762" i="17" s="1"/>
  <c r="L763" i="17"/>
  <c r="K763" i="17" s="1" a="1"/>
  <c r="K763" i="17" s="1"/>
  <c r="L764" i="17"/>
  <c r="L765" i="17"/>
  <c r="L766" i="17"/>
  <c r="K766" i="17" s="1" a="1"/>
  <c r="L767" i="17"/>
  <c r="L768" i="17"/>
  <c r="K768" i="17" s="1" a="1"/>
  <c r="K768" i="17" s="1"/>
  <c r="L769" i="17"/>
  <c r="K769" i="17" s="1" a="1"/>
  <c r="K769" i="17" s="1"/>
  <c r="L770" i="17"/>
  <c r="K770" i="17" s="1" a="1"/>
  <c r="K770" i="17" s="1"/>
  <c r="L771" i="17"/>
  <c r="K771" i="17" s="1" a="1"/>
  <c r="K771" i="17" s="1"/>
  <c r="L772" i="17"/>
  <c r="L773" i="17"/>
  <c r="L774" i="17"/>
  <c r="K774" i="17" s="1" a="1"/>
  <c r="K774" i="17" s="1"/>
  <c r="L775" i="17"/>
  <c r="K775" i="17" s="1" a="1"/>
  <c r="K775" i="17" s="1"/>
  <c r="L776" i="17"/>
  <c r="L777" i="17"/>
  <c r="L778" i="17"/>
  <c r="K778" i="17" s="1" a="1"/>
  <c r="K778" i="17" s="1"/>
  <c r="L779" i="17"/>
  <c r="K779" i="17" s="1" a="1"/>
  <c r="K779" i="17" s="1"/>
  <c r="L780" i="17"/>
  <c r="L781" i="17"/>
  <c r="L782" i="17"/>
  <c r="K782" i="17" s="1" a="1"/>
  <c r="K782" i="17" s="1"/>
  <c r="L783" i="17"/>
  <c r="L784" i="17"/>
  <c r="K784" i="17" s="1" a="1"/>
  <c r="K784" i="17" s="1"/>
  <c r="L785" i="17"/>
  <c r="L786" i="17"/>
  <c r="K786" i="17" s="1" a="1"/>
  <c r="K786" i="17" s="1"/>
  <c r="L787" i="17"/>
  <c r="K787" i="17" s="1" a="1"/>
  <c r="K787" i="17" s="1"/>
  <c r="L788" i="17"/>
  <c r="K788" i="17" s="1" a="1"/>
  <c r="K788" i="17" s="1"/>
  <c r="L789" i="17"/>
  <c r="K789" i="17" s="1" a="1"/>
  <c r="L790" i="17"/>
  <c r="K790" i="17" s="1" a="1"/>
  <c r="K790" i="17" s="1"/>
  <c r="L791" i="17"/>
  <c r="L792" i="17"/>
  <c r="K792" i="17" s="1" a="1"/>
  <c r="K792" i="17" s="1"/>
  <c r="L793" i="17"/>
  <c r="K793" i="17" s="1" a="1"/>
  <c r="K793" i="17" s="1"/>
  <c r="L794" i="17"/>
  <c r="K794" i="17" s="1" a="1"/>
  <c r="K794" i="17" s="1"/>
  <c r="L795" i="17"/>
  <c r="K795" i="17" s="1" a="1"/>
  <c r="L796" i="17"/>
  <c r="L797" i="17"/>
  <c r="L798" i="17"/>
  <c r="K798" i="17" s="1" a="1"/>
  <c r="L799" i="17"/>
  <c r="K799" i="17" s="1" a="1"/>
  <c r="K799" i="17" s="1"/>
  <c r="L800" i="17"/>
  <c r="L801" i="17"/>
  <c r="L802" i="17"/>
  <c r="K802" i="17" s="1" a="1"/>
  <c r="K802" i="17" s="1"/>
  <c r="L803" i="17"/>
  <c r="K803" i="17" s="1" a="1"/>
  <c r="K803" i="17" s="1"/>
  <c r="L804" i="17"/>
  <c r="L805" i="17"/>
  <c r="L806" i="17"/>
  <c r="K806" i="17" s="1" a="1"/>
  <c r="K806" i="17" s="1"/>
  <c r="L807" i="17"/>
  <c r="K807" i="17" s="1" a="1"/>
  <c r="L808" i="17"/>
  <c r="L809" i="17"/>
  <c r="L810" i="17"/>
  <c r="K810" i="17" s="1" a="1"/>
  <c r="K810" i="17" s="1"/>
  <c r="L811" i="17"/>
  <c r="K811" i="17" s="1" a="1"/>
  <c r="K811" i="17" s="1"/>
  <c r="L812" i="17"/>
  <c r="L813" i="17"/>
  <c r="L814" i="17"/>
  <c r="L815" i="17"/>
  <c r="L816" i="17"/>
  <c r="K816" i="17" s="1" a="1"/>
  <c r="K816" i="17" s="1"/>
  <c r="L817" i="17"/>
  <c r="L818" i="17"/>
  <c r="K818" i="17" s="1" a="1"/>
  <c r="K818" i="17" s="1"/>
  <c r="L819" i="17"/>
  <c r="K819" i="17" s="1" a="1"/>
  <c r="K819" i="17" s="1"/>
  <c r="L820" i="17"/>
  <c r="K820" i="17" s="1" a="1"/>
  <c r="K820" i="17" s="1"/>
  <c r="L821" i="17"/>
  <c r="K821" i="17" s="1" a="1"/>
  <c r="L822" i="17"/>
  <c r="K822" i="17" s="1" a="1"/>
  <c r="L823" i="17"/>
  <c r="K823" i="17" s="1" a="1"/>
  <c r="K823" i="17" s="1"/>
  <c r="L824" i="17"/>
  <c r="L825" i="17"/>
  <c r="K825" i="17" s="1" a="1"/>
  <c r="K825" i="17" s="1"/>
  <c r="L826" i="17"/>
  <c r="K826" i="17" s="1" a="1"/>
  <c r="K826" i="17" s="1"/>
  <c r="L827" i="17"/>
  <c r="L828" i="17"/>
  <c r="L829" i="17"/>
  <c r="L830" i="17"/>
  <c r="K830" i="17" s="1" a="1"/>
  <c r="K830" i="17" s="1"/>
  <c r="L831" i="17"/>
  <c r="L832" i="17"/>
  <c r="L833" i="17"/>
  <c r="L834" i="17"/>
  <c r="K834" i="17" s="1" a="1"/>
  <c r="K834" i="17" s="1"/>
  <c r="L835" i="17"/>
  <c r="L836" i="17"/>
  <c r="L837" i="17"/>
  <c r="L838" i="17"/>
  <c r="K838" i="17" s="1" a="1"/>
  <c r="K838" i="17" s="1"/>
  <c r="L839" i="17"/>
  <c r="K839" i="17" s="1" a="1"/>
  <c r="L840" i="17"/>
  <c r="L841" i="17"/>
  <c r="L842" i="17"/>
  <c r="K842" i="17" s="1" a="1"/>
  <c r="K842" i="17" s="1"/>
  <c r="L843" i="17"/>
  <c r="K843" i="17" s="1" a="1"/>
  <c r="K843" i="17" s="1"/>
  <c r="L844" i="17"/>
  <c r="L845" i="17"/>
  <c r="L846" i="17"/>
  <c r="K846" i="17" s="1" a="1"/>
  <c r="K846" i="17" s="1"/>
  <c r="L847" i="17"/>
  <c r="K847" i="17" s="1" a="1"/>
  <c r="K847" i="17" s="1"/>
  <c r="L848" i="17"/>
  <c r="K848" i="17" s="1" a="1"/>
  <c r="K848" i="17" s="1"/>
  <c r="L849" i="17"/>
  <c r="K849" i="17" s="1" a="1"/>
  <c r="K849" i="17" s="1"/>
  <c r="L850" i="17"/>
  <c r="K850" i="17" s="1" a="1"/>
  <c r="K850" i="17" s="1"/>
  <c r="L851" i="17"/>
  <c r="K851" i="17" s="1" a="1"/>
  <c r="K851" i="17" s="1"/>
  <c r="L852" i="17"/>
  <c r="K852" i="17" s="1" a="1"/>
  <c r="K852" i="17" s="1"/>
  <c r="L853" i="17"/>
  <c r="K853" i="17" s="1" a="1"/>
  <c r="L854" i="17"/>
  <c r="K854" i="17" s="1" a="1"/>
  <c r="K854" i="17" s="1"/>
  <c r="L855" i="17"/>
  <c r="L856" i="17"/>
  <c r="L857" i="17"/>
  <c r="K857" i="17" s="1" a="1"/>
  <c r="K857" i="17" s="1"/>
  <c r="L858" i="17"/>
  <c r="K858" i="17" s="1" a="1"/>
  <c r="K858" i="17" s="1"/>
  <c r="L859" i="17"/>
  <c r="K859" i="17" s="1" a="1"/>
  <c r="K859" i="17" s="1"/>
  <c r="L860" i="17"/>
  <c r="L861" i="17"/>
  <c r="L862" i="17"/>
  <c r="K862" i="17" s="1" a="1"/>
  <c r="K862" i="17" s="1"/>
  <c r="L863" i="17"/>
  <c r="L864" i="17"/>
  <c r="L865" i="17"/>
  <c r="L866" i="17"/>
  <c r="K866" i="17" s="1" a="1"/>
  <c r="K866" i="17" s="1"/>
  <c r="L867" i="17"/>
  <c r="K867" i="17" s="1" a="1"/>
  <c r="K867" i="17" s="1"/>
  <c r="L868" i="17"/>
  <c r="L869" i="17"/>
  <c r="L870" i="17"/>
  <c r="K870" i="17" s="1" a="1"/>
  <c r="K870" i="17" s="1"/>
  <c r="L871" i="17"/>
  <c r="K871" i="17" s="1" a="1"/>
  <c r="L872" i="17"/>
  <c r="K872" i="17" s="1" a="1"/>
  <c r="K872" i="17" s="1"/>
  <c r="L873" i="17"/>
  <c r="K873" i="17" s="1" a="1"/>
  <c r="K873" i="17" s="1"/>
  <c r="L874" i="17"/>
  <c r="K874" i="17" s="1" a="1"/>
  <c r="K874" i="17" s="1"/>
  <c r="L875" i="17"/>
  <c r="K875" i="17" s="1" a="1"/>
  <c r="K875" i="17" s="1"/>
  <c r="L876" i="17"/>
  <c r="L877" i="17"/>
  <c r="L878" i="17"/>
  <c r="K878" i="17" s="1" a="1"/>
  <c r="K878" i="17" s="1"/>
  <c r="L879" i="17"/>
  <c r="L880" i="17"/>
  <c r="K880" i="17" s="1" a="1"/>
  <c r="K880" i="17" s="1"/>
  <c r="L881" i="17"/>
  <c r="L882" i="17"/>
  <c r="K882" i="17" s="1" a="1"/>
  <c r="K882" i="17" s="1"/>
  <c r="L883" i="17"/>
  <c r="L884" i="17"/>
  <c r="K884" i="17" s="1" a="1"/>
  <c r="K884" i="17" s="1"/>
  <c r="L885" i="17"/>
  <c r="K885" i="17" s="1" a="1"/>
  <c r="K885" i="17" s="1"/>
  <c r="L886" i="17"/>
  <c r="K886" i="17" s="1" a="1"/>
  <c r="K886" i="17" s="1"/>
  <c r="L887" i="17"/>
  <c r="L888" i="17"/>
  <c r="L889" i="17"/>
  <c r="K889" i="17" s="1" a="1"/>
  <c r="K889" i="17" s="1"/>
  <c r="L890" i="17"/>
  <c r="K890" i="17" s="1" a="1"/>
  <c r="K890" i="17" s="1"/>
  <c r="L891" i="17"/>
  <c r="K891" i="17" s="1" a="1"/>
  <c r="K891" i="17" s="1"/>
  <c r="L892" i="17"/>
  <c r="L893" i="17"/>
  <c r="L894" i="17"/>
  <c r="K894" i="17" s="1" a="1"/>
  <c r="K894" i="17" s="1"/>
  <c r="L895" i="17"/>
  <c r="L896" i="17"/>
  <c r="K896" i="17" s="1" a="1"/>
  <c r="K896" i="17" s="1"/>
  <c r="L897" i="17"/>
  <c r="K897" i="17" s="1" a="1"/>
  <c r="K897" i="17" s="1"/>
  <c r="L898" i="17"/>
  <c r="K898" i="17" s="1" a="1"/>
  <c r="K898" i="17" s="1"/>
  <c r="L899" i="17"/>
  <c r="K899" i="17" s="1" a="1"/>
  <c r="L900" i="17"/>
  <c r="L901" i="17"/>
  <c r="L902" i="17"/>
  <c r="K902" i="17" s="1" a="1"/>
  <c r="K902" i="17" s="1"/>
  <c r="L903" i="17"/>
  <c r="K903" i="17" s="1" a="1"/>
  <c r="K903" i="17" s="1"/>
  <c r="L904" i="17"/>
  <c r="L905" i="17"/>
  <c r="L906" i="17"/>
  <c r="K906" i="17" s="1" a="1"/>
  <c r="K906" i="17" s="1"/>
  <c r="L907" i="17"/>
  <c r="K907" i="17" s="1" a="1"/>
  <c r="K907" i="17" s="1"/>
  <c r="L908" i="17"/>
  <c r="L909" i="17"/>
  <c r="L910" i="17"/>
  <c r="K910" i="17" s="1" a="1"/>
  <c r="K910" i="17" s="1"/>
  <c r="L911" i="17"/>
  <c r="L912" i="17"/>
  <c r="K912" i="17" s="1" a="1"/>
  <c r="K912" i="17" s="1"/>
  <c r="L913" i="17"/>
  <c r="L914" i="17"/>
  <c r="K914" i="17" s="1" a="1"/>
  <c r="K914" i="17" s="1"/>
  <c r="L915" i="17"/>
  <c r="K915" i="17" s="1" a="1"/>
  <c r="K915" i="17" s="1"/>
  <c r="L916" i="17"/>
  <c r="K916" i="17" s="1" a="1"/>
  <c r="K916" i="17" s="1"/>
  <c r="L917" i="17"/>
  <c r="K917" i="17" s="1" a="1"/>
  <c r="L918" i="17"/>
  <c r="L919" i="17"/>
  <c r="L920" i="17"/>
  <c r="K920" i="17" s="1" a="1"/>
  <c r="K920" i="17" s="1"/>
  <c r="L921" i="17"/>
  <c r="K921" i="17" s="1" a="1"/>
  <c r="K921" i="17" s="1"/>
  <c r="L922" i="17"/>
  <c r="K922" i="17" s="1" a="1"/>
  <c r="K922" i="17" s="1"/>
  <c r="L923" i="17"/>
  <c r="K923" i="17" s="1" a="1"/>
  <c r="K923" i="17" s="1"/>
  <c r="L924" i="17"/>
  <c r="L925" i="17"/>
  <c r="L926" i="17"/>
  <c r="K926" i="17" s="1" a="1"/>
  <c r="L927" i="17"/>
  <c r="K927" i="17" s="1" a="1"/>
  <c r="K927" i="17" s="1"/>
  <c r="L928" i="17"/>
  <c r="L929" i="17"/>
  <c r="L930" i="17"/>
  <c r="K930" i="17" s="1" a="1"/>
  <c r="K930" i="17" s="1"/>
  <c r="L931" i="17"/>
  <c r="K931" i="17" s="1" a="1"/>
  <c r="K931" i="17" s="1"/>
  <c r="L932" i="17"/>
  <c r="L933" i="17"/>
  <c r="L934" i="17"/>
  <c r="K934" i="17" s="1" a="1"/>
  <c r="K934" i="17" s="1"/>
  <c r="L935" i="17"/>
  <c r="K935" i="17" s="1" a="1"/>
  <c r="L936" i="17"/>
  <c r="L937" i="17"/>
  <c r="L938" i="17"/>
  <c r="K938" i="17" s="1" a="1"/>
  <c r="K938" i="17" s="1"/>
  <c r="L939" i="17"/>
  <c r="K939" i="17" s="1" a="1"/>
  <c r="K939" i="17" s="1"/>
  <c r="L940" i="17"/>
  <c r="L941" i="17"/>
  <c r="L942" i="17"/>
  <c r="K942" i="17" s="1" a="1"/>
  <c r="K942" i="17" s="1"/>
  <c r="L943" i="17"/>
  <c r="L944" i="17"/>
  <c r="K944" i="17" s="1" a="1"/>
  <c r="K944" i="17" s="1"/>
  <c r="L945" i="17"/>
  <c r="L946" i="17"/>
  <c r="K946" i="17" s="1" a="1"/>
  <c r="K946" i="17" s="1"/>
  <c r="L947" i="17"/>
  <c r="K947" i="17" s="1" a="1"/>
  <c r="L948" i="17"/>
  <c r="K948" i="17" s="1" a="1"/>
  <c r="K948" i="17" s="1"/>
  <c r="L949" i="17"/>
  <c r="K949" i="17" s="1" a="1"/>
  <c r="L950" i="17"/>
  <c r="K950" i="17" s="1" a="1"/>
  <c r="K950" i="17" s="1"/>
  <c r="L951" i="17"/>
  <c r="K951" i="17" s="1" a="1"/>
  <c r="K951" i="17" s="1"/>
  <c r="L952" i="17"/>
  <c r="L953" i="17"/>
  <c r="K953" i="17" s="1" a="1"/>
  <c r="K953" i="17" s="1"/>
  <c r="L954" i="17"/>
  <c r="K954" i="17" s="1" a="1"/>
  <c r="K954" i="17" s="1"/>
  <c r="L955" i="17"/>
  <c r="K955" i="17" s="1" a="1"/>
  <c r="K955" i="17" s="1"/>
  <c r="L956" i="17"/>
  <c r="L957" i="17"/>
  <c r="L958" i="17"/>
  <c r="K958" i="17" s="1" a="1"/>
  <c r="K958" i="17" s="1"/>
  <c r="L959" i="17"/>
  <c r="L960" i="17"/>
  <c r="L961" i="17"/>
  <c r="L962" i="17"/>
  <c r="K962" i="17" s="1" a="1"/>
  <c r="K962" i="17" s="1"/>
  <c r="L963" i="17"/>
  <c r="K963" i="17" s="1" a="1"/>
  <c r="K963" i="17" s="1"/>
  <c r="L964" i="17"/>
  <c r="L965" i="17"/>
  <c r="L966" i="17"/>
  <c r="L967" i="17"/>
  <c r="K967" i="17" s="1" a="1"/>
  <c r="L968" i="17"/>
  <c r="L969" i="17"/>
  <c r="L970" i="17"/>
  <c r="K970" i="17" s="1" a="1"/>
  <c r="K970" i="17" s="1"/>
  <c r="L971" i="17"/>
  <c r="K971" i="17" s="1" a="1"/>
  <c r="K971" i="17" s="1"/>
  <c r="L972" i="17"/>
  <c r="L973" i="17"/>
  <c r="L974" i="17"/>
  <c r="K974" i="17" s="1" a="1"/>
  <c r="L975" i="17"/>
  <c r="K975" i="17" s="1" a="1"/>
  <c r="K975" i="17" s="1"/>
  <c r="L976" i="17"/>
  <c r="K976" i="17" s="1" a="1"/>
  <c r="K976" i="17" s="1"/>
  <c r="L977" i="17"/>
  <c r="K977" i="17" s="1" a="1"/>
  <c r="K977" i="17" s="1"/>
  <c r="L978" i="17"/>
  <c r="K978" i="17" s="1" a="1"/>
  <c r="K978" i="17" s="1"/>
  <c r="L979" i="17"/>
  <c r="L980" i="17"/>
  <c r="K980" i="17" s="1" a="1"/>
  <c r="K980" i="17" s="1"/>
  <c r="L981" i="17"/>
  <c r="K981" i="17" s="1" a="1"/>
  <c r="L982" i="17"/>
  <c r="K982" i="17" s="1" a="1"/>
  <c r="K982" i="17" s="1"/>
  <c r="L983" i="17"/>
  <c r="L984" i="17"/>
  <c r="L985" i="17"/>
  <c r="K985" i="17" s="1" a="1"/>
  <c r="K985" i="17" s="1"/>
  <c r="L986" i="17"/>
  <c r="K986" i="17" s="1" a="1"/>
  <c r="K986" i="17" s="1"/>
  <c r="L987" i="17"/>
  <c r="L988" i="17"/>
  <c r="L989" i="17"/>
  <c r="L990" i="17"/>
  <c r="K990" i="17" s="1" a="1"/>
  <c r="K990" i="17" s="1"/>
  <c r="L991" i="17"/>
  <c r="L992" i="17"/>
  <c r="L993" i="17"/>
  <c r="L994" i="17"/>
  <c r="K994" i="17" s="1" a="1"/>
  <c r="K994" i="17" s="1"/>
  <c r="L995" i="17"/>
  <c r="K995" i="17" s="1" a="1"/>
  <c r="K995" i="17" s="1"/>
  <c r="L996" i="17"/>
  <c r="L997" i="17"/>
  <c r="L998" i="17"/>
  <c r="K998" i="17" s="1" a="1"/>
  <c r="K998" i="17" s="1"/>
  <c r="L999" i="17"/>
  <c r="K999" i="17" s="1" a="1"/>
  <c r="L1000" i="17"/>
  <c r="K1000" i="17" s="1" a="1"/>
  <c r="K1000" i="17" s="1"/>
  <c r="L1001" i="17"/>
  <c r="K1001" i="17" s="1" a="1"/>
  <c r="K1001" i="17" s="1"/>
  <c r="L2" i="17"/>
  <c r="K2" i="17" s="1" a="1"/>
  <c r="K2" i="17" s="1"/>
  <c r="I176" i="17" a="1"/>
  <c r="I176" i="17" s="1"/>
  <c r="I631" i="17" a="1"/>
  <c r="I631" i="17" s="1"/>
  <c r="J3" i="17"/>
  <c r="I3" i="17" s="1" a="1"/>
  <c r="I3" i="17" s="1"/>
  <c r="J4" i="17"/>
  <c r="I4" i="17" s="1" a="1"/>
  <c r="I4" i="17" s="1"/>
  <c r="J5" i="17"/>
  <c r="I5" i="17" s="1" a="1"/>
  <c r="I5" i="17" s="1"/>
  <c r="J6" i="17"/>
  <c r="I6" i="17" s="1" a="1"/>
  <c r="I6" i="17" s="1"/>
  <c r="J7" i="17"/>
  <c r="I7" i="17" s="1" a="1"/>
  <c r="I7" i="17" s="1"/>
  <c r="J8" i="17"/>
  <c r="I8" i="17" s="1" a="1"/>
  <c r="I8" i="17" s="1"/>
  <c r="J9" i="17"/>
  <c r="I9" i="17" s="1" a="1"/>
  <c r="I9" i="17" s="1"/>
  <c r="J10" i="17"/>
  <c r="I10" i="17" s="1" a="1"/>
  <c r="I10" i="17" s="1"/>
  <c r="J11" i="17"/>
  <c r="I11" i="17" s="1" a="1"/>
  <c r="I11" i="17" s="1"/>
  <c r="J12" i="17"/>
  <c r="I12" i="17" s="1" a="1"/>
  <c r="I12" i="17" s="1"/>
  <c r="J13" i="17"/>
  <c r="I13" i="17" s="1" a="1"/>
  <c r="I13" i="17" s="1"/>
  <c r="J14" i="17"/>
  <c r="I14" i="17" s="1" a="1"/>
  <c r="I14" i="17" s="1"/>
  <c r="J15" i="17"/>
  <c r="I15" i="17" s="1" a="1"/>
  <c r="I15" i="17" s="1"/>
  <c r="J16" i="17"/>
  <c r="I16" i="17" s="1" a="1"/>
  <c r="I16" i="17" s="1"/>
  <c r="J17" i="17"/>
  <c r="I17" i="17" s="1" a="1"/>
  <c r="I17" i="17" s="1"/>
  <c r="J18" i="17"/>
  <c r="I18" i="17" s="1" a="1"/>
  <c r="I18" i="17" s="1"/>
  <c r="J19" i="17"/>
  <c r="I19" i="17" s="1" a="1"/>
  <c r="I19" i="17" s="1"/>
  <c r="J20" i="17"/>
  <c r="I20" i="17" s="1" a="1"/>
  <c r="I20" i="17" s="1"/>
  <c r="J21" i="17"/>
  <c r="I21" i="17" s="1" a="1"/>
  <c r="I21" i="17" s="1"/>
  <c r="J22" i="17"/>
  <c r="I22" i="17" s="1" a="1"/>
  <c r="I22" i="17" s="1"/>
  <c r="J23" i="17"/>
  <c r="I23" i="17" s="1" a="1"/>
  <c r="I23" i="17" s="1"/>
  <c r="J24" i="17"/>
  <c r="I24" i="17" s="1" a="1"/>
  <c r="I24" i="17" s="1"/>
  <c r="J25" i="17"/>
  <c r="I25" i="17" s="1" a="1"/>
  <c r="I25" i="17" s="1"/>
  <c r="J26" i="17"/>
  <c r="I26" i="17" s="1" a="1"/>
  <c r="I26" i="17" s="1"/>
  <c r="J27" i="17"/>
  <c r="I27" i="17" s="1" a="1"/>
  <c r="I27" i="17" s="1"/>
  <c r="J28" i="17"/>
  <c r="I28" i="17" s="1" a="1"/>
  <c r="I28" i="17" s="1"/>
  <c r="J29" i="17"/>
  <c r="I29" i="17" s="1" a="1"/>
  <c r="I29" i="17" s="1"/>
  <c r="J30" i="17"/>
  <c r="I30" i="17" s="1" a="1"/>
  <c r="I30" i="17" s="1"/>
  <c r="J31" i="17"/>
  <c r="I31" i="17" s="1" a="1"/>
  <c r="I31" i="17" s="1"/>
  <c r="J32" i="17"/>
  <c r="I32" i="17" s="1" a="1"/>
  <c r="I32" i="17" s="1"/>
  <c r="J33" i="17"/>
  <c r="I33" i="17" s="1" a="1"/>
  <c r="I33" i="17" s="1"/>
  <c r="J34" i="17"/>
  <c r="I34" i="17" s="1" a="1"/>
  <c r="I34" i="17" s="1"/>
  <c r="J35" i="17"/>
  <c r="I35" i="17" s="1" a="1"/>
  <c r="I35" i="17" s="1"/>
  <c r="J36" i="17"/>
  <c r="I36" i="17" s="1" a="1"/>
  <c r="I36" i="17" s="1"/>
  <c r="J37" i="17"/>
  <c r="I37" i="17" s="1" a="1"/>
  <c r="I37" i="17" s="1"/>
  <c r="J38" i="17"/>
  <c r="I38" i="17" s="1" a="1"/>
  <c r="I38" i="17" s="1"/>
  <c r="J39" i="17"/>
  <c r="I39" i="17" s="1" a="1"/>
  <c r="I39" i="17" s="1"/>
  <c r="J40" i="17"/>
  <c r="I40" i="17" s="1" a="1"/>
  <c r="I40" i="17" s="1"/>
  <c r="J41" i="17"/>
  <c r="I41" i="17" s="1" a="1"/>
  <c r="I41" i="17" s="1"/>
  <c r="J42" i="17"/>
  <c r="I42" i="17" s="1" a="1"/>
  <c r="I42" i="17" s="1"/>
  <c r="J43" i="17"/>
  <c r="I43" i="17" s="1" a="1"/>
  <c r="I43" i="17" s="1"/>
  <c r="J44" i="17"/>
  <c r="I44" i="17" s="1" a="1"/>
  <c r="I44" i="17" s="1"/>
  <c r="J45" i="17"/>
  <c r="I45" i="17" s="1" a="1"/>
  <c r="I45" i="17" s="1"/>
  <c r="J46" i="17"/>
  <c r="I46" i="17" s="1" a="1"/>
  <c r="I46" i="17" s="1"/>
  <c r="J47" i="17"/>
  <c r="I47" i="17" s="1" a="1"/>
  <c r="I47" i="17" s="1"/>
  <c r="J48" i="17"/>
  <c r="I48" i="17" s="1" a="1"/>
  <c r="I48" i="17" s="1"/>
  <c r="J49" i="17"/>
  <c r="I49" i="17" s="1" a="1"/>
  <c r="I49" i="17" s="1"/>
  <c r="J50" i="17"/>
  <c r="I50" i="17" s="1" a="1"/>
  <c r="I50" i="17" s="1"/>
  <c r="J51" i="17"/>
  <c r="I51" i="17" s="1" a="1"/>
  <c r="I51" i="17" s="1"/>
  <c r="J52" i="17"/>
  <c r="I52" i="17" s="1" a="1"/>
  <c r="I52" i="17" s="1"/>
  <c r="J53" i="17"/>
  <c r="I53" i="17" s="1" a="1"/>
  <c r="I53" i="17" s="1"/>
  <c r="J54" i="17"/>
  <c r="I54" i="17" s="1" a="1"/>
  <c r="I54" i="17" s="1"/>
  <c r="J55" i="17"/>
  <c r="I55" i="17" s="1" a="1"/>
  <c r="I55" i="17" s="1"/>
  <c r="J56" i="17"/>
  <c r="I56" i="17" s="1" a="1"/>
  <c r="I56" i="17" s="1"/>
  <c r="J57" i="17"/>
  <c r="I57" i="17" s="1" a="1"/>
  <c r="I57" i="17" s="1"/>
  <c r="J58" i="17"/>
  <c r="I58" i="17" s="1" a="1"/>
  <c r="I58" i="17" s="1"/>
  <c r="J59" i="17"/>
  <c r="I59" i="17" s="1" a="1"/>
  <c r="I59" i="17" s="1"/>
  <c r="J60" i="17"/>
  <c r="I60" i="17" s="1" a="1"/>
  <c r="I60" i="17" s="1"/>
  <c r="J61" i="17"/>
  <c r="I61" i="17" s="1" a="1"/>
  <c r="I61" i="17" s="1"/>
  <c r="J62" i="17"/>
  <c r="I62" i="17" s="1" a="1"/>
  <c r="I62" i="17" s="1"/>
  <c r="J63" i="17"/>
  <c r="I63" i="17" s="1" a="1"/>
  <c r="I63" i="17" s="1"/>
  <c r="J64" i="17"/>
  <c r="I64" i="17" s="1" a="1"/>
  <c r="I64" i="17" s="1"/>
  <c r="J65" i="17"/>
  <c r="I65" i="17" s="1" a="1"/>
  <c r="I65" i="17" s="1"/>
  <c r="J66" i="17"/>
  <c r="I66" i="17" s="1" a="1"/>
  <c r="I66" i="17" s="1"/>
  <c r="J67" i="17"/>
  <c r="I67" i="17" s="1" a="1"/>
  <c r="I67" i="17" s="1"/>
  <c r="J68" i="17"/>
  <c r="I68" i="17" s="1" a="1"/>
  <c r="I68" i="17" s="1"/>
  <c r="J69" i="17"/>
  <c r="I69" i="17" s="1" a="1"/>
  <c r="I69" i="17" s="1"/>
  <c r="J70" i="17"/>
  <c r="I70" i="17" s="1" a="1"/>
  <c r="I70" i="17" s="1"/>
  <c r="J71" i="17"/>
  <c r="I71" i="17" s="1" a="1"/>
  <c r="I71" i="17" s="1"/>
  <c r="J72" i="17"/>
  <c r="I72" i="17" s="1" a="1"/>
  <c r="I72" i="17" s="1"/>
  <c r="J73" i="17"/>
  <c r="I73" i="17" s="1" a="1"/>
  <c r="I73" i="17" s="1"/>
  <c r="J74" i="17"/>
  <c r="I74" i="17" s="1" a="1"/>
  <c r="I74" i="17" s="1"/>
  <c r="J75" i="17"/>
  <c r="I75" i="17" s="1" a="1"/>
  <c r="I75" i="17" s="1"/>
  <c r="J76" i="17"/>
  <c r="I76" i="17" s="1" a="1"/>
  <c r="I76" i="17" s="1"/>
  <c r="J77" i="17"/>
  <c r="I77" i="17" s="1" a="1"/>
  <c r="I77" i="17" s="1"/>
  <c r="J78" i="17"/>
  <c r="I78" i="17" s="1" a="1"/>
  <c r="I78" i="17" s="1"/>
  <c r="J79" i="17"/>
  <c r="I79" i="17" s="1" a="1"/>
  <c r="I79" i="17" s="1"/>
  <c r="J80" i="17"/>
  <c r="I80" i="17" s="1" a="1"/>
  <c r="I80" i="17" s="1"/>
  <c r="J81" i="17"/>
  <c r="I81" i="17" s="1" a="1"/>
  <c r="I81" i="17" s="1"/>
  <c r="J82" i="17"/>
  <c r="I82" i="17" s="1" a="1"/>
  <c r="I82" i="17" s="1"/>
  <c r="J83" i="17"/>
  <c r="I83" i="17" s="1" a="1"/>
  <c r="I83" i="17" s="1"/>
  <c r="J84" i="17"/>
  <c r="I84" i="17" s="1" a="1"/>
  <c r="I84" i="17" s="1"/>
  <c r="J85" i="17"/>
  <c r="I85" i="17" s="1" a="1"/>
  <c r="I85" i="17" s="1"/>
  <c r="J86" i="17"/>
  <c r="I86" i="17" s="1" a="1"/>
  <c r="I86" i="17" s="1"/>
  <c r="J87" i="17"/>
  <c r="I87" i="17" s="1" a="1"/>
  <c r="I87" i="17" s="1"/>
  <c r="J88" i="17"/>
  <c r="I88" i="17" s="1" a="1"/>
  <c r="I88" i="17" s="1"/>
  <c r="J89" i="17"/>
  <c r="I89" i="17" s="1" a="1"/>
  <c r="I89" i="17" s="1"/>
  <c r="J90" i="17"/>
  <c r="I90" i="17" s="1" a="1"/>
  <c r="I90" i="17" s="1"/>
  <c r="J91" i="17"/>
  <c r="I91" i="17" s="1" a="1"/>
  <c r="I91" i="17" s="1"/>
  <c r="J92" i="17"/>
  <c r="I92" i="17" s="1" a="1"/>
  <c r="I92" i="17" s="1"/>
  <c r="J93" i="17"/>
  <c r="I93" i="17" s="1" a="1"/>
  <c r="I93" i="17" s="1"/>
  <c r="J94" i="17"/>
  <c r="I94" i="17" s="1" a="1"/>
  <c r="I94" i="17" s="1"/>
  <c r="J95" i="17"/>
  <c r="I95" i="17" s="1" a="1"/>
  <c r="I95" i="17" s="1"/>
  <c r="J96" i="17"/>
  <c r="I96" i="17" s="1" a="1"/>
  <c r="I96" i="17" s="1"/>
  <c r="J97" i="17"/>
  <c r="I97" i="17" s="1" a="1"/>
  <c r="I97" i="17" s="1"/>
  <c r="J98" i="17"/>
  <c r="I98" i="17" s="1" a="1"/>
  <c r="I98" i="17" s="1"/>
  <c r="J99" i="17"/>
  <c r="I99" i="17" s="1" a="1"/>
  <c r="I99" i="17" s="1"/>
  <c r="J100" i="17"/>
  <c r="I100" i="17" s="1" a="1"/>
  <c r="I100" i="17" s="1"/>
  <c r="J101" i="17"/>
  <c r="I101" i="17" s="1" a="1"/>
  <c r="I101" i="17" s="1"/>
  <c r="J102" i="17"/>
  <c r="I102" i="17" s="1" a="1"/>
  <c r="I102" i="17" s="1"/>
  <c r="J103" i="17"/>
  <c r="I103" i="17" s="1" a="1"/>
  <c r="I103" i="17" s="1"/>
  <c r="J104" i="17"/>
  <c r="I104" i="17" s="1" a="1"/>
  <c r="I104" i="17" s="1"/>
  <c r="J105" i="17"/>
  <c r="I105" i="17" s="1" a="1"/>
  <c r="I105" i="17" s="1"/>
  <c r="J106" i="17"/>
  <c r="I106" i="17" s="1" a="1"/>
  <c r="I106" i="17" s="1"/>
  <c r="J107" i="17"/>
  <c r="I107" i="17" s="1" a="1"/>
  <c r="I107" i="17" s="1"/>
  <c r="J108" i="17"/>
  <c r="I108" i="17" s="1" a="1"/>
  <c r="I108" i="17" s="1"/>
  <c r="J109" i="17"/>
  <c r="I109" i="17" s="1" a="1"/>
  <c r="I109" i="17" s="1"/>
  <c r="J110" i="17"/>
  <c r="I110" i="17" s="1" a="1"/>
  <c r="I110" i="17" s="1"/>
  <c r="J111" i="17"/>
  <c r="I111" i="17" s="1" a="1"/>
  <c r="I111" i="17" s="1"/>
  <c r="J112" i="17"/>
  <c r="I112" i="17" s="1" a="1"/>
  <c r="I112" i="17" s="1"/>
  <c r="J113" i="17"/>
  <c r="I113" i="17" s="1" a="1"/>
  <c r="I113" i="17" s="1"/>
  <c r="J114" i="17"/>
  <c r="I114" i="17" s="1" a="1"/>
  <c r="I114" i="17" s="1"/>
  <c r="J115" i="17"/>
  <c r="I115" i="17" s="1" a="1"/>
  <c r="I115" i="17" s="1"/>
  <c r="J116" i="17"/>
  <c r="I116" i="17" s="1" a="1"/>
  <c r="I116" i="17" s="1"/>
  <c r="J117" i="17"/>
  <c r="I117" i="17" s="1" a="1"/>
  <c r="I117" i="17" s="1"/>
  <c r="J118" i="17"/>
  <c r="I118" i="17" s="1" a="1"/>
  <c r="I118" i="17" s="1"/>
  <c r="J119" i="17"/>
  <c r="I119" i="17" s="1" a="1"/>
  <c r="I119" i="17" s="1"/>
  <c r="J120" i="17"/>
  <c r="I120" i="17" s="1" a="1"/>
  <c r="I120" i="17" s="1"/>
  <c r="J121" i="17"/>
  <c r="I121" i="17" s="1" a="1"/>
  <c r="I121" i="17" s="1"/>
  <c r="J122" i="17"/>
  <c r="I122" i="17" s="1" a="1"/>
  <c r="I122" i="17" s="1"/>
  <c r="J123" i="17"/>
  <c r="I123" i="17" s="1" a="1"/>
  <c r="I123" i="17" s="1"/>
  <c r="J124" i="17"/>
  <c r="I124" i="17" s="1" a="1"/>
  <c r="I124" i="17" s="1"/>
  <c r="J125" i="17"/>
  <c r="I125" i="17" s="1" a="1"/>
  <c r="I125" i="17" s="1"/>
  <c r="J126" i="17"/>
  <c r="I126" i="17" s="1" a="1"/>
  <c r="I126" i="17" s="1"/>
  <c r="J127" i="17"/>
  <c r="I127" i="17" s="1" a="1"/>
  <c r="I127" i="17" s="1"/>
  <c r="J128" i="17"/>
  <c r="I128" i="17" s="1" a="1"/>
  <c r="I128" i="17" s="1"/>
  <c r="J129" i="17"/>
  <c r="I129" i="17" s="1" a="1"/>
  <c r="I129" i="17" s="1"/>
  <c r="J130" i="17"/>
  <c r="I130" i="17" s="1" a="1"/>
  <c r="I130" i="17" s="1"/>
  <c r="J131" i="17"/>
  <c r="I131" i="17" s="1" a="1"/>
  <c r="I131" i="17" s="1"/>
  <c r="J132" i="17"/>
  <c r="I132" i="17" s="1" a="1"/>
  <c r="I132" i="17" s="1"/>
  <c r="J133" i="17"/>
  <c r="I133" i="17" s="1" a="1"/>
  <c r="I133" i="17" s="1"/>
  <c r="J134" i="17"/>
  <c r="I134" i="17" s="1" a="1"/>
  <c r="I134" i="17" s="1"/>
  <c r="J135" i="17"/>
  <c r="I135" i="17" s="1" a="1"/>
  <c r="I135" i="17" s="1"/>
  <c r="J136" i="17"/>
  <c r="I136" i="17" s="1" a="1"/>
  <c r="I136" i="17" s="1"/>
  <c r="J137" i="17"/>
  <c r="I137" i="17" s="1" a="1"/>
  <c r="I137" i="17" s="1"/>
  <c r="J138" i="17"/>
  <c r="I138" i="17" s="1" a="1"/>
  <c r="I138" i="17" s="1"/>
  <c r="J139" i="17"/>
  <c r="I139" i="17" s="1" a="1"/>
  <c r="I139" i="17" s="1"/>
  <c r="J140" i="17"/>
  <c r="I140" i="17" s="1" a="1"/>
  <c r="I140" i="17" s="1"/>
  <c r="J141" i="17"/>
  <c r="I141" i="17" s="1" a="1"/>
  <c r="I141" i="17" s="1"/>
  <c r="J142" i="17"/>
  <c r="I142" i="17" s="1" a="1"/>
  <c r="I142" i="17" s="1"/>
  <c r="J143" i="17"/>
  <c r="I143" i="17" s="1" a="1"/>
  <c r="I143" i="17" s="1"/>
  <c r="J144" i="17"/>
  <c r="I144" i="17" s="1" a="1"/>
  <c r="I144" i="17" s="1"/>
  <c r="J145" i="17"/>
  <c r="I145" i="17" s="1" a="1"/>
  <c r="I145" i="17" s="1"/>
  <c r="J146" i="17"/>
  <c r="I146" i="17" s="1" a="1"/>
  <c r="I146" i="17" s="1"/>
  <c r="J147" i="17"/>
  <c r="I147" i="17" s="1" a="1"/>
  <c r="I147" i="17" s="1"/>
  <c r="J148" i="17"/>
  <c r="I148" i="17" s="1" a="1"/>
  <c r="I148" i="17" s="1"/>
  <c r="J149" i="17"/>
  <c r="I149" i="17" s="1" a="1"/>
  <c r="I149" i="17" s="1"/>
  <c r="J150" i="17"/>
  <c r="I150" i="17" s="1" a="1"/>
  <c r="I150" i="17" s="1"/>
  <c r="J151" i="17"/>
  <c r="I151" i="17" s="1" a="1"/>
  <c r="I151" i="17" s="1"/>
  <c r="J152" i="17"/>
  <c r="I152" i="17" s="1" a="1"/>
  <c r="I152" i="17" s="1"/>
  <c r="J153" i="17"/>
  <c r="I153" i="17" s="1" a="1"/>
  <c r="I153" i="17" s="1"/>
  <c r="J154" i="17"/>
  <c r="I154" i="17" s="1" a="1"/>
  <c r="I154" i="17" s="1"/>
  <c r="J155" i="17"/>
  <c r="I155" i="17" s="1" a="1"/>
  <c r="I155" i="17" s="1"/>
  <c r="J156" i="17"/>
  <c r="I156" i="17" s="1" a="1"/>
  <c r="I156" i="17" s="1"/>
  <c r="J157" i="17"/>
  <c r="I157" i="17" s="1" a="1"/>
  <c r="I157" i="17" s="1"/>
  <c r="J158" i="17"/>
  <c r="I158" i="17" s="1" a="1"/>
  <c r="I158" i="17" s="1"/>
  <c r="J159" i="17"/>
  <c r="I159" i="17" s="1" a="1"/>
  <c r="I159" i="17" s="1"/>
  <c r="J160" i="17"/>
  <c r="I160" i="17" s="1" a="1"/>
  <c r="I160" i="17" s="1"/>
  <c r="J161" i="17"/>
  <c r="I161" i="17" s="1" a="1"/>
  <c r="I161" i="17" s="1"/>
  <c r="J162" i="17"/>
  <c r="I162" i="17" s="1" a="1"/>
  <c r="I162" i="17" s="1"/>
  <c r="J163" i="17"/>
  <c r="I163" i="17" s="1" a="1"/>
  <c r="I163" i="17" s="1"/>
  <c r="J164" i="17"/>
  <c r="I164" i="17" s="1" a="1"/>
  <c r="I164" i="17" s="1"/>
  <c r="J165" i="17"/>
  <c r="I165" i="17" s="1" a="1"/>
  <c r="I165" i="17" s="1"/>
  <c r="J166" i="17"/>
  <c r="I166" i="17" s="1" a="1"/>
  <c r="I166" i="17" s="1"/>
  <c r="J167" i="17"/>
  <c r="I167" i="17" s="1" a="1"/>
  <c r="I167" i="17" s="1"/>
  <c r="J168" i="17"/>
  <c r="I168" i="17" s="1" a="1"/>
  <c r="I168" i="17" s="1"/>
  <c r="J169" i="17"/>
  <c r="I169" i="17" s="1" a="1"/>
  <c r="I169" i="17" s="1"/>
  <c r="J170" i="17"/>
  <c r="I170" i="17" s="1" a="1"/>
  <c r="I170" i="17" s="1"/>
  <c r="J171" i="17"/>
  <c r="I171" i="17" s="1" a="1"/>
  <c r="I171" i="17" s="1"/>
  <c r="J172" i="17"/>
  <c r="I172" i="17" s="1" a="1"/>
  <c r="I172" i="17" s="1"/>
  <c r="J173" i="17"/>
  <c r="I173" i="17" s="1" a="1"/>
  <c r="I173" i="17" s="1"/>
  <c r="J174" i="17"/>
  <c r="I174" i="17" s="1" a="1"/>
  <c r="I174" i="17" s="1"/>
  <c r="J175" i="17"/>
  <c r="I175" i="17" s="1" a="1"/>
  <c r="I175" i="17" s="1"/>
  <c r="J176" i="17"/>
  <c r="J177" i="17"/>
  <c r="I177" i="17" s="1" a="1"/>
  <c r="I177" i="17" s="1"/>
  <c r="J178" i="17"/>
  <c r="I178" i="17" s="1" a="1"/>
  <c r="I178" i="17" s="1"/>
  <c r="J179" i="17"/>
  <c r="I179" i="17" s="1" a="1"/>
  <c r="I179" i="17" s="1"/>
  <c r="J180" i="17"/>
  <c r="I180" i="17" s="1" a="1"/>
  <c r="I180" i="17" s="1"/>
  <c r="J181" i="17"/>
  <c r="I181" i="17" s="1" a="1"/>
  <c r="I181" i="17" s="1"/>
  <c r="J182" i="17"/>
  <c r="I182" i="17" s="1" a="1"/>
  <c r="I182" i="17" s="1"/>
  <c r="J183" i="17"/>
  <c r="I183" i="17" s="1" a="1"/>
  <c r="I183" i="17" s="1"/>
  <c r="J184" i="17"/>
  <c r="I184" i="17" s="1" a="1"/>
  <c r="I184" i="17" s="1"/>
  <c r="J185" i="17"/>
  <c r="I185" i="17" s="1" a="1"/>
  <c r="I185" i="17" s="1"/>
  <c r="J186" i="17"/>
  <c r="I186" i="17" s="1" a="1"/>
  <c r="I186" i="17" s="1"/>
  <c r="J187" i="17"/>
  <c r="I187" i="17" s="1" a="1"/>
  <c r="I187" i="17" s="1"/>
  <c r="J188" i="17"/>
  <c r="I188" i="17" s="1" a="1"/>
  <c r="I188" i="17" s="1"/>
  <c r="J189" i="17"/>
  <c r="I189" i="17" s="1" a="1"/>
  <c r="I189" i="17" s="1"/>
  <c r="J190" i="17"/>
  <c r="I190" i="17" s="1" a="1"/>
  <c r="I190" i="17" s="1"/>
  <c r="J191" i="17"/>
  <c r="I191" i="17" s="1" a="1"/>
  <c r="I191" i="17" s="1"/>
  <c r="J192" i="17"/>
  <c r="I192" i="17" s="1" a="1"/>
  <c r="I192" i="17" s="1"/>
  <c r="J193" i="17"/>
  <c r="I193" i="17" s="1" a="1"/>
  <c r="I193" i="17" s="1"/>
  <c r="J194" i="17"/>
  <c r="I194" i="17" s="1" a="1"/>
  <c r="I194" i="17" s="1"/>
  <c r="J195" i="17"/>
  <c r="I195" i="17" s="1" a="1"/>
  <c r="I195" i="17" s="1"/>
  <c r="J196" i="17"/>
  <c r="I196" i="17" s="1" a="1"/>
  <c r="I196" i="17" s="1"/>
  <c r="J197" i="17"/>
  <c r="I197" i="17" s="1" a="1"/>
  <c r="I197" i="17" s="1"/>
  <c r="J198" i="17"/>
  <c r="I198" i="17" s="1" a="1"/>
  <c r="I198" i="17" s="1"/>
  <c r="J199" i="17"/>
  <c r="I199" i="17" s="1" a="1"/>
  <c r="I199" i="17" s="1"/>
  <c r="J200" i="17"/>
  <c r="I200" i="17" s="1" a="1"/>
  <c r="I200" i="17" s="1"/>
  <c r="J201" i="17"/>
  <c r="I201" i="17" s="1" a="1"/>
  <c r="I201" i="17" s="1"/>
  <c r="J202" i="17"/>
  <c r="I202" i="17" s="1" a="1"/>
  <c r="I202" i="17" s="1"/>
  <c r="J203" i="17"/>
  <c r="I203" i="17" s="1" a="1"/>
  <c r="I203" i="17" s="1"/>
  <c r="J204" i="17"/>
  <c r="I204" i="17" s="1" a="1"/>
  <c r="I204" i="17" s="1"/>
  <c r="J205" i="17"/>
  <c r="I205" i="17" s="1" a="1"/>
  <c r="I205" i="17" s="1"/>
  <c r="J206" i="17"/>
  <c r="I206" i="17" s="1" a="1"/>
  <c r="I206" i="17" s="1"/>
  <c r="J207" i="17"/>
  <c r="I207" i="17" s="1" a="1"/>
  <c r="I207" i="17" s="1"/>
  <c r="J208" i="17"/>
  <c r="I208" i="17" s="1" a="1"/>
  <c r="I208" i="17" s="1"/>
  <c r="J209" i="17"/>
  <c r="I209" i="17" s="1" a="1"/>
  <c r="I209" i="17" s="1"/>
  <c r="J210" i="17"/>
  <c r="I210" i="17" s="1" a="1"/>
  <c r="I210" i="17" s="1"/>
  <c r="J211" i="17"/>
  <c r="I211" i="17" s="1" a="1"/>
  <c r="I211" i="17" s="1"/>
  <c r="J212" i="17"/>
  <c r="I212" i="17" s="1" a="1"/>
  <c r="I212" i="17" s="1"/>
  <c r="J213" i="17"/>
  <c r="I213" i="17" s="1" a="1"/>
  <c r="I213" i="17" s="1"/>
  <c r="J214" i="17"/>
  <c r="I214" i="17" s="1" a="1"/>
  <c r="I214" i="17" s="1"/>
  <c r="J215" i="17"/>
  <c r="I215" i="17" s="1" a="1"/>
  <c r="I215" i="17" s="1"/>
  <c r="J216" i="17"/>
  <c r="I216" i="17" s="1" a="1"/>
  <c r="I216" i="17" s="1"/>
  <c r="J217" i="17"/>
  <c r="I217" i="17" s="1" a="1"/>
  <c r="I217" i="17" s="1"/>
  <c r="J218" i="17"/>
  <c r="I218" i="17" s="1" a="1"/>
  <c r="I218" i="17" s="1"/>
  <c r="J219" i="17"/>
  <c r="I219" i="17" s="1" a="1"/>
  <c r="I219" i="17" s="1"/>
  <c r="J220" i="17"/>
  <c r="I220" i="17" s="1" a="1"/>
  <c r="I220" i="17" s="1"/>
  <c r="J221" i="17"/>
  <c r="I221" i="17" s="1" a="1"/>
  <c r="I221" i="17" s="1"/>
  <c r="J222" i="17"/>
  <c r="I222" i="17" s="1" a="1"/>
  <c r="I222" i="17" s="1"/>
  <c r="J223" i="17"/>
  <c r="I223" i="17" s="1" a="1"/>
  <c r="I223" i="17" s="1"/>
  <c r="J224" i="17"/>
  <c r="I224" i="17" s="1" a="1"/>
  <c r="I224" i="17" s="1"/>
  <c r="J225" i="17"/>
  <c r="I225" i="17" s="1" a="1"/>
  <c r="I225" i="17" s="1"/>
  <c r="J226" i="17"/>
  <c r="I226" i="17" s="1" a="1"/>
  <c r="I226" i="17" s="1"/>
  <c r="J227" i="17"/>
  <c r="I227" i="17" s="1" a="1"/>
  <c r="I227" i="17" s="1"/>
  <c r="J228" i="17"/>
  <c r="I228" i="17" s="1" a="1"/>
  <c r="I228" i="17" s="1"/>
  <c r="J229" i="17"/>
  <c r="I229" i="17" s="1" a="1"/>
  <c r="I229" i="17" s="1"/>
  <c r="J230" i="17"/>
  <c r="I230" i="17" s="1" a="1"/>
  <c r="I230" i="17" s="1"/>
  <c r="J231" i="17"/>
  <c r="I231" i="17" s="1" a="1"/>
  <c r="I231" i="17" s="1"/>
  <c r="J232" i="17"/>
  <c r="I232" i="17" s="1" a="1"/>
  <c r="I232" i="17" s="1"/>
  <c r="J233" i="17"/>
  <c r="I233" i="17" s="1" a="1"/>
  <c r="I233" i="17" s="1"/>
  <c r="J234" i="17"/>
  <c r="I234" i="17" s="1" a="1"/>
  <c r="I234" i="17" s="1"/>
  <c r="J235" i="17"/>
  <c r="I235" i="17" s="1" a="1"/>
  <c r="I235" i="17" s="1"/>
  <c r="J236" i="17"/>
  <c r="I236" i="17" s="1" a="1"/>
  <c r="I236" i="17" s="1"/>
  <c r="J237" i="17"/>
  <c r="I237" i="17" s="1" a="1"/>
  <c r="I237" i="17" s="1"/>
  <c r="J238" i="17"/>
  <c r="I238" i="17" s="1" a="1"/>
  <c r="I238" i="17" s="1"/>
  <c r="J239" i="17"/>
  <c r="I239" i="17" s="1" a="1"/>
  <c r="I239" i="17" s="1"/>
  <c r="J240" i="17"/>
  <c r="I240" i="17" s="1" a="1"/>
  <c r="I240" i="17" s="1"/>
  <c r="J241" i="17"/>
  <c r="I241" i="17" s="1" a="1"/>
  <c r="I241" i="17" s="1"/>
  <c r="J242" i="17"/>
  <c r="I242" i="17" s="1" a="1"/>
  <c r="I242" i="17" s="1"/>
  <c r="J243" i="17"/>
  <c r="I243" i="17" s="1" a="1"/>
  <c r="I243" i="17" s="1"/>
  <c r="J244" i="17"/>
  <c r="I244" i="17" s="1" a="1"/>
  <c r="I244" i="17" s="1"/>
  <c r="J245" i="17"/>
  <c r="I245" i="17" s="1" a="1"/>
  <c r="I245" i="17" s="1"/>
  <c r="J246" i="17"/>
  <c r="I246" i="17" s="1" a="1"/>
  <c r="I246" i="17" s="1"/>
  <c r="J247" i="17"/>
  <c r="I247" i="17" s="1" a="1"/>
  <c r="I247" i="17" s="1"/>
  <c r="J248" i="17"/>
  <c r="I248" i="17" s="1" a="1"/>
  <c r="I248" i="17" s="1"/>
  <c r="J249" i="17"/>
  <c r="I249" i="17" s="1" a="1"/>
  <c r="I249" i="17" s="1"/>
  <c r="J250" i="17"/>
  <c r="I250" i="17" s="1" a="1"/>
  <c r="I250" i="17" s="1"/>
  <c r="J251" i="17"/>
  <c r="I251" i="17" s="1" a="1"/>
  <c r="I251" i="17" s="1"/>
  <c r="J252" i="17"/>
  <c r="I252" i="17" s="1" a="1"/>
  <c r="I252" i="17" s="1"/>
  <c r="J253" i="17"/>
  <c r="I253" i="17" s="1" a="1"/>
  <c r="I253" i="17" s="1"/>
  <c r="J254" i="17"/>
  <c r="I254" i="17" s="1" a="1"/>
  <c r="I254" i="17" s="1"/>
  <c r="J255" i="17"/>
  <c r="I255" i="17" s="1" a="1"/>
  <c r="I255" i="17" s="1"/>
  <c r="J256" i="17"/>
  <c r="I256" i="17" s="1" a="1"/>
  <c r="I256" i="17" s="1"/>
  <c r="J257" i="17"/>
  <c r="I257" i="17" s="1" a="1"/>
  <c r="I257" i="17" s="1"/>
  <c r="J258" i="17"/>
  <c r="I258" i="17" s="1" a="1"/>
  <c r="I258" i="17" s="1"/>
  <c r="J259" i="17"/>
  <c r="I259" i="17" s="1" a="1"/>
  <c r="I259" i="17" s="1"/>
  <c r="J260" i="17"/>
  <c r="I260" i="17" s="1" a="1"/>
  <c r="I260" i="17" s="1"/>
  <c r="J261" i="17"/>
  <c r="I261" i="17" s="1" a="1"/>
  <c r="I261" i="17" s="1"/>
  <c r="J262" i="17"/>
  <c r="I262" i="17" s="1" a="1"/>
  <c r="I262" i="17" s="1"/>
  <c r="J263" i="17"/>
  <c r="I263" i="17" s="1" a="1"/>
  <c r="I263" i="17" s="1"/>
  <c r="J264" i="17"/>
  <c r="I264" i="17" s="1" a="1"/>
  <c r="I264" i="17" s="1"/>
  <c r="J265" i="17"/>
  <c r="I265" i="17" s="1" a="1"/>
  <c r="I265" i="17" s="1"/>
  <c r="J266" i="17"/>
  <c r="I266" i="17" s="1" a="1"/>
  <c r="I266" i="17" s="1"/>
  <c r="J267" i="17"/>
  <c r="I267" i="17" s="1" a="1"/>
  <c r="I267" i="17" s="1"/>
  <c r="J268" i="17"/>
  <c r="I268" i="17" s="1" a="1"/>
  <c r="I268" i="17" s="1"/>
  <c r="J269" i="17"/>
  <c r="I269" i="17" s="1" a="1"/>
  <c r="I269" i="17" s="1"/>
  <c r="J270" i="17"/>
  <c r="I270" i="17" s="1" a="1"/>
  <c r="I270" i="17" s="1"/>
  <c r="J271" i="17"/>
  <c r="I271" i="17" s="1" a="1"/>
  <c r="I271" i="17" s="1"/>
  <c r="J272" i="17"/>
  <c r="I272" i="17" s="1" a="1"/>
  <c r="I272" i="17" s="1"/>
  <c r="J273" i="17"/>
  <c r="I273" i="17" s="1" a="1"/>
  <c r="I273" i="17" s="1"/>
  <c r="J274" i="17"/>
  <c r="I274" i="17" s="1" a="1"/>
  <c r="I274" i="17" s="1"/>
  <c r="J275" i="17"/>
  <c r="I275" i="17" s="1" a="1"/>
  <c r="I275" i="17" s="1"/>
  <c r="J276" i="17"/>
  <c r="I276" i="17" s="1" a="1"/>
  <c r="I276" i="17" s="1"/>
  <c r="J277" i="17"/>
  <c r="I277" i="17" s="1" a="1"/>
  <c r="I277" i="17" s="1"/>
  <c r="J278" i="17"/>
  <c r="I278" i="17" s="1" a="1"/>
  <c r="I278" i="17" s="1"/>
  <c r="J279" i="17"/>
  <c r="I279" i="17" s="1" a="1"/>
  <c r="I279" i="17" s="1"/>
  <c r="J280" i="17"/>
  <c r="I280" i="17" s="1" a="1"/>
  <c r="I280" i="17" s="1"/>
  <c r="J281" i="17"/>
  <c r="I281" i="17" s="1" a="1"/>
  <c r="I281" i="17" s="1"/>
  <c r="J282" i="17"/>
  <c r="I282" i="17" s="1" a="1"/>
  <c r="I282" i="17" s="1"/>
  <c r="J283" i="17"/>
  <c r="I283" i="17" s="1" a="1"/>
  <c r="I283" i="17" s="1"/>
  <c r="J284" i="17"/>
  <c r="I284" i="17" s="1" a="1"/>
  <c r="I284" i="17" s="1"/>
  <c r="J285" i="17"/>
  <c r="I285" i="17" s="1" a="1"/>
  <c r="I285" i="17" s="1"/>
  <c r="J286" i="17"/>
  <c r="I286" i="17" s="1" a="1"/>
  <c r="I286" i="17" s="1"/>
  <c r="J287" i="17"/>
  <c r="I287" i="17" s="1" a="1"/>
  <c r="I287" i="17" s="1"/>
  <c r="J288" i="17"/>
  <c r="I288" i="17" s="1" a="1"/>
  <c r="I288" i="17" s="1"/>
  <c r="J289" i="17"/>
  <c r="I289" i="17" s="1" a="1"/>
  <c r="I289" i="17" s="1"/>
  <c r="J290" i="17"/>
  <c r="I290" i="17" s="1" a="1"/>
  <c r="I290" i="17" s="1"/>
  <c r="J291" i="17"/>
  <c r="I291" i="17" s="1" a="1"/>
  <c r="I291" i="17" s="1"/>
  <c r="J292" i="17"/>
  <c r="I292" i="17" s="1" a="1"/>
  <c r="I292" i="17" s="1"/>
  <c r="J293" i="17"/>
  <c r="I293" i="17" s="1" a="1"/>
  <c r="I293" i="17" s="1"/>
  <c r="J294" i="17"/>
  <c r="I294" i="17" s="1" a="1"/>
  <c r="I294" i="17" s="1"/>
  <c r="J295" i="17"/>
  <c r="I295" i="17" s="1" a="1"/>
  <c r="I295" i="17" s="1"/>
  <c r="J296" i="17"/>
  <c r="I296" i="17" s="1" a="1"/>
  <c r="I296" i="17" s="1"/>
  <c r="J297" i="17"/>
  <c r="I297" i="17" s="1" a="1"/>
  <c r="I297" i="17" s="1"/>
  <c r="J298" i="17"/>
  <c r="I298" i="17" s="1" a="1"/>
  <c r="I298" i="17" s="1"/>
  <c r="J299" i="17"/>
  <c r="I299" i="17" s="1" a="1"/>
  <c r="I299" i="17" s="1"/>
  <c r="J300" i="17"/>
  <c r="I300" i="17" s="1" a="1"/>
  <c r="I300" i="17" s="1"/>
  <c r="J301" i="17"/>
  <c r="I301" i="17" s="1" a="1"/>
  <c r="I301" i="17" s="1"/>
  <c r="J302" i="17"/>
  <c r="I302" i="17" s="1" a="1"/>
  <c r="I302" i="17" s="1"/>
  <c r="J303" i="17"/>
  <c r="I303" i="17" s="1" a="1"/>
  <c r="I303" i="17" s="1"/>
  <c r="J304" i="17"/>
  <c r="I304" i="17" s="1" a="1"/>
  <c r="I304" i="17" s="1"/>
  <c r="J305" i="17"/>
  <c r="I305" i="17" s="1" a="1"/>
  <c r="I305" i="17" s="1"/>
  <c r="J306" i="17"/>
  <c r="I306" i="17" s="1" a="1"/>
  <c r="I306" i="17" s="1"/>
  <c r="J307" i="17"/>
  <c r="I307" i="17" s="1" a="1"/>
  <c r="I307" i="17" s="1"/>
  <c r="J308" i="17"/>
  <c r="I308" i="17" s="1" a="1"/>
  <c r="I308" i="17" s="1"/>
  <c r="J309" i="17"/>
  <c r="I309" i="17" s="1" a="1"/>
  <c r="I309" i="17" s="1"/>
  <c r="J310" i="17"/>
  <c r="I310" i="17" s="1" a="1"/>
  <c r="I310" i="17" s="1"/>
  <c r="J311" i="17"/>
  <c r="I311" i="17" s="1" a="1"/>
  <c r="I311" i="17" s="1"/>
  <c r="J312" i="17"/>
  <c r="I312" i="17" s="1" a="1"/>
  <c r="I312" i="17" s="1"/>
  <c r="J313" i="17"/>
  <c r="I313" i="17" s="1" a="1"/>
  <c r="I313" i="17" s="1"/>
  <c r="J314" i="17"/>
  <c r="I314" i="17" s="1" a="1"/>
  <c r="I314" i="17" s="1"/>
  <c r="J315" i="17"/>
  <c r="I315" i="17" s="1" a="1"/>
  <c r="I315" i="17" s="1"/>
  <c r="J316" i="17"/>
  <c r="I316" i="17" s="1" a="1"/>
  <c r="I316" i="17" s="1"/>
  <c r="J317" i="17"/>
  <c r="I317" i="17" s="1" a="1"/>
  <c r="I317" i="17" s="1"/>
  <c r="J318" i="17"/>
  <c r="I318" i="17" s="1" a="1"/>
  <c r="I318" i="17" s="1"/>
  <c r="J319" i="17"/>
  <c r="I319" i="17" s="1" a="1"/>
  <c r="I319" i="17" s="1"/>
  <c r="J320" i="17"/>
  <c r="I320" i="17" s="1" a="1"/>
  <c r="I320" i="17" s="1"/>
  <c r="J321" i="17"/>
  <c r="I321" i="17" s="1" a="1"/>
  <c r="I321" i="17" s="1"/>
  <c r="J322" i="17"/>
  <c r="I322" i="17" s="1" a="1"/>
  <c r="I322" i="17" s="1"/>
  <c r="J323" i="17"/>
  <c r="I323" i="17" s="1" a="1"/>
  <c r="I323" i="17" s="1"/>
  <c r="J324" i="17"/>
  <c r="I324" i="17" s="1" a="1"/>
  <c r="I324" i="17" s="1"/>
  <c r="J325" i="17"/>
  <c r="I325" i="17" s="1" a="1"/>
  <c r="I325" i="17" s="1"/>
  <c r="J326" i="17"/>
  <c r="I326" i="17" s="1" a="1"/>
  <c r="I326" i="17" s="1"/>
  <c r="J327" i="17"/>
  <c r="I327" i="17" s="1" a="1"/>
  <c r="I327" i="17" s="1"/>
  <c r="J328" i="17"/>
  <c r="I328" i="17" s="1" a="1"/>
  <c r="I328" i="17" s="1"/>
  <c r="J329" i="17"/>
  <c r="I329" i="17" s="1" a="1"/>
  <c r="I329" i="17" s="1"/>
  <c r="J330" i="17"/>
  <c r="I330" i="17" s="1" a="1"/>
  <c r="I330" i="17" s="1"/>
  <c r="J331" i="17"/>
  <c r="I331" i="17" s="1" a="1"/>
  <c r="I331" i="17" s="1"/>
  <c r="J332" i="17"/>
  <c r="I332" i="17" s="1" a="1"/>
  <c r="I332" i="17" s="1"/>
  <c r="J333" i="17"/>
  <c r="I333" i="17" s="1" a="1"/>
  <c r="I333" i="17" s="1"/>
  <c r="J334" i="17"/>
  <c r="I334" i="17" s="1" a="1"/>
  <c r="I334" i="17" s="1"/>
  <c r="J335" i="17"/>
  <c r="I335" i="17" s="1" a="1"/>
  <c r="I335" i="17" s="1"/>
  <c r="J336" i="17"/>
  <c r="I336" i="17" s="1" a="1"/>
  <c r="I336" i="17" s="1"/>
  <c r="J337" i="17"/>
  <c r="I337" i="17" s="1" a="1"/>
  <c r="I337" i="17" s="1"/>
  <c r="J338" i="17"/>
  <c r="I338" i="17" s="1" a="1"/>
  <c r="I338" i="17" s="1"/>
  <c r="J339" i="17"/>
  <c r="I339" i="17" s="1" a="1"/>
  <c r="I339" i="17" s="1"/>
  <c r="J340" i="17"/>
  <c r="I340" i="17" s="1" a="1"/>
  <c r="I340" i="17" s="1"/>
  <c r="J341" i="17"/>
  <c r="I341" i="17" s="1" a="1"/>
  <c r="I341" i="17" s="1"/>
  <c r="J342" i="17"/>
  <c r="I342" i="17" s="1" a="1"/>
  <c r="I342" i="17" s="1"/>
  <c r="J343" i="17"/>
  <c r="I343" i="17" s="1" a="1"/>
  <c r="I343" i="17" s="1"/>
  <c r="J344" i="17"/>
  <c r="I344" i="17" s="1" a="1"/>
  <c r="I344" i="17" s="1"/>
  <c r="J345" i="17"/>
  <c r="I345" i="17" s="1" a="1"/>
  <c r="I345" i="17" s="1"/>
  <c r="J346" i="17"/>
  <c r="I346" i="17" s="1" a="1"/>
  <c r="I346" i="17" s="1"/>
  <c r="J347" i="17"/>
  <c r="I347" i="17" s="1" a="1"/>
  <c r="I347" i="17" s="1"/>
  <c r="J348" i="17"/>
  <c r="I348" i="17" s="1" a="1"/>
  <c r="I348" i="17" s="1"/>
  <c r="J349" i="17"/>
  <c r="I349" i="17" s="1" a="1"/>
  <c r="I349" i="17" s="1"/>
  <c r="J350" i="17"/>
  <c r="I350" i="17" s="1" a="1"/>
  <c r="I350" i="17" s="1"/>
  <c r="J351" i="17"/>
  <c r="I351" i="17" s="1" a="1"/>
  <c r="I351" i="17" s="1"/>
  <c r="J352" i="17"/>
  <c r="I352" i="17" s="1" a="1"/>
  <c r="I352" i="17" s="1"/>
  <c r="J353" i="17"/>
  <c r="I353" i="17" s="1" a="1"/>
  <c r="I353" i="17" s="1"/>
  <c r="J354" i="17"/>
  <c r="I354" i="17" s="1" a="1"/>
  <c r="I354" i="17" s="1"/>
  <c r="J355" i="17"/>
  <c r="I355" i="17" s="1" a="1"/>
  <c r="I355" i="17" s="1"/>
  <c r="J356" i="17"/>
  <c r="I356" i="17" s="1" a="1"/>
  <c r="I356" i="17" s="1"/>
  <c r="J357" i="17"/>
  <c r="I357" i="17" s="1" a="1"/>
  <c r="I357" i="17" s="1"/>
  <c r="J358" i="17"/>
  <c r="I358" i="17" s="1" a="1"/>
  <c r="I358" i="17" s="1"/>
  <c r="J359" i="17"/>
  <c r="I359" i="17" s="1" a="1"/>
  <c r="I359" i="17" s="1"/>
  <c r="J360" i="17"/>
  <c r="I360" i="17" s="1" a="1"/>
  <c r="I360" i="17" s="1"/>
  <c r="J361" i="17"/>
  <c r="I361" i="17" s="1" a="1"/>
  <c r="I361" i="17" s="1"/>
  <c r="J362" i="17"/>
  <c r="I362" i="17" s="1" a="1"/>
  <c r="I362" i="17" s="1"/>
  <c r="J363" i="17"/>
  <c r="I363" i="17" s="1" a="1"/>
  <c r="I363" i="17" s="1"/>
  <c r="J364" i="17"/>
  <c r="I364" i="17" s="1" a="1"/>
  <c r="I364" i="17" s="1"/>
  <c r="J365" i="17"/>
  <c r="I365" i="17" s="1" a="1"/>
  <c r="I365" i="17" s="1"/>
  <c r="J366" i="17"/>
  <c r="I366" i="17" s="1" a="1"/>
  <c r="I366" i="17" s="1"/>
  <c r="J367" i="17"/>
  <c r="I367" i="17" s="1" a="1"/>
  <c r="I367" i="17" s="1"/>
  <c r="J368" i="17"/>
  <c r="I368" i="17" s="1" a="1"/>
  <c r="I368" i="17" s="1"/>
  <c r="J369" i="17"/>
  <c r="I369" i="17" s="1" a="1"/>
  <c r="I369" i="17" s="1"/>
  <c r="J370" i="17"/>
  <c r="I370" i="17" s="1" a="1"/>
  <c r="I370" i="17" s="1"/>
  <c r="J371" i="17"/>
  <c r="I371" i="17" s="1" a="1"/>
  <c r="I371" i="17" s="1"/>
  <c r="J372" i="17"/>
  <c r="I372" i="17" s="1" a="1"/>
  <c r="I372" i="17" s="1"/>
  <c r="J373" i="17"/>
  <c r="I373" i="17" s="1" a="1"/>
  <c r="I373" i="17" s="1"/>
  <c r="J374" i="17"/>
  <c r="I374" i="17" s="1" a="1"/>
  <c r="I374" i="17" s="1"/>
  <c r="J375" i="17"/>
  <c r="I375" i="17" s="1" a="1"/>
  <c r="I375" i="17" s="1"/>
  <c r="J376" i="17"/>
  <c r="I376" i="17" s="1" a="1"/>
  <c r="I376" i="17" s="1"/>
  <c r="J377" i="17"/>
  <c r="I377" i="17" s="1" a="1"/>
  <c r="I377" i="17" s="1"/>
  <c r="J378" i="17"/>
  <c r="I378" i="17" s="1" a="1"/>
  <c r="I378" i="17" s="1"/>
  <c r="J379" i="17"/>
  <c r="I379" i="17" s="1" a="1"/>
  <c r="I379" i="17" s="1"/>
  <c r="J380" i="17"/>
  <c r="I380" i="17" s="1" a="1"/>
  <c r="I380" i="17" s="1"/>
  <c r="J381" i="17"/>
  <c r="I381" i="17" s="1" a="1"/>
  <c r="I381" i="17" s="1"/>
  <c r="J382" i="17"/>
  <c r="I382" i="17" s="1" a="1"/>
  <c r="I382" i="17" s="1"/>
  <c r="J383" i="17"/>
  <c r="I383" i="17" s="1" a="1"/>
  <c r="I383" i="17" s="1"/>
  <c r="J384" i="17"/>
  <c r="I384" i="17" s="1" a="1"/>
  <c r="I384" i="17" s="1"/>
  <c r="J385" i="17"/>
  <c r="I385" i="17" s="1" a="1"/>
  <c r="I385" i="17" s="1"/>
  <c r="J386" i="17"/>
  <c r="I386" i="17" s="1" a="1"/>
  <c r="I386" i="17" s="1"/>
  <c r="J387" i="17"/>
  <c r="I387" i="17" s="1" a="1"/>
  <c r="I387" i="17" s="1"/>
  <c r="J388" i="17"/>
  <c r="I388" i="17" s="1" a="1"/>
  <c r="I388" i="17" s="1"/>
  <c r="J389" i="17"/>
  <c r="I389" i="17" s="1" a="1"/>
  <c r="I389" i="17" s="1"/>
  <c r="J390" i="17"/>
  <c r="I390" i="17" s="1" a="1"/>
  <c r="I390" i="17" s="1"/>
  <c r="J391" i="17"/>
  <c r="I391" i="17" s="1" a="1"/>
  <c r="I391" i="17" s="1"/>
  <c r="J392" i="17"/>
  <c r="I392" i="17" s="1" a="1"/>
  <c r="I392" i="17" s="1"/>
  <c r="J393" i="17"/>
  <c r="I393" i="17" s="1" a="1"/>
  <c r="I393" i="17" s="1"/>
  <c r="J394" i="17"/>
  <c r="I394" i="17" s="1" a="1"/>
  <c r="I394" i="17" s="1"/>
  <c r="J395" i="17"/>
  <c r="I395" i="17" s="1" a="1"/>
  <c r="I395" i="17" s="1"/>
  <c r="J396" i="17"/>
  <c r="I396" i="17" s="1" a="1"/>
  <c r="I396" i="17" s="1"/>
  <c r="J397" i="17"/>
  <c r="I397" i="17" s="1" a="1"/>
  <c r="I397" i="17" s="1"/>
  <c r="J398" i="17"/>
  <c r="I398" i="17" s="1" a="1"/>
  <c r="I398" i="17" s="1"/>
  <c r="J399" i="17"/>
  <c r="I399" i="17" s="1" a="1"/>
  <c r="I399" i="17" s="1"/>
  <c r="J400" i="17"/>
  <c r="I400" i="17" s="1" a="1"/>
  <c r="I400" i="17" s="1"/>
  <c r="J401" i="17"/>
  <c r="I401" i="17" s="1" a="1"/>
  <c r="I401" i="17" s="1"/>
  <c r="J402" i="17"/>
  <c r="I402" i="17" s="1" a="1"/>
  <c r="I402" i="17" s="1"/>
  <c r="J403" i="17"/>
  <c r="I403" i="17" s="1" a="1"/>
  <c r="I403" i="17" s="1"/>
  <c r="J404" i="17"/>
  <c r="I404" i="17" s="1" a="1"/>
  <c r="I404" i="17" s="1"/>
  <c r="J405" i="17"/>
  <c r="I405" i="17" s="1" a="1"/>
  <c r="I405" i="17" s="1"/>
  <c r="J406" i="17"/>
  <c r="I406" i="17" s="1" a="1"/>
  <c r="I406" i="17" s="1"/>
  <c r="J407" i="17"/>
  <c r="I407" i="17" s="1" a="1"/>
  <c r="I407" i="17" s="1"/>
  <c r="J408" i="17"/>
  <c r="I408" i="17" s="1" a="1"/>
  <c r="I408" i="17" s="1"/>
  <c r="J409" i="17"/>
  <c r="I409" i="17" s="1" a="1"/>
  <c r="I409" i="17" s="1"/>
  <c r="J410" i="17"/>
  <c r="I410" i="17" s="1" a="1"/>
  <c r="I410" i="17" s="1"/>
  <c r="J411" i="17"/>
  <c r="I411" i="17" s="1" a="1"/>
  <c r="I411" i="17" s="1"/>
  <c r="J412" i="17"/>
  <c r="I412" i="17" s="1" a="1"/>
  <c r="I412" i="17" s="1"/>
  <c r="J413" i="17"/>
  <c r="I413" i="17" s="1" a="1"/>
  <c r="I413" i="17" s="1"/>
  <c r="J414" i="17"/>
  <c r="I414" i="17" s="1" a="1"/>
  <c r="I414" i="17" s="1"/>
  <c r="J415" i="17"/>
  <c r="I415" i="17" s="1" a="1"/>
  <c r="I415" i="17" s="1"/>
  <c r="J416" i="17"/>
  <c r="I416" i="17" s="1" a="1"/>
  <c r="I416" i="17" s="1"/>
  <c r="J417" i="17"/>
  <c r="I417" i="17" s="1" a="1"/>
  <c r="I417" i="17" s="1"/>
  <c r="J418" i="17"/>
  <c r="I418" i="17" s="1" a="1"/>
  <c r="I418" i="17" s="1"/>
  <c r="J419" i="17"/>
  <c r="I419" i="17" s="1" a="1"/>
  <c r="I419" i="17" s="1"/>
  <c r="J420" i="17"/>
  <c r="I420" i="17" s="1" a="1"/>
  <c r="I420" i="17" s="1"/>
  <c r="J421" i="17"/>
  <c r="I421" i="17" s="1" a="1"/>
  <c r="I421" i="17" s="1"/>
  <c r="J422" i="17"/>
  <c r="I422" i="17" s="1" a="1"/>
  <c r="I422" i="17" s="1"/>
  <c r="J423" i="17"/>
  <c r="I423" i="17" s="1" a="1"/>
  <c r="I423" i="17" s="1"/>
  <c r="J424" i="17"/>
  <c r="I424" i="17" s="1" a="1"/>
  <c r="I424" i="17" s="1"/>
  <c r="J425" i="17"/>
  <c r="I425" i="17" s="1" a="1"/>
  <c r="I425" i="17" s="1"/>
  <c r="J426" i="17"/>
  <c r="I426" i="17" s="1" a="1"/>
  <c r="I426" i="17" s="1"/>
  <c r="J427" i="17"/>
  <c r="I427" i="17" s="1" a="1"/>
  <c r="I427" i="17" s="1"/>
  <c r="J428" i="17"/>
  <c r="I428" i="17" s="1" a="1"/>
  <c r="I428" i="17" s="1"/>
  <c r="J429" i="17"/>
  <c r="I429" i="17" s="1" a="1"/>
  <c r="I429" i="17" s="1"/>
  <c r="J430" i="17"/>
  <c r="I430" i="17" s="1" a="1"/>
  <c r="I430" i="17" s="1"/>
  <c r="J431" i="17"/>
  <c r="I431" i="17" s="1" a="1"/>
  <c r="I431" i="17" s="1"/>
  <c r="J432" i="17"/>
  <c r="I432" i="17" s="1" a="1"/>
  <c r="I432" i="17" s="1"/>
  <c r="J433" i="17"/>
  <c r="I433" i="17" s="1" a="1"/>
  <c r="I433" i="17" s="1"/>
  <c r="J434" i="17"/>
  <c r="I434" i="17" s="1" a="1"/>
  <c r="I434" i="17" s="1"/>
  <c r="J435" i="17"/>
  <c r="I435" i="17" s="1" a="1"/>
  <c r="I435" i="17" s="1"/>
  <c r="J436" i="17"/>
  <c r="I436" i="17" s="1" a="1"/>
  <c r="I436" i="17" s="1"/>
  <c r="J437" i="17"/>
  <c r="I437" i="17" s="1" a="1"/>
  <c r="I437" i="17" s="1"/>
  <c r="J438" i="17"/>
  <c r="I438" i="17" s="1" a="1"/>
  <c r="I438" i="17" s="1"/>
  <c r="J439" i="17"/>
  <c r="I439" i="17" s="1" a="1"/>
  <c r="I439" i="17" s="1"/>
  <c r="J440" i="17"/>
  <c r="I440" i="17" s="1" a="1"/>
  <c r="I440" i="17" s="1"/>
  <c r="J441" i="17"/>
  <c r="I441" i="17" s="1" a="1"/>
  <c r="I441" i="17" s="1"/>
  <c r="J442" i="17"/>
  <c r="I442" i="17" s="1" a="1"/>
  <c r="I442" i="17" s="1"/>
  <c r="J443" i="17"/>
  <c r="I443" i="17" s="1" a="1"/>
  <c r="I443" i="17" s="1"/>
  <c r="J444" i="17"/>
  <c r="I444" i="17" s="1" a="1"/>
  <c r="I444" i="17" s="1"/>
  <c r="J445" i="17"/>
  <c r="I445" i="17" s="1" a="1"/>
  <c r="I445" i="17" s="1"/>
  <c r="J446" i="17"/>
  <c r="I446" i="17" s="1" a="1"/>
  <c r="I446" i="17" s="1"/>
  <c r="J447" i="17"/>
  <c r="I447" i="17" s="1" a="1"/>
  <c r="I447" i="17" s="1"/>
  <c r="J448" i="17"/>
  <c r="I448" i="17" s="1" a="1"/>
  <c r="I448" i="17" s="1"/>
  <c r="J449" i="17"/>
  <c r="I449" i="17" s="1" a="1"/>
  <c r="I449" i="17" s="1"/>
  <c r="J450" i="17"/>
  <c r="I450" i="17" s="1" a="1"/>
  <c r="I450" i="17" s="1"/>
  <c r="J451" i="17"/>
  <c r="I451" i="17" s="1" a="1"/>
  <c r="I451" i="17" s="1"/>
  <c r="J452" i="17"/>
  <c r="I452" i="17" s="1" a="1"/>
  <c r="I452" i="17" s="1"/>
  <c r="J453" i="17"/>
  <c r="I453" i="17" s="1" a="1"/>
  <c r="I453" i="17" s="1"/>
  <c r="J454" i="17"/>
  <c r="I454" i="17" s="1" a="1"/>
  <c r="I454" i="17" s="1"/>
  <c r="J455" i="17"/>
  <c r="I455" i="17" s="1" a="1"/>
  <c r="I455" i="17" s="1"/>
  <c r="J456" i="17"/>
  <c r="I456" i="17" s="1" a="1"/>
  <c r="I456" i="17" s="1"/>
  <c r="J457" i="17"/>
  <c r="I457" i="17" s="1" a="1"/>
  <c r="I457" i="17" s="1"/>
  <c r="J458" i="17"/>
  <c r="I458" i="17" s="1" a="1"/>
  <c r="I458" i="17" s="1"/>
  <c r="J459" i="17"/>
  <c r="I459" i="17" s="1" a="1"/>
  <c r="I459" i="17" s="1"/>
  <c r="J460" i="17"/>
  <c r="I460" i="17" s="1" a="1"/>
  <c r="I460" i="17" s="1"/>
  <c r="J461" i="17"/>
  <c r="I461" i="17" s="1" a="1"/>
  <c r="I461" i="17" s="1"/>
  <c r="J462" i="17"/>
  <c r="I462" i="17" s="1" a="1"/>
  <c r="I462" i="17" s="1"/>
  <c r="J463" i="17"/>
  <c r="I463" i="17" s="1" a="1"/>
  <c r="I463" i="17" s="1"/>
  <c r="J464" i="17"/>
  <c r="I464" i="17" s="1" a="1"/>
  <c r="I464" i="17" s="1"/>
  <c r="J465" i="17"/>
  <c r="I465" i="17" s="1" a="1"/>
  <c r="I465" i="17" s="1"/>
  <c r="J466" i="17"/>
  <c r="I466" i="17" s="1" a="1"/>
  <c r="I466" i="17" s="1"/>
  <c r="J467" i="17"/>
  <c r="I467" i="17" s="1" a="1"/>
  <c r="I467" i="17" s="1"/>
  <c r="J468" i="17"/>
  <c r="I468" i="17" s="1" a="1"/>
  <c r="I468" i="17" s="1"/>
  <c r="J469" i="17"/>
  <c r="I469" i="17" s="1" a="1"/>
  <c r="I469" i="17" s="1"/>
  <c r="J470" i="17"/>
  <c r="I470" i="17" s="1" a="1"/>
  <c r="I470" i="17" s="1"/>
  <c r="J471" i="17"/>
  <c r="I471" i="17" s="1" a="1"/>
  <c r="I471" i="17" s="1"/>
  <c r="J472" i="17"/>
  <c r="I472" i="17" s="1" a="1"/>
  <c r="I472" i="17" s="1"/>
  <c r="J473" i="17"/>
  <c r="I473" i="17" s="1" a="1"/>
  <c r="I473" i="17" s="1"/>
  <c r="J474" i="17"/>
  <c r="I474" i="17" s="1" a="1"/>
  <c r="I474" i="17" s="1"/>
  <c r="J475" i="17"/>
  <c r="I475" i="17" s="1" a="1"/>
  <c r="I475" i="17" s="1"/>
  <c r="J476" i="17"/>
  <c r="I476" i="17" s="1" a="1"/>
  <c r="I476" i="17" s="1"/>
  <c r="J477" i="17"/>
  <c r="I477" i="17" s="1" a="1"/>
  <c r="I477" i="17" s="1"/>
  <c r="J478" i="17"/>
  <c r="I478" i="17" s="1" a="1"/>
  <c r="I478" i="17" s="1"/>
  <c r="J479" i="17"/>
  <c r="I479" i="17" s="1" a="1"/>
  <c r="I479" i="17" s="1"/>
  <c r="J480" i="17"/>
  <c r="I480" i="17" s="1" a="1"/>
  <c r="I480" i="17" s="1"/>
  <c r="J481" i="17"/>
  <c r="I481" i="17" s="1" a="1"/>
  <c r="I481" i="17" s="1"/>
  <c r="J482" i="17"/>
  <c r="I482" i="17" s="1" a="1"/>
  <c r="I482" i="17" s="1"/>
  <c r="J483" i="17"/>
  <c r="I483" i="17" s="1" a="1"/>
  <c r="I483" i="17" s="1"/>
  <c r="J484" i="17"/>
  <c r="I484" i="17" s="1" a="1"/>
  <c r="I484" i="17" s="1"/>
  <c r="J485" i="17"/>
  <c r="I485" i="17" s="1" a="1"/>
  <c r="I485" i="17" s="1"/>
  <c r="J486" i="17"/>
  <c r="I486" i="17" s="1" a="1"/>
  <c r="I486" i="17" s="1"/>
  <c r="J487" i="17"/>
  <c r="I487" i="17" s="1" a="1"/>
  <c r="I487" i="17" s="1"/>
  <c r="J488" i="17"/>
  <c r="I488" i="17" s="1" a="1"/>
  <c r="I488" i="17" s="1"/>
  <c r="J489" i="17"/>
  <c r="I489" i="17" s="1" a="1"/>
  <c r="I489" i="17" s="1"/>
  <c r="J490" i="17"/>
  <c r="I490" i="17" s="1" a="1"/>
  <c r="I490" i="17" s="1"/>
  <c r="J491" i="17"/>
  <c r="I491" i="17" s="1" a="1"/>
  <c r="I491" i="17" s="1"/>
  <c r="J492" i="17"/>
  <c r="I492" i="17" s="1" a="1"/>
  <c r="I492" i="17" s="1"/>
  <c r="J493" i="17"/>
  <c r="I493" i="17" s="1" a="1"/>
  <c r="I493" i="17" s="1"/>
  <c r="J494" i="17"/>
  <c r="I494" i="17" s="1" a="1"/>
  <c r="I494" i="17" s="1"/>
  <c r="J495" i="17"/>
  <c r="I495" i="17" s="1" a="1"/>
  <c r="I495" i="17" s="1"/>
  <c r="J496" i="17"/>
  <c r="I496" i="17" s="1" a="1"/>
  <c r="I496" i="17" s="1"/>
  <c r="J497" i="17"/>
  <c r="I497" i="17" s="1" a="1"/>
  <c r="I497" i="17" s="1"/>
  <c r="J498" i="17"/>
  <c r="I498" i="17" s="1" a="1"/>
  <c r="I498" i="17" s="1"/>
  <c r="J499" i="17"/>
  <c r="I499" i="17" s="1" a="1"/>
  <c r="I499" i="17" s="1"/>
  <c r="J500" i="17"/>
  <c r="I500" i="17" s="1" a="1"/>
  <c r="I500" i="17" s="1"/>
  <c r="J501" i="17"/>
  <c r="I501" i="17" s="1" a="1"/>
  <c r="I501" i="17" s="1"/>
  <c r="J502" i="17"/>
  <c r="I502" i="17" s="1" a="1"/>
  <c r="I502" i="17" s="1"/>
  <c r="J503" i="17"/>
  <c r="I503" i="17" s="1" a="1"/>
  <c r="I503" i="17" s="1"/>
  <c r="J504" i="17"/>
  <c r="I504" i="17" s="1" a="1"/>
  <c r="I504" i="17" s="1"/>
  <c r="J505" i="17"/>
  <c r="I505" i="17" s="1" a="1"/>
  <c r="I505" i="17" s="1"/>
  <c r="J506" i="17"/>
  <c r="I506" i="17" s="1" a="1"/>
  <c r="I506" i="17" s="1"/>
  <c r="J507" i="17"/>
  <c r="I507" i="17" s="1" a="1"/>
  <c r="I507" i="17" s="1"/>
  <c r="J508" i="17"/>
  <c r="I508" i="17" s="1" a="1"/>
  <c r="I508" i="17" s="1"/>
  <c r="J509" i="17"/>
  <c r="I509" i="17" s="1" a="1"/>
  <c r="I509" i="17" s="1"/>
  <c r="J510" i="17"/>
  <c r="I510" i="17" s="1" a="1"/>
  <c r="I510" i="17" s="1"/>
  <c r="J511" i="17"/>
  <c r="I511" i="17" s="1" a="1"/>
  <c r="I511" i="17" s="1"/>
  <c r="J512" i="17"/>
  <c r="I512" i="17" s="1" a="1"/>
  <c r="I512" i="17" s="1"/>
  <c r="J513" i="17"/>
  <c r="I513" i="17" s="1" a="1"/>
  <c r="I513" i="17" s="1"/>
  <c r="J514" i="17"/>
  <c r="I514" i="17" s="1" a="1"/>
  <c r="I514" i="17" s="1"/>
  <c r="J515" i="17"/>
  <c r="I515" i="17" s="1" a="1"/>
  <c r="I515" i="17" s="1"/>
  <c r="J516" i="17"/>
  <c r="I516" i="17" s="1" a="1"/>
  <c r="I516" i="17" s="1"/>
  <c r="J517" i="17"/>
  <c r="I517" i="17" s="1" a="1"/>
  <c r="I517" i="17" s="1"/>
  <c r="J518" i="17"/>
  <c r="I518" i="17" s="1" a="1"/>
  <c r="I518" i="17" s="1"/>
  <c r="J519" i="17"/>
  <c r="I519" i="17" s="1" a="1"/>
  <c r="I519" i="17" s="1"/>
  <c r="J520" i="17"/>
  <c r="I520" i="17" s="1" a="1"/>
  <c r="I520" i="17" s="1"/>
  <c r="J521" i="17"/>
  <c r="I521" i="17" s="1" a="1"/>
  <c r="I521" i="17" s="1"/>
  <c r="J522" i="17"/>
  <c r="I522" i="17" s="1" a="1"/>
  <c r="I522" i="17" s="1"/>
  <c r="J523" i="17"/>
  <c r="I523" i="17" s="1" a="1"/>
  <c r="I523" i="17" s="1"/>
  <c r="J524" i="17"/>
  <c r="I524" i="17" s="1" a="1"/>
  <c r="I524" i="17" s="1"/>
  <c r="J525" i="17"/>
  <c r="I525" i="17" s="1" a="1"/>
  <c r="I525" i="17" s="1"/>
  <c r="J526" i="17"/>
  <c r="I526" i="17" s="1" a="1"/>
  <c r="I526" i="17" s="1"/>
  <c r="J527" i="17"/>
  <c r="I527" i="17" s="1" a="1"/>
  <c r="I527" i="17" s="1"/>
  <c r="J528" i="17"/>
  <c r="I528" i="17" s="1" a="1"/>
  <c r="I528" i="17" s="1"/>
  <c r="J529" i="17"/>
  <c r="I529" i="17" s="1" a="1"/>
  <c r="I529" i="17" s="1"/>
  <c r="J530" i="17"/>
  <c r="I530" i="17" s="1" a="1"/>
  <c r="I530" i="17" s="1"/>
  <c r="J531" i="17"/>
  <c r="I531" i="17" s="1" a="1"/>
  <c r="I531" i="17" s="1"/>
  <c r="J532" i="17"/>
  <c r="I532" i="17" s="1" a="1"/>
  <c r="I532" i="17" s="1"/>
  <c r="J533" i="17"/>
  <c r="I533" i="17" s="1" a="1"/>
  <c r="I533" i="17" s="1"/>
  <c r="J534" i="17"/>
  <c r="I534" i="17" s="1" a="1"/>
  <c r="I534" i="17" s="1"/>
  <c r="J535" i="17"/>
  <c r="I535" i="17" s="1" a="1"/>
  <c r="I535" i="17" s="1"/>
  <c r="J536" i="17"/>
  <c r="I536" i="17" s="1" a="1"/>
  <c r="I536" i="17" s="1"/>
  <c r="J537" i="17"/>
  <c r="I537" i="17" s="1" a="1"/>
  <c r="I537" i="17" s="1"/>
  <c r="J538" i="17"/>
  <c r="I538" i="17" s="1" a="1"/>
  <c r="I538" i="17" s="1"/>
  <c r="J539" i="17"/>
  <c r="I539" i="17" s="1" a="1"/>
  <c r="I539" i="17" s="1"/>
  <c r="J540" i="17"/>
  <c r="I540" i="17" s="1" a="1"/>
  <c r="I540" i="17" s="1"/>
  <c r="J541" i="17"/>
  <c r="I541" i="17" s="1" a="1"/>
  <c r="I541" i="17" s="1"/>
  <c r="J542" i="17"/>
  <c r="I542" i="17" s="1" a="1"/>
  <c r="I542" i="17" s="1"/>
  <c r="J543" i="17"/>
  <c r="I543" i="17" s="1" a="1"/>
  <c r="I543" i="17" s="1"/>
  <c r="J544" i="17"/>
  <c r="I544" i="17" s="1" a="1"/>
  <c r="I544" i="17" s="1"/>
  <c r="J545" i="17"/>
  <c r="I545" i="17" s="1" a="1"/>
  <c r="I545" i="17" s="1"/>
  <c r="J546" i="17"/>
  <c r="I546" i="17" s="1" a="1"/>
  <c r="I546" i="17" s="1"/>
  <c r="J547" i="17"/>
  <c r="I547" i="17" s="1" a="1"/>
  <c r="I547" i="17" s="1"/>
  <c r="J548" i="17"/>
  <c r="I548" i="17" s="1" a="1"/>
  <c r="I548" i="17" s="1"/>
  <c r="J549" i="17"/>
  <c r="I549" i="17" s="1" a="1"/>
  <c r="I549" i="17" s="1"/>
  <c r="J550" i="17"/>
  <c r="I550" i="17" s="1" a="1"/>
  <c r="I550" i="17" s="1"/>
  <c r="J551" i="17"/>
  <c r="I551" i="17" s="1" a="1"/>
  <c r="I551" i="17" s="1"/>
  <c r="J552" i="17"/>
  <c r="I552" i="17" s="1" a="1"/>
  <c r="I552" i="17" s="1"/>
  <c r="J553" i="17"/>
  <c r="I553" i="17" s="1" a="1"/>
  <c r="I553" i="17" s="1"/>
  <c r="J554" i="17"/>
  <c r="I554" i="17" s="1" a="1"/>
  <c r="I554" i="17" s="1"/>
  <c r="J555" i="17"/>
  <c r="I555" i="17" s="1" a="1"/>
  <c r="I555" i="17" s="1"/>
  <c r="J556" i="17"/>
  <c r="I556" i="17" s="1" a="1"/>
  <c r="I556" i="17" s="1"/>
  <c r="J557" i="17"/>
  <c r="I557" i="17" s="1" a="1"/>
  <c r="I557" i="17" s="1"/>
  <c r="J558" i="17"/>
  <c r="I558" i="17" s="1" a="1"/>
  <c r="I558" i="17" s="1"/>
  <c r="J559" i="17"/>
  <c r="I559" i="17" s="1" a="1"/>
  <c r="I559" i="17" s="1"/>
  <c r="J560" i="17"/>
  <c r="I560" i="17" s="1" a="1"/>
  <c r="I560" i="17" s="1"/>
  <c r="J561" i="17"/>
  <c r="I561" i="17" s="1" a="1"/>
  <c r="I561" i="17" s="1"/>
  <c r="J562" i="17"/>
  <c r="I562" i="17" s="1" a="1"/>
  <c r="I562" i="17" s="1"/>
  <c r="J563" i="17"/>
  <c r="I563" i="17" s="1" a="1"/>
  <c r="I563" i="17" s="1"/>
  <c r="J564" i="17"/>
  <c r="I564" i="17" s="1" a="1"/>
  <c r="I564" i="17" s="1"/>
  <c r="J565" i="17"/>
  <c r="I565" i="17" s="1" a="1"/>
  <c r="I565" i="17" s="1"/>
  <c r="J566" i="17"/>
  <c r="I566" i="17" s="1" a="1"/>
  <c r="I566" i="17" s="1"/>
  <c r="J567" i="17"/>
  <c r="I567" i="17" s="1" a="1"/>
  <c r="I567" i="17" s="1"/>
  <c r="J568" i="17"/>
  <c r="I568" i="17" s="1" a="1"/>
  <c r="I568" i="17" s="1"/>
  <c r="J569" i="17"/>
  <c r="I569" i="17" s="1" a="1"/>
  <c r="I569" i="17" s="1"/>
  <c r="J570" i="17"/>
  <c r="I570" i="17" s="1" a="1"/>
  <c r="I570" i="17" s="1"/>
  <c r="J571" i="17"/>
  <c r="I571" i="17" s="1" a="1"/>
  <c r="I571" i="17" s="1"/>
  <c r="J572" i="17"/>
  <c r="I572" i="17" s="1" a="1"/>
  <c r="I572" i="17" s="1"/>
  <c r="J573" i="17"/>
  <c r="I573" i="17" s="1" a="1"/>
  <c r="I573" i="17" s="1"/>
  <c r="J574" i="17"/>
  <c r="I574" i="17" s="1" a="1"/>
  <c r="I574" i="17" s="1"/>
  <c r="J575" i="17"/>
  <c r="I575" i="17" s="1" a="1"/>
  <c r="I575" i="17" s="1"/>
  <c r="J576" i="17"/>
  <c r="I576" i="17" s="1" a="1"/>
  <c r="I576" i="17" s="1"/>
  <c r="J577" i="17"/>
  <c r="I577" i="17" s="1" a="1"/>
  <c r="I577" i="17" s="1"/>
  <c r="J578" i="17"/>
  <c r="I578" i="17" s="1" a="1"/>
  <c r="I578" i="17" s="1"/>
  <c r="J579" i="17"/>
  <c r="I579" i="17" s="1" a="1"/>
  <c r="I579" i="17" s="1"/>
  <c r="J580" i="17"/>
  <c r="I580" i="17" s="1" a="1"/>
  <c r="I580" i="17" s="1"/>
  <c r="J581" i="17"/>
  <c r="I581" i="17" s="1" a="1"/>
  <c r="I581" i="17" s="1"/>
  <c r="J582" i="17"/>
  <c r="I582" i="17" s="1" a="1"/>
  <c r="I582" i="17" s="1"/>
  <c r="J583" i="17"/>
  <c r="I583" i="17" s="1" a="1"/>
  <c r="I583" i="17" s="1"/>
  <c r="J584" i="17"/>
  <c r="I584" i="17" s="1" a="1"/>
  <c r="I584" i="17" s="1"/>
  <c r="J585" i="17"/>
  <c r="I585" i="17" s="1" a="1"/>
  <c r="I585" i="17" s="1"/>
  <c r="J586" i="17"/>
  <c r="I586" i="17" s="1" a="1"/>
  <c r="I586" i="17" s="1"/>
  <c r="J587" i="17"/>
  <c r="I587" i="17" s="1" a="1"/>
  <c r="I587" i="17" s="1"/>
  <c r="J588" i="17"/>
  <c r="I588" i="17" s="1" a="1"/>
  <c r="I588" i="17" s="1"/>
  <c r="J589" i="17"/>
  <c r="I589" i="17" s="1" a="1"/>
  <c r="I589" i="17" s="1"/>
  <c r="J590" i="17"/>
  <c r="I590" i="17" s="1" a="1"/>
  <c r="I590" i="17" s="1"/>
  <c r="J591" i="17"/>
  <c r="I591" i="17" s="1" a="1"/>
  <c r="I591" i="17" s="1"/>
  <c r="J592" i="17"/>
  <c r="I592" i="17" s="1" a="1"/>
  <c r="I592" i="17" s="1"/>
  <c r="J593" i="17"/>
  <c r="I593" i="17" s="1" a="1"/>
  <c r="I593" i="17" s="1"/>
  <c r="J594" i="17"/>
  <c r="I594" i="17" s="1" a="1"/>
  <c r="I594" i="17" s="1"/>
  <c r="J595" i="17"/>
  <c r="I595" i="17" s="1" a="1"/>
  <c r="I595" i="17" s="1"/>
  <c r="J596" i="17"/>
  <c r="I596" i="17" s="1" a="1"/>
  <c r="I596" i="17" s="1"/>
  <c r="J597" i="17"/>
  <c r="I597" i="17" s="1" a="1"/>
  <c r="I597" i="17" s="1"/>
  <c r="J598" i="17"/>
  <c r="I598" i="17" s="1" a="1"/>
  <c r="I598" i="17" s="1"/>
  <c r="J599" i="17"/>
  <c r="I599" i="17" s="1" a="1"/>
  <c r="I599" i="17" s="1"/>
  <c r="J600" i="17"/>
  <c r="I600" i="17" s="1" a="1"/>
  <c r="I600" i="17" s="1"/>
  <c r="J601" i="17"/>
  <c r="I601" i="17" s="1" a="1"/>
  <c r="I601" i="17" s="1"/>
  <c r="J602" i="17"/>
  <c r="I602" i="17" s="1" a="1"/>
  <c r="I602" i="17" s="1"/>
  <c r="J603" i="17"/>
  <c r="I603" i="17" s="1" a="1"/>
  <c r="I603" i="17" s="1"/>
  <c r="J604" i="17"/>
  <c r="I604" i="17" s="1" a="1"/>
  <c r="I604" i="17" s="1"/>
  <c r="J605" i="17"/>
  <c r="I605" i="17" s="1" a="1"/>
  <c r="I605" i="17" s="1"/>
  <c r="J606" i="17"/>
  <c r="I606" i="17" s="1" a="1"/>
  <c r="I606" i="17" s="1"/>
  <c r="J607" i="17"/>
  <c r="I607" i="17" s="1" a="1"/>
  <c r="I607" i="17" s="1"/>
  <c r="J608" i="17"/>
  <c r="I608" i="17" s="1" a="1"/>
  <c r="I608" i="17" s="1"/>
  <c r="J609" i="17"/>
  <c r="I609" i="17" s="1" a="1"/>
  <c r="I609" i="17" s="1"/>
  <c r="J610" i="17"/>
  <c r="I610" i="17" s="1" a="1"/>
  <c r="I610" i="17" s="1"/>
  <c r="J611" i="17"/>
  <c r="I611" i="17" s="1" a="1"/>
  <c r="I611" i="17" s="1"/>
  <c r="J612" i="17"/>
  <c r="I612" i="17" s="1" a="1"/>
  <c r="I612" i="17" s="1"/>
  <c r="J613" i="17"/>
  <c r="I613" i="17" s="1" a="1"/>
  <c r="I613" i="17" s="1"/>
  <c r="J614" i="17"/>
  <c r="I614" i="17" s="1" a="1"/>
  <c r="I614" i="17" s="1"/>
  <c r="J615" i="17"/>
  <c r="I615" i="17" s="1" a="1"/>
  <c r="I615" i="17" s="1"/>
  <c r="J616" i="17"/>
  <c r="I616" i="17" s="1" a="1"/>
  <c r="I616" i="17" s="1"/>
  <c r="J617" i="17"/>
  <c r="I617" i="17" s="1" a="1"/>
  <c r="I617" i="17" s="1"/>
  <c r="J618" i="17"/>
  <c r="I618" i="17" s="1" a="1"/>
  <c r="I618" i="17" s="1"/>
  <c r="J619" i="17"/>
  <c r="I619" i="17" s="1" a="1"/>
  <c r="I619" i="17" s="1"/>
  <c r="J620" i="17"/>
  <c r="I620" i="17" s="1" a="1"/>
  <c r="I620" i="17" s="1"/>
  <c r="J621" i="17"/>
  <c r="I621" i="17" s="1" a="1"/>
  <c r="I621" i="17" s="1"/>
  <c r="J622" i="17"/>
  <c r="I622" i="17" s="1" a="1"/>
  <c r="I622" i="17" s="1"/>
  <c r="J623" i="17"/>
  <c r="I623" i="17" s="1" a="1"/>
  <c r="I623" i="17" s="1"/>
  <c r="J624" i="17"/>
  <c r="I624" i="17" s="1" a="1"/>
  <c r="I624" i="17" s="1"/>
  <c r="J625" i="17"/>
  <c r="I625" i="17" s="1" a="1"/>
  <c r="I625" i="17" s="1"/>
  <c r="J626" i="17"/>
  <c r="I626" i="17" s="1" a="1"/>
  <c r="I626" i="17" s="1"/>
  <c r="J627" i="17"/>
  <c r="I627" i="17" s="1" a="1"/>
  <c r="I627" i="17" s="1"/>
  <c r="J628" i="17"/>
  <c r="I628" i="17" s="1" a="1"/>
  <c r="I628" i="17" s="1"/>
  <c r="J629" i="17"/>
  <c r="I629" i="17" s="1" a="1"/>
  <c r="I629" i="17" s="1"/>
  <c r="J630" i="17"/>
  <c r="I630" i="17" s="1" a="1"/>
  <c r="I630" i="17" s="1"/>
  <c r="J631" i="17"/>
  <c r="J632" i="17"/>
  <c r="I632" i="17" s="1" a="1"/>
  <c r="I632" i="17" s="1"/>
  <c r="J633" i="17"/>
  <c r="I633" i="17" s="1" a="1"/>
  <c r="I633" i="17" s="1"/>
  <c r="J634" i="17"/>
  <c r="I634" i="17" s="1" a="1"/>
  <c r="I634" i="17" s="1"/>
  <c r="J635" i="17"/>
  <c r="I635" i="17" s="1" a="1"/>
  <c r="I635" i="17" s="1"/>
  <c r="J636" i="17"/>
  <c r="I636" i="17" s="1" a="1"/>
  <c r="I636" i="17" s="1"/>
  <c r="J637" i="17"/>
  <c r="I637" i="17" s="1" a="1"/>
  <c r="I637" i="17" s="1"/>
  <c r="J638" i="17"/>
  <c r="I638" i="17" s="1" a="1"/>
  <c r="I638" i="17" s="1"/>
  <c r="J639" i="17"/>
  <c r="I639" i="17" s="1" a="1"/>
  <c r="I639" i="17" s="1"/>
  <c r="J640" i="17"/>
  <c r="I640" i="17" s="1" a="1"/>
  <c r="I640" i="17" s="1"/>
  <c r="J641" i="17"/>
  <c r="I641" i="17" s="1" a="1"/>
  <c r="I641" i="17" s="1"/>
  <c r="J642" i="17"/>
  <c r="I642" i="17" s="1" a="1"/>
  <c r="I642" i="17" s="1"/>
  <c r="J643" i="17"/>
  <c r="I643" i="17" s="1" a="1"/>
  <c r="I643" i="17" s="1"/>
  <c r="J644" i="17"/>
  <c r="I644" i="17" s="1" a="1"/>
  <c r="I644" i="17" s="1"/>
  <c r="J645" i="17"/>
  <c r="I645" i="17" s="1" a="1"/>
  <c r="I645" i="17" s="1"/>
  <c r="J646" i="17"/>
  <c r="I646" i="17" s="1" a="1"/>
  <c r="I646" i="17" s="1"/>
  <c r="J647" i="17"/>
  <c r="I647" i="17" s="1" a="1"/>
  <c r="I647" i="17" s="1"/>
  <c r="J648" i="17"/>
  <c r="I648" i="17" s="1" a="1"/>
  <c r="I648" i="17" s="1"/>
  <c r="J649" i="17"/>
  <c r="I649" i="17" s="1" a="1"/>
  <c r="I649" i="17" s="1"/>
  <c r="J650" i="17"/>
  <c r="I650" i="17" s="1" a="1"/>
  <c r="I650" i="17" s="1"/>
  <c r="J651" i="17"/>
  <c r="I651" i="17" s="1" a="1"/>
  <c r="I651" i="17" s="1"/>
  <c r="J652" i="17"/>
  <c r="I652" i="17" s="1" a="1"/>
  <c r="I652" i="17" s="1"/>
  <c r="J653" i="17"/>
  <c r="I653" i="17" s="1" a="1"/>
  <c r="I653" i="17" s="1"/>
  <c r="J654" i="17"/>
  <c r="I654" i="17" s="1" a="1"/>
  <c r="I654" i="17" s="1"/>
  <c r="J655" i="17"/>
  <c r="I655" i="17" s="1" a="1"/>
  <c r="I655" i="17" s="1"/>
  <c r="J656" i="17"/>
  <c r="I656" i="17" s="1" a="1"/>
  <c r="I656" i="17" s="1"/>
  <c r="J657" i="17"/>
  <c r="I657" i="17" s="1" a="1"/>
  <c r="I657" i="17" s="1"/>
  <c r="J658" i="17"/>
  <c r="I658" i="17" s="1" a="1"/>
  <c r="I658" i="17" s="1"/>
  <c r="J659" i="17"/>
  <c r="I659" i="17" s="1" a="1"/>
  <c r="I659" i="17" s="1"/>
  <c r="J660" i="17"/>
  <c r="I660" i="17" s="1" a="1"/>
  <c r="I660" i="17" s="1"/>
  <c r="J661" i="17"/>
  <c r="I661" i="17" s="1" a="1"/>
  <c r="I661" i="17" s="1"/>
  <c r="J662" i="17"/>
  <c r="I662" i="17" s="1" a="1"/>
  <c r="I662" i="17" s="1"/>
  <c r="J663" i="17"/>
  <c r="I663" i="17" s="1" a="1"/>
  <c r="I663" i="17" s="1"/>
  <c r="J664" i="17"/>
  <c r="I664" i="17" s="1" a="1"/>
  <c r="I664" i="17" s="1"/>
  <c r="J665" i="17"/>
  <c r="I665" i="17" s="1" a="1"/>
  <c r="I665" i="17" s="1"/>
  <c r="J666" i="17"/>
  <c r="I666" i="17" s="1" a="1"/>
  <c r="I666" i="17" s="1"/>
  <c r="J667" i="17"/>
  <c r="I667" i="17" s="1" a="1"/>
  <c r="I667" i="17" s="1"/>
  <c r="J668" i="17"/>
  <c r="I668" i="17" s="1" a="1"/>
  <c r="I668" i="17" s="1"/>
  <c r="J669" i="17"/>
  <c r="I669" i="17" s="1" a="1"/>
  <c r="I669" i="17" s="1"/>
  <c r="J670" i="17"/>
  <c r="I670" i="17" s="1" a="1"/>
  <c r="I670" i="17" s="1"/>
  <c r="J671" i="17"/>
  <c r="I671" i="17" s="1" a="1"/>
  <c r="I671" i="17" s="1"/>
  <c r="J672" i="17"/>
  <c r="I672" i="17" s="1" a="1"/>
  <c r="I672" i="17" s="1"/>
  <c r="J673" i="17"/>
  <c r="I673" i="17" s="1" a="1"/>
  <c r="I673" i="17" s="1"/>
  <c r="J674" i="17"/>
  <c r="I674" i="17" s="1" a="1"/>
  <c r="I674" i="17" s="1"/>
  <c r="J675" i="17"/>
  <c r="I675" i="17" s="1" a="1"/>
  <c r="I675" i="17" s="1"/>
  <c r="J676" i="17"/>
  <c r="I676" i="17" s="1" a="1"/>
  <c r="I676" i="17" s="1"/>
  <c r="J677" i="17"/>
  <c r="I677" i="17" s="1" a="1"/>
  <c r="I677" i="17" s="1"/>
  <c r="J678" i="17"/>
  <c r="I678" i="17" s="1" a="1"/>
  <c r="I678" i="17" s="1"/>
  <c r="J679" i="17"/>
  <c r="I679" i="17" s="1" a="1"/>
  <c r="I679" i="17" s="1"/>
  <c r="J680" i="17"/>
  <c r="I680" i="17" s="1" a="1"/>
  <c r="I680" i="17" s="1"/>
  <c r="J681" i="17"/>
  <c r="I681" i="17" s="1" a="1"/>
  <c r="I681" i="17" s="1"/>
  <c r="J682" i="17"/>
  <c r="I682" i="17" s="1" a="1"/>
  <c r="I682" i="17" s="1"/>
  <c r="J683" i="17"/>
  <c r="I683" i="17" s="1" a="1"/>
  <c r="I683" i="17" s="1"/>
  <c r="J684" i="17"/>
  <c r="I684" i="17" s="1" a="1"/>
  <c r="I684" i="17" s="1"/>
  <c r="J685" i="17"/>
  <c r="I685" i="17" s="1" a="1"/>
  <c r="I685" i="17" s="1"/>
  <c r="J686" i="17"/>
  <c r="I686" i="17" s="1" a="1"/>
  <c r="I686" i="17" s="1"/>
  <c r="J687" i="17"/>
  <c r="I687" i="17" s="1" a="1"/>
  <c r="I687" i="17" s="1"/>
  <c r="J688" i="17"/>
  <c r="I688" i="17" s="1" a="1"/>
  <c r="I688" i="17" s="1"/>
  <c r="J689" i="17"/>
  <c r="I689" i="17" s="1" a="1"/>
  <c r="I689" i="17" s="1"/>
  <c r="J690" i="17"/>
  <c r="I690" i="17" s="1" a="1"/>
  <c r="I690" i="17" s="1"/>
  <c r="J691" i="17"/>
  <c r="I691" i="17" s="1" a="1"/>
  <c r="I691" i="17" s="1"/>
  <c r="J692" i="17"/>
  <c r="I692" i="17" s="1" a="1"/>
  <c r="I692" i="17" s="1"/>
  <c r="J693" i="17"/>
  <c r="I693" i="17" s="1" a="1"/>
  <c r="I693" i="17" s="1"/>
  <c r="J694" i="17"/>
  <c r="I694" i="17" s="1" a="1"/>
  <c r="I694" i="17" s="1"/>
  <c r="J695" i="17"/>
  <c r="I695" i="17" s="1" a="1"/>
  <c r="I695" i="17" s="1"/>
  <c r="J696" i="17"/>
  <c r="I696" i="17" s="1" a="1"/>
  <c r="I696" i="17" s="1"/>
  <c r="J697" i="17"/>
  <c r="I697" i="17" s="1" a="1"/>
  <c r="I697" i="17" s="1"/>
  <c r="J698" i="17"/>
  <c r="I698" i="17" s="1" a="1"/>
  <c r="I698" i="17" s="1"/>
  <c r="J699" i="17"/>
  <c r="I699" i="17" s="1" a="1"/>
  <c r="I699" i="17" s="1"/>
  <c r="J700" i="17"/>
  <c r="I700" i="17" s="1" a="1"/>
  <c r="I700" i="17" s="1"/>
  <c r="J701" i="17"/>
  <c r="I701" i="17" s="1" a="1"/>
  <c r="I701" i="17" s="1"/>
  <c r="J702" i="17"/>
  <c r="I702" i="17" s="1" a="1"/>
  <c r="I702" i="17" s="1"/>
  <c r="J703" i="17"/>
  <c r="I703" i="17" s="1" a="1"/>
  <c r="I703" i="17" s="1"/>
  <c r="J704" i="17"/>
  <c r="I704" i="17" s="1" a="1"/>
  <c r="I704" i="17" s="1"/>
  <c r="J705" i="17"/>
  <c r="I705" i="17" s="1" a="1"/>
  <c r="I705" i="17" s="1"/>
  <c r="J706" i="17"/>
  <c r="I706" i="17" s="1" a="1"/>
  <c r="I706" i="17" s="1"/>
  <c r="J707" i="17"/>
  <c r="I707" i="17" s="1" a="1"/>
  <c r="I707" i="17" s="1"/>
  <c r="J708" i="17"/>
  <c r="I708" i="17" s="1" a="1"/>
  <c r="I708" i="17" s="1"/>
  <c r="J709" i="17"/>
  <c r="I709" i="17" s="1" a="1"/>
  <c r="I709" i="17" s="1"/>
  <c r="J710" i="17"/>
  <c r="I710" i="17" s="1" a="1"/>
  <c r="I710" i="17" s="1"/>
  <c r="J711" i="17"/>
  <c r="I711" i="17" s="1" a="1"/>
  <c r="I711" i="17" s="1"/>
  <c r="J712" i="17"/>
  <c r="I712" i="17" s="1" a="1"/>
  <c r="I712" i="17" s="1"/>
  <c r="J713" i="17"/>
  <c r="I713" i="17" s="1" a="1"/>
  <c r="I713" i="17" s="1"/>
  <c r="J714" i="17"/>
  <c r="I714" i="17" s="1" a="1"/>
  <c r="I714" i="17" s="1"/>
  <c r="J715" i="17"/>
  <c r="I715" i="17" s="1" a="1"/>
  <c r="I715" i="17" s="1"/>
  <c r="J716" i="17"/>
  <c r="I716" i="17" s="1" a="1"/>
  <c r="I716" i="17" s="1"/>
  <c r="J717" i="17"/>
  <c r="I717" i="17" s="1" a="1"/>
  <c r="I717" i="17" s="1"/>
  <c r="J718" i="17"/>
  <c r="I718" i="17" s="1" a="1"/>
  <c r="I718" i="17" s="1"/>
  <c r="J719" i="17"/>
  <c r="I719" i="17" s="1" a="1"/>
  <c r="I719" i="17" s="1"/>
  <c r="J720" i="17"/>
  <c r="I720" i="17" s="1" a="1"/>
  <c r="I720" i="17" s="1"/>
  <c r="J721" i="17"/>
  <c r="I721" i="17" s="1" a="1"/>
  <c r="I721" i="17" s="1"/>
  <c r="J722" i="17"/>
  <c r="I722" i="17" s="1" a="1"/>
  <c r="I722" i="17" s="1"/>
  <c r="J723" i="17"/>
  <c r="I723" i="17" s="1" a="1"/>
  <c r="I723" i="17" s="1"/>
  <c r="J724" i="17"/>
  <c r="I724" i="17" s="1" a="1"/>
  <c r="I724" i="17" s="1"/>
  <c r="J725" i="17"/>
  <c r="I725" i="17" s="1" a="1"/>
  <c r="I725" i="17" s="1"/>
  <c r="J726" i="17"/>
  <c r="I726" i="17" s="1" a="1"/>
  <c r="I726" i="17" s="1"/>
  <c r="J727" i="17"/>
  <c r="I727" i="17" s="1" a="1"/>
  <c r="I727" i="17" s="1"/>
  <c r="J728" i="17"/>
  <c r="I728" i="17" s="1" a="1"/>
  <c r="I728" i="17" s="1"/>
  <c r="J729" i="17"/>
  <c r="I729" i="17" s="1" a="1"/>
  <c r="I729" i="17" s="1"/>
  <c r="J730" i="17"/>
  <c r="I730" i="17" s="1" a="1"/>
  <c r="I730" i="17" s="1"/>
  <c r="J731" i="17"/>
  <c r="I731" i="17" s="1" a="1"/>
  <c r="I731" i="17" s="1"/>
  <c r="J732" i="17"/>
  <c r="I732" i="17" s="1" a="1"/>
  <c r="I732" i="17" s="1"/>
  <c r="J733" i="17"/>
  <c r="I733" i="17" s="1" a="1"/>
  <c r="I733" i="17" s="1"/>
  <c r="J734" i="17"/>
  <c r="I734" i="17" s="1" a="1"/>
  <c r="I734" i="17" s="1"/>
  <c r="J735" i="17"/>
  <c r="I735" i="17" s="1" a="1"/>
  <c r="I735" i="17" s="1"/>
  <c r="J736" i="17"/>
  <c r="I736" i="17" s="1" a="1"/>
  <c r="I736" i="17" s="1"/>
  <c r="J737" i="17"/>
  <c r="I737" i="17" s="1" a="1"/>
  <c r="I737" i="17" s="1"/>
  <c r="J738" i="17"/>
  <c r="I738" i="17" s="1" a="1"/>
  <c r="I738" i="17" s="1"/>
  <c r="J739" i="17"/>
  <c r="I739" i="17" s="1" a="1"/>
  <c r="I739" i="17" s="1"/>
  <c r="J740" i="17"/>
  <c r="I740" i="17" s="1" a="1"/>
  <c r="I740" i="17" s="1"/>
  <c r="J741" i="17"/>
  <c r="I741" i="17" s="1" a="1"/>
  <c r="I741" i="17" s="1"/>
  <c r="J742" i="17"/>
  <c r="I742" i="17" s="1" a="1"/>
  <c r="I742" i="17" s="1"/>
  <c r="J743" i="17"/>
  <c r="I743" i="17" s="1" a="1"/>
  <c r="I743" i="17" s="1"/>
  <c r="J744" i="17"/>
  <c r="I744" i="17" s="1" a="1"/>
  <c r="I744" i="17" s="1"/>
  <c r="J745" i="17"/>
  <c r="I745" i="17" s="1" a="1"/>
  <c r="I745" i="17" s="1"/>
  <c r="J746" i="17"/>
  <c r="I746" i="17" s="1" a="1"/>
  <c r="I746" i="17" s="1"/>
  <c r="J747" i="17"/>
  <c r="I747" i="17" s="1" a="1"/>
  <c r="I747" i="17" s="1"/>
  <c r="J748" i="17"/>
  <c r="I748" i="17" s="1" a="1"/>
  <c r="I748" i="17" s="1"/>
  <c r="J749" i="17"/>
  <c r="I749" i="17" s="1" a="1"/>
  <c r="I749" i="17" s="1"/>
  <c r="J750" i="17"/>
  <c r="I750" i="17" s="1" a="1"/>
  <c r="I750" i="17" s="1"/>
  <c r="J751" i="17"/>
  <c r="I751" i="17" s="1" a="1"/>
  <c r="I751" i="17" s="1"/>
  <c r="J752" i="17"/>
  <c r="I752" i="17" s="1" a="1"/>
  <c r="I752" i="17" s="1"/>
  <c r="J753" i="17"/>
  <c r="I753" i="17" s="1" a="1"/>
  <c r="I753" i="17" s="1"/>
  <c r="J754" i="17"/>
  <c r="I754" i="17" s="1" a="1"/>
  <c r="I754" i="17" s="1"/>
  <c r="J755" i="17"/>
  <c r="I755" i="17" s="1" a="1"/>
  <c r="I755" i="17" s="1"/>
  <c r="J756" i="17"/>
  <c r="I756" i="17" s="1" a="1"/>
  <c r="I756" i="17" s="1"/>
  <c r="J757" i="17"/>
  <c r="I757" i="17" s="1" a="1"/>
  <c r="I757" i="17" s="1"/>
  <c r="J758" i="17"/>
  <c r="I758" i="17" s="1" a="1"/>
  <c r="I758" i="17" s="1"/>
  <c r="J759" i="17"/>
  <c r="I759" i="17" s="1" a="1"/>
  <c r="I759" i="17" s="1"/>
  <c r="J760" i="17"/>
  <c r="I760" i="17" s="1" a="1"/>
  <c r="I760" i="17" s="1"/>
  <c r="J761" i="17"/>
  <c r="I761" i="17" s="1" a="1"/>
  <c r="I761" i="17" s="1"/>
  <c r="J762" i="17"/>
  <c r="I762" i="17" s="1" a="1"/>
  <c r="I762" i="17" s="1"/>
  <c r="J763" i="17"/>
  <c r="I763" i="17" s="1" a="1"/>
  <c r="I763" i="17" s="1"/>
  <c r="J764" i="17"/>
  <c r="I764" i="17" s="1" a="1"/>
  <c r="I764" i="17" s="1"/>
  <c r="J765" i="17"/>
  <c r="I765" i="17" s="1" a="1"/>
  <c r="I765" i="17" s="1"/>
  <c r="J766" i="17"/>
  <c r="I766" i="17" s="1" a="1"/>
  <c r="I766" i="17" s="1"/>
  <c r="J767" i="17"/>
  <c r="I767" i="17" s="1" a="1"/>
  <c r="I767" i="17" s="1"/>
  <c r="J768" i="17"/>
  <c r="I768" i="17" s="1" a="1"/>
  <c r="I768" i="17" s="1"/>
  <c r="J769" i="17"/>
  <c r="I769" i="17" s="1" a="1"/>
  <c r="I769" i="17" s="1"/>
  <c r="J770" i="17"/>
  <c r="I770" i="17" s="1" a="1"/>
  <c r="I770" i="17" s="1"/>
  <c r="J771" i="17"/>
  <c r="I771" i="17" s="1" a="1"/>
  <c r="I771" i="17" s="1"/>
  <c r="J772" i="17"/>
  <c r="I772" i="17" s="1" a="1"/>
  <c r="I772" i="17" s="1"/>
  <c r="J773" i="17"/>
  <c r="I773" i="17" s="1" a="1"/>
  <c r="I773" i="17" s="1"/>
  <c r="J774" i="17"/>
  <c r="I774" i="17" s="1" a="1"/>
  <c r="I774" i="17" s="1"/>
  <c r="J775" i="17"/>
  <c r="I775" i="17" s="1" a="1"/>
  <c r="I775" i="17" s="1"/>
  <c r="J776" i="17"/>
  <c r="I776" i="17" s="1" a="1"/>
  <c r="I776" i="17" s="1"/>
  <c r="J777" i="17"/>
  <c r="I777" i="17" s="1" a="1"/>
  <c r="I777" i="17" s="1"/>
  <c r="J778" i="17"/>
  <c r="I778" i="17" s="1" a="1"/>
  <c r="I778" i="17" s="1"/>
  <c r="J779" i="17"/>
  <c r="I779" i="17" s="1" a="1"/>
  <c r="I779" i="17" s="1"/>
  <c r="J780" i="17"/>
  <c r="I780" i="17" s="1" a="1"/>
  <c r="I780" i="17" s="1"/>
  <c r="J781" i="17"/>
  <c r="I781" i="17" s="1" a="1"/>
  <c r="I781" i="17" s="1"/>
  <c r="J782" i="17"/>
  <c r="I782" i="17" s="1" a="1"/>
  <c r="I782" i="17" s="1"/>
  <c r="J783" i="17"/>
  <c r="I783" i="17" s="1" a="1"/>
  <c r="I783" i="17" s="1"/>
  <c r="J784" i="17"/>
  <c r="I784" i="17" s="1" a="1"/>
  <c r="I784" i="17" s="1"/>
  <c r="J785" i="17"/>
  <c r="I785" i="17" s="1" a="1"/>
  <c r="I785" i="17" s="1"/>
  <c r="J786" i="17"/>
  <c r="I786" i="17" s="1" a="1"/>
  <c r="I786" i="17" s="1"/>
  <c r="J787" i="17"/>
  <c r="I787" i="17" s="1" a="1"/>
  <c r="I787" i="17" s="1"/>
  <c r="J788" i="17"/>
  <c r="I788" i="17" s="1" a="1"/>
  <c r="I788" i="17" s="1"/>
  <c r="J789" i="17"/>
  <c r="I789" i="17" s="1" a="1"/>
  <c r="I789" i="17" s="1"/>
  <c r="J790" i="17"/>
  <c r="I790" i="17" s="1" a="1"/>
  <c r="I790" i="17" s="1"/>
  <c r="J791" i="17"/>
  <c r="I791" i="17" s="1" a="1"/>
  <c r="I791" i="17" s="1"/>
  <c r="J792" i="17"/>
  <c r="I792" i="17" s="1" a="1"/>
  <c r="I792" i="17" s="1"/>
  <c r="J793" i="17"/>
  <c r="I793" i="17" s="1" a="1"/>
  <c r="I793" i="17" s="1"/>
  <c r="J794" i="17"/>
  <c r="I794" i="17" s="1" a="1"/>
  <c r="I794" i="17" s="1"/>
  <c r="J795" i="17"/>
  <c r="I795" i="17" s="1" a="1"/>
  <c r="I795" i="17" s="1"/>
  <c r="J796" i="17"/>
  <c r="I796" i="17" s="1" a="1"/>
  <c r="I796" i="17" s="1"/>
  <c r="J797" i="17"/>
  <c r="I797" i="17" s="1" a="1"/>
  <c r="I797" i="17" s="1"/>
  <c r="J798" i="17"/>
  <c r="I798" i="17" s="1" a="1"/>
  <c r="I798" i="17" s="1"/>
  <c r="J799" i="17"/>
  <c r="I799" i="17" s="1" a="1"/>
  <c r="I799" i="17" s="1"/>
  <c r="J800" i="17"/>
  <c r="I800" i="17" s="1" a="1"/>
  <c r="I800" i="17" s="1"/>
  <c r="J801" i="17"/>
  <c r="I801" i="17" s="1" a="1"/>
  <c r="I801" i="17" s="1"/>
  <c r="J802" i="17"/>
  <c r="I802" i="17" s="1" a="1"/>
  <c r="I802" i="17" s="1"/>
  <c r="J803" i="17"/>
  <c r="I803" i="17" s="1" a="1"/>
  <c r="I803" i="17" s="1"/>
  <c r="J804" i="17"/>
  <c r="I804" i="17" s="1" a="1"/>
  <c r="I804" i="17" s="1"/>
  <c r="J805" i="17"/>
  <c r="I805" i="17" s="1" a="1"/>
  <c r="I805" i="17" s="1"/>
  <c r="J806" i="17"/>
  <c r="I806" i="17" s="1" a="1"/>
  <c r="I806" i="17" s="1"/>
  <c r="J807" i="17"/>
  <c r="I807" i="17" s="1" a="1"/>
  <c r="I807" i="17" s="1"/>
  <c r="J808" i="17"/>
  <c r="I808" i="17" s="1" a="1"/>
  <c r="I808" i="17" s="1"/>
  <c r="J809" i="17"/>
  <c r="I809" i="17" s="1" a="1"/>
  <c r="I809" i="17" s="1"/>
  <c r="J810" i="17"/>
  <c r="I810" i="17" s="1" a="1"/>
  <c r="I810" i="17" s="1"/>
  <c r="J811" i="17"/>
  <c r="I811" i="17" s="1" a="1"/>
  <c r="I811" i="17" s="1"/>
  <c r="J812" i="17"/>
  <c r="I812" i="17" s="1" a="1"/>
  <c r="I812" i="17" s="1"/>
  <c r="J813" i="17"/>
  <c r="I813" i="17" s="1" a="1"/>
  <c r="I813" i="17" s="1"/>
  <c r="J814" i="17"/>
  <c r="I814" i="17" s="1" a="1"/>
  <c r="I814" i="17" s="1"/>
  <c r="J815" i="17"/>
  <c r="I815" i="17" s="1" a="1"/>
  <c r="I815" i="17" s="1"/>
  <c r="J816" i="17"/>
  <c r="I816" i="17" s="1" a="1"/>
  <c r="I816" i="17" s="1"/>
  <c r="J817" i="17"/>
  <c r="I817" i="17" s="1" a="1"/>
  <c r="I817" i="17" s="1"/>
  <c r="J818" i="17"/>
  <c r="I818" i="17" s="1" a="1"/>
  <c r="I818" i="17" s="1"/>
  <c r="J819" i="17"/>
  <c r="I819" i="17" s="1" a="1"/>
  <c r="I819" i="17" s="1"/>
  <c r="J820" i="17"/>
  <c r="I820" i="17" s="1" a="1"/>
  <c r="I820" i="17" s="1"/>
  <c r="J821" i="17"/>
  <c r="I821" i="17" s="1" a="1"/>
  <c r="I821" i="17" s="1"/>
  <c r="J822" i="17"/>
  <c r="I822" i="17" s="1" a="1"/>
  <c r="I822" i="17" s="1"/>
  <c r="J823" i="17"/>
  <c r="I823" i="17" s="1" a="1"/>
  <c r="I823" i="17" s="1"/>
  <c r="J824" i="17"/>
  <c r="I824" i="17" s="1" a="1"/>
  <c r="I824" i="17" s="1"/>
  <c r="J825" i="17"/>
  <c r="I825" i="17" s="1" a="1"/>
  <c r="I825" i="17" s="1"/>
  <c r="J826" i="17"/>
  <c r="I826" i="17" s="1" a="1"/>
  <c r="I826" i="17" s="1"/>
  <c r="J827" i="17"/>
  <c r="I827" i="17" s="1" a="1"/>
  <c r="I827" i="17" s="1"/>
  <c r="J828" i="17"/>
  <c r="I828" i="17" s="1" a="1"/>
  <c r="I828" i="17" s="1"/>
  <c r="J829" i="17"/>
  <c r="I829" i="17" s="1" a="1"/>
  <c r="I829" i="17" s="1"/>
  <c r="J830" i="17"/>
  <c r="I830" i="17" s="1" a="1"/>
  <c r="I830" i="17" s="1"/>
  <c r="J831" i="17"/>
  <c r="I831" i="17" s="1" a="1"/>
  <c r="I831" i="17" s="1"/>
  <c r="J832" i="17"/>
  <c r="I832" i="17" s="1" a="1"/>
  <c r="I832" i="17" s="1"/>
  <c r="J833" i="17"/>
  <c r="I833" i="17" s="1" a="1"/>
  <c r="I833" i="17" s="1"/>
  <c r="J834" i="17"/>
  <c r="I834" i="17" s="1" a="1"/>
  <c r="I834" i="17" s="1"/>
  <c r="J835" i="17"/>
  <c r="I835" i="17" s="1" a="1"/>
  <c r="I835" i="17" s="1"/>
  <c r="J836" i="17"/>
  <c r="I836" i="17" s="1" a="1"/>
  <c r="I836" i="17" s="1"/>
  <c r="J837" i="17"/>
  <c r="I837" i="17" s="1" a="1"/>
  <c r="I837" i="17" s="1"/>
  <c r="J838" i="17"/>
  <c r="I838" i="17" s="1" a="1"/>
  <c r="I838" i="17" s="1"/>
  <c r="J839" i="17"/>
  <c r="I839" i="17" s="1" a="1"/>
  <c r="I839" i="17" s="1"/>
  <c r="J840" i="17"/>
  <c r="I840" i="17" s="1" a="1"/>
  <c r="I840" i="17" s="1"/>
  <c r="J841" i="17"/>
  <c r="I841" i="17" s="1" a="1"/>
  <c r="I841" i="17" s="1"/>
  <c r="J842" i="17"/>
  <c r="I842" i="17" s="1" a="1"/>
  <c r="I842" i="17" s="1"/>
  <c r="J843" i="17"/>
  <c r="I843" i="17" s="1" a="1"/>
  <c r="I843" i="17" s="1"/>
  <c r="J844" i="17"/>
  <c r="I844" i="17" s="1" a="1"/>
  <c r="I844" i="17" s="1"/>
  <c r="J845" i="17"/>
  <c r="I845" i="17" s="1" a="1"/>
  <c r="I845" i="17" s="1"/>
  <c r="J846" i="17"/>
  <c r="I846" i="17" s="1" a="1"/>
  <c r="I846" i="17" s="1"/>
  <c r="J847" i="17"/>
  <c r="I847" i="17" s="1" a="1"/>
  <c r="I847" i="17" s="1"/>
  <c r="J848" i="17"/>
  <c r="I848" i="17" s="1" a="1"/>
  <c r="I848" i="17" s="1"/>
  <c r="J849" i="17"/>
  <c r="I849" i="17" s="1" a="1"/>
  <c r="I849" i="17" s="1"/>
  <c r="J850" i="17"/>
  <c r="I850" i="17" s="1" a="1"/>
  <c r="I850" i="17" s="1"/>
  <c r="J851" i="17"/>
  <c r="I851" i="17" s="1" a="1"/>
  <c r="I851" i="17" s="1"/>
  <c r="J852" i="17"/>
  <c r="I852" i="17" s="1" a="1"/>
  <c r="I852" i="17" s="1"/>
  <c r="J853" i="17"/>
  <c r="I853" i="17" s="1" a="1"/>
  <c r="I853" i="17" s="1"/>
  <c r="J854" i="17"/>
  <c r="I854" i="17" s="1" a="1"/>
  <c r="I854" i="17" s="1"/>
  <c r="J855" i="17"/>
  <c r="I855" i="17" s="1" a="1"/>
  <c r="I855" i="17" s="1"/>
  <c r="J856" i="17"/>
  <c r="I856" i="17" s="1" a="1"/>
  <c r="I856" i="17" s="1"/>
  <c r="J857" i="17"/>
  <c r="I857" i="17" s="1" a="1"/>
  <c r="I857" i="17" s="1"/>
  <c r="J858" i="17"/>
  <c r="I858" i="17" s="1" a="1"/>
  <c r="I858" i="17" s="1"/>
  <c r="J859" i="17"/>
  <c r="I859" i="17" s="1" a="1"/>
  <c r="I859" i="17" s="1"/>
  <c r="J860" i="17"/>
  <c r="I860" i="17" s="1" a="1"/>
  <c r="I860" i="17" s="1"/>
  <c r="J861" i="17"/>
  <c r="I861" i="17" s="1" a="1"/>
  <c r="I861" i="17" s="1"/>
  <c r="J862" i="17"/>
  <c r="I862" i="17" s="1" a="1"/>
  <c r="I862" i="17" s="1"/>
  <c r="J863" i="17"/>
  <c r="I863" i="17" s="1" a="1"/>
  <c r="I863" i="17" s="1"/>
  <c r="J864" i="17"/>
  <c r="I864" i="17" s="1" a="1"/>
  <c r="I864" i="17" s="1"/>
  <c r="J865" i="17"/>
  <c r="I865" i="17" s="1" a="1"/>
  <c r="I865" i="17" s="1"/>
  <c r="J866" i="17"/>
  <c r="I866" i="17" s="1" a="1"/>
  <c r="I866" i="17" s="1"/>
  <c r="J867" i="17"/>
  <c r="I867" i="17" s="1" a="1"/>
  <c r="I867" i="17" s="1"/>
  <c r="J868" i="17"/>
  <c r="I868" i="17" s="1" a="1"/>
  <c r="I868" i="17" s="1"/>
  <c r="J869" i="17"/>
  <c r="I869" i="17" s="1" a="1"/>
  <c r="I869" i="17" s="1"/>
  <c r="J870" i="17"/>
  <c r="I870" i="17" s="1" a="1"/>
  <c r="I870" i="17" s="1"/>
  <c r="J871" i="17"/>
  <c r="I871" i="17" s="1" a="1"/>
  <c r="I871" i="17" s="1"/>
  <c r="J872" i="17"/>
  <c r="I872" i="17" s="1" a="1"/>
  <c r="I872" i="17" s="1"/>
  <c r="J873" i="17"/>
  <c r="I873" i="17" s="1" a="1"/>
  <c r="I873" i="17" s="1"/>
  <c r="J874" i="17"/>
  <c r="I874" i="17" s="1" a="1"/>
  <c r="I874" i="17" s="1"/>
  <c r="J875" i="17"/>
  <c r="I875" i="17" s="1" a="1"/>
  <c r="I875" i="17" s="1"/>
  <c r="J876" i="17"/>
  <c r="I876" i="17" s="1" a="1"/>
  <c r="I876" i="17" s="1"/>
  <c r="J877" i="17"/>
  <c r="I877" i="17" s="1" a="1"/>
  <c r="I877" i="17" s="1"/>
  <c r="J878" i="17"/>
  <c r="I878" i="17" s="1" a="1"/>
  <c r="I878" i="17" s="1"/>
  <c r="J879" i="17"/>
  <c r="I879" i="17" s="1" a="1"/>
  <c r="I879" i="17" s="1"/>
  <c r="J880" i="17"/>
  <c r="I880" i="17" s="1" a="1"/>
  <c r="I880" i="17" s="1"/>
  <c r="J881" i="17"/>
  <c r="I881" i="17" s="1" a="1"/>
  <c r="I881" i="17" s="1"/>
  <c r="J882" i="17"/>
  <c r="I882" i="17" s="1" a="1"/>
  <c r="I882" i="17" s="1"/>
  <c r="J883" i="17"/>
  <c r="I883" i="17" s="1" a="1"/>
  <c r="I883" i="17" s="1"/>
  <c r="J884" i="17"/>
  <c r="I884" i="17" s="1" a="1"/>
  <c r="I884" i="17" s="1"/>
  <c r="J885" i="17"/>
  <c r="I885" i="17" s="1" a="1"/>
  <c r="I885" i="17" s="1"/>
  <c r="J886" i="17"/>
  <c r="I886" i="17" s="1" a="1"/>
  <c r="I886" i="17" s="1"/>
  <c r="J887" i="17"/>
  <c r="I887" i="17" s="1" a="1"/>
  <c r="I887" i="17" s="1"/>
  <c r="J888" i="17"/>
  <c r="I888" i="17" s="1" a="1"/>
  <c r="I888" i="17" s="1"/>
  <c r="J889" i="17"/>
  <c r="I889" i="17" s="1" a="1"/>
  <c r="I889" i="17" s="1"/>
  <c r="J890" i="17"/>
  <c r="I890" i="17" s="1" a="1"/>
  <c r="I890" i="17" s="1"/>
  <c r="J891" i="17"/>
  <c r="I891" i="17" s="1" a="1"/>
  <c r="I891" i="17" s="1"/>
  <c r="J892" i="17"/>
  <c r="I892" i="17" s="1" a="1"/>
  <c r="I892" i="17" s="1"/>
  <c r="J893" i="17"/>
  <c r="I893" i="17" s="1" a="1"/>
  <c r="I893" i="17" s="1"/>
  <c r="J894" i="17"/>
  <c r="I894" i="17" s="1" a="1"/>
  <c r="I894" i="17" s="1"/>
  <c r="J895" i="17"/>
  <c r="I895" i="17" s="1" a="1"/>
  <c r="I895" i="17" s="1"/>
  <c r="J896" i="17"/>
  <c r="I896" i="17" s="1" a="1"/>
  <c r="I896" i="17" s="1"/>
  <c r="J897" i="17"/>
  <c r="I897" i="17" s="1" a="1"/>
  <c r="I897" i="17" s="1"/>
  <c r="J898" i="17"/>
  <c r="I898" i="17" s="1" a="1"/>
  <c r="I898" i="17" s="1"/>
  <c r="J899" i="17"/>
  <c r="I899" i="17" s="1" a="1"/>
  <c r="I899" i="17" s="1"/>
  <c r="J900" i="17"/>
  <c r="I900" i="17" s="1" a="1"/>
  <c r="I900" i="17" s="1"/>
  <c r="J901" i="17"/>
  <c r="I901" i="17" s="1" a="1"/>
  <c r="I901" i="17" s="1"/>
  <c r="J902" i="17"/>
  <c r="I902" i="17" s="1" a="1"/>
  <c r="I902" i="17" s="1"/>
  <c r="J903" i="17"/>
  <c r="I903" i="17" s="1" a="1"/>
  <c r="I903" i="17" s="1"/>
  <c r="J904" i="17"/>
  <c r="I904" i="17" s="1" a="1"/>
  <c r="I904" i="17" s="1"/>
  <c r="J905" i="17"/>
  <c r="I905" i="17" s="1" a="1"/>
  <c r="I905" i="17" s="1"/>
  <c r="J906" i="17"/>
  <c r="I906" i="17" s="1" a="1"/>
  <c r="I906" i="17" s="1"/>
  <c r="J907" i="17"/>
  <c r="I907" i="17" s="1" a="1"/>
  <c r="I907" i="17" s="1"/>
  <c r="J908" i="17"/>
  <c r="I908" i="17" s="1" a="1"/>
  <c r="I908" i="17" s="1"/>
  <c r="J909" i="17"/>
  <c r="I909" i="17" s="1" a="1"/>
  <c r="I909" i="17" s="1"/>
  <c r="J910" i="17"/>
  <c r="I910" i="17" s="1" a="1"/>
  <c r="I910" i="17" s="1"/>
  <c r="J911" i="17"/>
  <c r="I911" i="17" s="1" a="1"/>
  <c r="I911" i="17" s="1"/>
  <c r="J912" i="17"/>
  <c r="I912" i="17" s="1" a="1"/>
  <c r="I912" i="17" s="1"/>
  <c r="J913" i="17"/>
  <c r="I913" i="17" s="1" a="1"/>
  <c r="I913" i="17" s="1"/>
  <c r="J914" i="17"/>
  <c r="I914" i="17" s="1" a="1"/>
  <c r="I914" i="17" s="1"/>
  <c r="J915" i="17"/>
  <c r="I915" i="17" s="1" a="1"/>
  <c r="I915" i="17" s="1"/>
  <c r="J916" i="17"/>
  <c r="I916" i="17" s="1" a="1"/>
  <c r="I916" i="17" s="1"/>
  <c r="J917" i="17"/>
  <c r="I917" i="17" s="1" a="1"/>
  <c r="I917" i="17" s="1"/>
  <c r="J918" i="17"/>
  <c r="I918" i="17" s="1" a="1"/>
  <c r="I918" i="17" s="1"/>
  <c r="J919" i="17"/>
  <c r="I919" i="17" s="1" a="1"/>
  <c r="I919" i="17" s="1"/>
  <c r="J920" i="17"/>
  <c r="I920" i="17" s="1" a="1"/>
  <c r="I920" i="17" s="1"/>
  <c r="J921" i="17"/>
  <c r="I921" i="17" s="1" a="1"/>
  <c r="I921" i="17" s="1"/>
  <c r="J922" i="17"/>
  <c r="I922" i="17" s="1" a="1"/>
  <c r="I922" i="17" s="1"/>
  <c r="J923" i="17"/>
  <c r="I923" i="17" s="1" a="1"/>
  <c r="I923" i="17" s="1"/>
  <c r="J924" i="17"/>
  <c r="I924" i="17" s="1" a="1"/>
  <c r="I924" i="17" s="1"/>
  <c r="J925" i="17"/>
  <c r="I925" i="17" s="1" a="1"/>
  <c r="I925" i="17" s="1"/>
  <c r="J926" i="17"/>
  <c r="I926" i="17" s="1" a="1"/>
  <c r="I926" i="17" s="1"/>
  <c r="J927" i="17"/>
  <c r="I927" i="17" s="1" a="1"/>
  <c r="I927" i="17" s="1"/>
  <c r="J928" i="17"/>
  <c r="I928" i="17" s="1" a="1"/>
  <c r="I928" i="17" s="1"/>
  <c r="J929" i="17"/>
  <c r="I929" i="17" s="1" a="1"/>
  <c r="I929" i="17" s="1"/>
  <c r="J930" i="17"/>
  <c r="I930" i="17" s="1" a="1"/>
  <c r="I930" i="17" s="1"/>
  <c r="J931" i="17"/>
  <c r="I931" i="17" s="1" a="1"/>
  <c r="I931" i="17" s="1"/>
  <c r="J932" i="17"/>
  <c r="I932" i="17" s="1" a="1"/>
  <c r="I932" i="17" s="1"/>
  <c r="J933" i="17"/>
  <c r="I933" i="17" s="1" a="1"/>
  <c r="I933" i="17" s="1"/>
  <c r="J934" i="17"/>
  <c r="I934" i="17" s="1" a="1"/>
  <c r="I934" i="17" s="1"/>
  <c r="J935" i="17"/>
  <c r="I935" i="17" s="1" a="1"/>
  <c r="I935" i="17" s="1"/>
  <c r="J936" i="17"/>
  <c r="I936" i="17" s="1" a="1"/>
  <c r="I936" i="17" s="1"/>
  <c r="J937" i="17"/>
  <c r="I937" i="17" s="1" a="1"/>
  <c r="I937" i="17" s="1"/>
  <c r="J938" i="17"/>
  <c r="I938" i="17" s="1" a="1"/>
  <c r="I938" i="17" s="1"/>
  <c r="J939" i="17"/>
  <c r="I939" i="17" s="1" a="1"/>
  <c r="I939" i="17" s="1"/>
  <c r="J940" i="17"/>
  <c r="I940" i="17" s="1" a="1"/>
  <c r="I940" i="17" s="1"/>
  <c r="J941" i="17"/>
  <c r="I941" i="17" s="1" a="1"/>
  <c r="I941" i="17" s="1"/>
  <c r="J942" i="17"/>
  <c r="I942" i="17" s="1" a="1"/>
  <c r="I942" i="17" s="1"/>
  <c r="J943" i="17"/>
  <c r="I943" i="17" s="1" a="1"/>
  <c r="I943" i="17" s="1"/>
  <c r="J944" i="17"/>
  <c r="I944" i="17" s="1" a="1"/>
  <c r="I944" i="17" s="1"/>
  <c r="J945" i="17"/>
  <c r="I945" i="17" s="1" a="1"/>
  <c r="I945" i="17" s="1"/>
  <c r="J946" i="17"/>
  <c r="I946" i="17" s="1" a="1"/>
  <c r="I946" i="17" s="1"/>
  <c r="J947" i="17"/>
  <c r="I947" i="17" s="1" a="1"/>
  <c r="I947" i="17" s="1"/>
  <c r="J948" i="17"/>
  <c r="I948" i="17" s="1" a="1"/>
  <c r="I948" i="17" s="1"/>
  <c r="J949" i="17"/>
  <c r="I949" i="17" s="1" a="1"/>
  <c r="I949" i="17" s="1"/>
  <c r="J950" i="17"/>
  <c r="I950" i="17" s="1" a="1"/>
  <c r="I950" i="17" s="1"/>
  <c r="J951" i="17"/>
  <c r="I951" i="17" s="1" a="1"/>
  <c r="I951" i="17" s="1"/>
  <c r="J952" i="17"/>
  <c r="I952" i="17" s="1" a="1"/>
  <c r="I952" i="17" s="1"/>
  <c r="J953" i="17"/>
  <c r="I953" i="17" s="1" a="1"/>
  <c r="I953" i="17" s="1"/>
  <c r="J954" i="17"/>
  <c r="I954" i="17" s="1" a="1"/>
  <c r="I954" i="17" s="1"/>
  <c r="J955" i="17"/>
  <c r="I955" i="17" s="1" a="1"/>
  <c r="I955" i="17" s="1"/>
  <c r="J956" i="17"/>
  <c r="I956" i="17" s="1" a="1"/>
  <c r="I956" i="17" s="1"/>
  <c r="J957" i="17"/>
  <c r="I957" i="17" s="1" a="1"/>
  <c r="I957" i="17" s="1"/>
  <c r="J958" i="17"/>
  <c r="I958" i="17" s="1" a="1"/>
  <c r="I958" i="17" s="1"/>
  <c r="J959" i="17"/>
  <c r="I959" i="17" s="1" a="1"/>
  <c r="I959" i="17" s="1"/>
  <c r="J960" i="17"/>
  <c r="I960" i="17" s="1" a="1"/>
  <c r="I960" i="17" s="1"/>
  <c r="J961" i="17"/>
  <c r="I961" i="17" s="1" a="1"/>
  <c r="I961" i="17" s="1"/>
  <c r="J962" i="17"/>
  <c r="I962" i="17" s="1" a="1"/>
  <c r="I962" i="17" s="1"/>
  <c r="J963" i="17"/>
  <c r="I963" i="17" s="1" a="1"/>
  <c r="I963" i="17" s="1"/>
  <c r="J964" i="17"/>
  <c r="I964" i="17" s="1" a="1"/>
  <c r="I964" i="17" s="1"/>
  <c r="J965" i="17"/>
  <c r="I965" i="17" s="1" a="1"/>
  <c r="I965" i="17" s="1"/>
  <c r="J966" i="17"/>
  <c r="I966" i="17" s="1" a="1"/>
  <c r="I966" i="17" s="1"/>
  <c r="J967" i="17"/>
  <c r="I967" i="17" s="1" a="1"/>
  <c r="I967" i="17" s="1"/>
  <c r="J968" i="17"/>
  <c r="I968" i="17" s="1" a="1"/>
  <c r="I968" i="17" s="1"/>
  <c r="J969" i="17"/>
  <c r="I969" i="17" s="1" a="1"/>
  <c r="I969" i="17" s="1"/>
  <c r="J970" i="17"/>
  <c r="I970" i="17" s="1" a="1"/>
  <c r="I970" i="17" s="1"/>
  <c r="J971" i="17"/>
  <c r="I971" i="17" s="1" a="1"/>
  <c r="I971" i="17" s="1"/>
  <c r="J972" i="17"/>
  <c r="I972" i="17" s="1" a="1"/>
  <c r="I972" i="17" s="1"/>
  <c r="J973" i="17"/>
  <c r="I973" i="17" s="1" a="1"/>
  <c r="I973" i="17" s="1"/>
  <c r="J974" i="17"/>
  <c r="I974" i="17" s="1" a="1"/>
  <c r="I974" i="17" s="1"/>
  <c r="J975" i="17"/>
  <c r="I975" i="17" s="1" a="1"/>
  <c r="I975" i="17" s="1"/>
  <c r="J976" i="17"/>
  <c r="I976" i="17" s="1" a="1"/>
  <c r="I976" i="17" s="1"/>
  <c r="J977" i="17"/>
  <c r="I977" i="17" s="1" a="1"/>
  <c r="I977" i="17" s="1"/>
  <c r="J978" i="17"/>
  <c r="I978" i="17" s="1" a="1"/>
  <c r="I978" i="17" s="1"/>
  <c r="J979" i="17"/>
  <c r="I979" i="17" s="1" a="1"/>
  <c r="I979" i="17" s="1"/>
  <c r="J980" i="17"/>
  <c r="I980" i="17" s="1" a="1"/>
  <c r="I980" i="17" s="1"/>
  <c r="J981" i="17"/>
  <c r="I981" i="17" s="1" a="1"/>
  <c r="I981" i="17" s="1"/>
  <c r="J982" i="17"/>
  <c r="I982" i="17" s="1" a="1"/>
  <c r="I982" i="17" s="1"/>
  <c r="J983" i="17"/>
  <c r="I983" i="17" s="1" a="1"/>
  <c r="I983" i="17" s="1"/>
  <c r="J984" i="17"/>
  <c r="I984" i="17" s="1" a="1"/>
  <c r="I984" i="17" s="1"/>
  <c r="J985" i="17"/>
  <c r="I985" i="17" s="1" a="1"/>
  <c r="I985" i="17" s="1"/>
  <c r="J986" i="17"/>
  <c r="I986" i="17" s="1" a="1"/>
  <c r="I986" i="17" s="1"/>
  <c r="J987" i="17"/>
  <c r="I987" i="17" s="1" a="1"/>
  <c r="I987" i="17" s="1"/>
  <c r="J988" i="17"/>
  <c r="I988" i="17" s="1" a="1"/>
  <c r="I988" i="17" s="1"/>
  <c r="J989" i="17"/>
  <c r="I989" i="17" s="1" a="1"/>
  <c r="I989" i="17" s="1"/>
  <c r="J990" i="17"/>
  <c r="I990" i="17" s="1" a="1"/>
  <c r="I990" i="17" s="1"/>
  <c r="J991" i="17"/>
  <c r="I991" i="17" s="1" a="1"/>
  <c r="I991" i="17" s="1"/>
  <c r="J992" i="17"/>
  <c r="I992" i="17" s="1" a="1"/>
  <c r="I992" i="17" s="1"/>
  <c r="J993" i="17"/>
  <c r="I993" i="17" s="1" a="1"/>
  <c r="I993" i="17" s="1"/>
  <c r="J994" i="17"/>
  <c r="I994" i="17" s="1" a="1"/>
  <c r="I994" i="17" s="1"/>
  <c r="J995" i="17"/>
  <c r="I995" i="17" s="1" a="1"/>
  <c r="I995" i="17" s="1"/>
  <c r="J996" i="17"/>
  <c r="I996" i="17" s="1" a="1"/>
  <c r="I996" i="17" s="1"/>
  <c r="J997" i="17"/>
  <c r="I997" i="17" s="1" a="1"/>
  <c r="I997" i="17" s="1"/>
  <c r="J998" i="17"/>
  <c r="I998" i="17" s="1" a="1"/>
  <c r="I998" i="17" s="1"/>
  <c r="J999" i="17"/>
  <c r="I999" i="17" s="1" a="1"/>
  <c r="I999" i="17" s="1"/>
  <c r="J1000" i="17"/>
  <c r="I1000" i="17" s="1" a="1"/>
  <c r="I1000" i="17" s="1"/>
  <c r="J1001" i="17"/>
  <c r="I1001" i="17" s="1" a="1"/>
  <c r="I1001" i="17" s="1"/>
  <c r="J2" i="17"/>
  <c r="I2" i="17" s="1" a="1"/>
  <c r="I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<sst xmlns="http://schemas.openxmlformats.org/spreadsheetml/2006/main" count="11081" uniqueCount="6209">
  <si>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</si>
  <si>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</si>
  <si>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</si>
  <si>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</si>
  <si>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</si>
  <si>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</si>
  <si>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</si>
  <si>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</si>
  <si>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</si>
  <si>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</si>
  <si>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</si>
  <si>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</si>
  <si>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</si>
  <si>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</si>
  <si>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</si>
  <si>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</si>
  <si>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</si>
  <si>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</si>
  <si>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</si>
  <si>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</si>
  <si>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</si>
  <si>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</si>
  <si>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</si>
  <si>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</si>
  <si>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</si>
  <si>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</si>
  <si>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</si>
  <si>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</si>
  <si>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</si>
  <si>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</si>
  <si>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</si>
  <si>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</si>
  <si>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</si>
  <si>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</si>
  <si>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</si>
  <si>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</si>
  <si>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</si>
  <si>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</si>
  <si>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</si>
  <si>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</si>
  <si>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</si>
  <si>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</si>
  <si>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</si>
  <si>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</si>
  <si>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</si>
  <si>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</si>
  <si>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</si>
  <si>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</si>
  <si>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</si>
  <si>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</si>
  <si>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</si>
  <si>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</si>
  <si>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</si>
  <si>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</si>
  <si>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</si>
  <si>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</si>
  <si>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</si>
  <si>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</si>
  <si>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</si>
  <si>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</si>
  <si>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</si>
  <si>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</si>
  <si>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</si>
  <si>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</si>
  <si>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</si>
  <si>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</si>
  <si>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</si>
  <si>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</si>
  <si>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</si>
  <si>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</si>
  <si>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</si>
  <si>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</si>
  <si>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</si>
  <si>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</si>
  <si>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</si>
  <si>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</si>
  <si>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</si>
  <si>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</si>
  <si>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</si>
  <si>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</si>
  <si>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</si>
  <si>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</si>
  <si>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</si>
  <si>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</si>
  <si>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</si>
  <si>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</si>
  <si>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</si>
  <si>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</si>
  <si>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</si>
  <si>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</si>
  <si>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</si>
  <si>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</si>
  <si>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</si>
  <si>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</si>
  <si>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</si>
  <si>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</si>
  <si>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</si>
  <si>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</si>
  <si>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</si>
  <si>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</si>
  <si>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</si>
  <si>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</si>
  <si>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</si>
  <si>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</si>
  <si>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</si>
  <si>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</si>
  <si>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</si>
  <si>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</si>
  <si>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</si>
  <si>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</si>
  <si>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</si>
  <si>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</si>
  <si>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</si>
  <si>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</si>
  <si>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</si>
  <si>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</si>
  <si>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</si>
  <si>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</si>
  <si>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</si>
  <si>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</si>
  <si>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</si>
  <si>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</si>
  <si>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</si>
  <si>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</si>
  <si>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</si>
  <si>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</si>
  <si>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</si>
  <si>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</si>
  <si>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</si>
  <si>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</si>
  <si>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</si>
  <si>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</si>
  <si>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</si>
  <si>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</si>
  <si>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</si>
  <si>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</si>
  <si>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</si>
  <si>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</si>
  <si>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</si>
  <si>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</si>
  <si>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</si>
  <si>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</si>
  <si>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</si>
  <si>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</si>
  <si>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</si>
  <si>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</si>
  <si>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</si>
  <si>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</si>
  <si>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</si>
  <si>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</si>
  <si>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</si>
  <si>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</si>
  <si>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</si>
  <si>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</si>
  <si>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</si>
  <si>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</si>
  <si>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</si>
  <si>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</si>
  <si>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</si>
  <si>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</si>
  <si>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</si>
  <si>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</si>
  <si>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</si>
  <si>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</si>
  <si>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</si>
  <si>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</si>
  <si>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</si>
  <si>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</si>
  <si>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</si>
  <si>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</si>
  <si>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</si>
  <si>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</si>
  <si>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</si>
  <si>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</si>
  <si>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</si>
  <si>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</si>
  <si>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</si>
  <si>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</si>
  <si>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</si>
  <si>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</si>
  <si>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</si>
  <si>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</si>
  <si>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</si>
  <si>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</si>
  <si>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</si>
  <si>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</si>
  <si>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</si>
  <si>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</si>
  <si>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</si>
  <si>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</si>
  <si>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</si>
  <si>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</si>
  <si>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</si>
  <si>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</si>
  <si>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</si>
  <si>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</si>
  <si>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</si>
  <si>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</si>
  <si>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</si>
  <si>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</si>
  <si>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</si>
  <si>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</si>
  <si>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</si>
  <si>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</si>
  <si>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</si>
  <si>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</si>
  <si>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</si>
  <si>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</si>
  <si>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</si>
  <si>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</si>
  <si>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</si>
  <si>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</si>
  <si>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</si>
  <si>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</si>
  <si>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</si>
  <si>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</si>
  <si>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</si>
  <si>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</si>
  <si>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</si>
  <si>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</si>
  <si>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</si>
  <si>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</si>
  <si>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</si>
  <si>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</si>
  <si>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</si>
  <si>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</si>
  <si>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</si>
  <si>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</si>
  <si>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</si>
  <si>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</si>
  <si>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</si>
  <si>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</si>
  <si>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</si>
  <si>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</si>
  <si>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</si>
  <si>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</si>
  <si>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</si>
  <si>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</si>
  <si>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</si>
  <si>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</si>
  <si>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</si>
  <si>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</si>
  <si>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</si>
  <si>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</si>
  <si>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</si>
  <si>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</si>
  <si>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</si>
  <si>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</si>
  <si>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</si>
  <si>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</si>
  <si>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</si>
  <si>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</si>
  <si>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</si>
  <si>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</si>
  <si>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</si>
  <si>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</si>
  <si>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</si>
  <si>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</si>
  <si>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</si>
  <si>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</si>
  <si>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</si>
  <si>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</si>
  <si>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</si>
  <si>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</si>
  <si>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</si>
  <si>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</si>
  <si>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</si>
  <si>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</si>
  <si>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</si>
  <si>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</si>
  <si>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</si>
  <si>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</si>
  <si>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</si>
  <si>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</si>
  <si>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</si>
  <si>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</si>
  <si>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</si>
  <si>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</si>
  <si>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</si>
  <si>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</si>
  <si>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</si>
  <si>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</si>
  <si>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</si>
  <si>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</si>
  <si>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</si>
  <si>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</si>
  <si>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</si>
  <si>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</si>
  <si>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</si>
  <si>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</si>
  <si>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</si>
  <si>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</si>
  <si>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</si>
  <si>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</si>
  <si>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</si>
  <si>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</si>
  <si>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</si>
  <si>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</si>
  <si>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</si>
  <si>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</si>
  <si>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</si>
  <si>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</si>
  <si>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</si>
  <si>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</si>
  <si>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</si>
  <si>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</si>
  <si>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</si>
  <si>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</si>
  <si>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</si>
  <si>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</si>
  <si>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</si>
  <si>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</si>
  <si>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</si>
  <si>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</si>
  <si>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</si>
  <si>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</si>
  <si>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</si>
  <si>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</si>
  <si>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</si>
  <si>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</si>
  <si>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</si>
  <si>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</si>
  <si>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</si>
  <si>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</si>
  <si>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</si>
  <si>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</si>
  <si>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</si>
  <si>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</si>
  <si>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</si>
  <si>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</si>
  <si>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</si>
  <si>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</si>
  <si>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</si>
  <si>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</si>
  <si>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</si>
  <si>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</si>
  <si>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</si>
  <si>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</si>
  <si>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</si>
  <si>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</si>
  <si>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</si>
  <si>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</si>
  <si>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</si>
  <si>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</si>
  <si>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</si>
  <si>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</si>
  <si>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</si>
  <si>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</si>
  <si>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</si>
  <si>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</si>
  <si>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</si>
  <si>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</si>
  <si>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</si>
  <si>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</si>
  <si>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</si>
  <si>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</si>
  <si>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</si>
  <si>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</si>
  <si>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</si>
  <si>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</si>
  <si>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</si>
  <si>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</si>
  <si>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</si>
  <si>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</si>
  <si>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</si>
  <si>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</si>
  <si>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</si>
  <si>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</si>
  <si>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</si>
  <si>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</si>
  <si>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</si>
  <si>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</si>
  <si>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</si>
  <si>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</si>
  <si>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</si>
  <si>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</si>
  <si>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</si>
  <si>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</si>
  <si>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</si>
  <si>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</si>
  <si>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</si>
  <si>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</si>
  <si>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</si>
  <si>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</si>
  <si>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</si>
  <si>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</si>
  <si>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</si>
  <si>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</si>
  <si>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</si>
  <si>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</si>
  <si>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</si>
  <si>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</si>
  <si>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</si>
  <si>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</si>
  <si>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</si>
  <si>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</si>
  <si>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</si>
  <si>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</si>
  <si>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</si>
  <si>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</si>
  <si>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</si>
  <si>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</si>
  <si>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</si>
  <si>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</si>
  <si>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</si>
  <si>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</si>
  <si>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</si>
  <si>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</si>
  <si>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</si>
  <si>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</si>
  <si>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</si>
  <si>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</si>
  <si>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</si>
  <si>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</si>
  <si>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</si>
  <si>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</si>
  <si>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</si>
  <si>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</si>
  <si>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</si>
  <si>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</si>
  <si>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</si>
  <si>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</si>
  <si>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</si>
  <si>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</si>
  <si>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</si>
  <si>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</si>
  <si>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</si>
  <si>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</si>
  <si>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</si>
  <si>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</si>
  <si>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</si>
  <si>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</si>
  <si>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</si>
  <si>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</si>
  <si>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</si>
  <si>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</si>
  <si>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</si>
  <si>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</si>
  <si>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</si>
  <si>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</si>
  <si>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</si>
  <si>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</si>
  <si>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</si>
  <si>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</si>
  <si>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</si>
  <si>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</si>
  <si>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</si>
  <si>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</si>
  <si>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</si>
  <si>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</si>
  <si>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</si>
  <si>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</si>
  <si>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</si>
  <si>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</si>
  <si>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</si>
  <si>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</si>
  <si>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</si>
  <si>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</si>
  <si>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</si>
  <si>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</si>
  <si>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</si>
  <si>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</si>
  <si>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</si>
  <si>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</si>
  <si>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</si>
  <si>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</si>
  <si>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</si>
  <si>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</si>
  <si>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</si>
  <si>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</si>
  <si>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</si>
  <si>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</si>
  <si>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</si>
  <si>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</si>
  <si>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</si>
  <si>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</si>
  <si>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</si>
  <si>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</si>
  <si>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</si>
  <si>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</si>
  <si>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</si>
  <si>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</si>
  <si>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</si>
  <si>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</si>
  <si>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</si>
  <si>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</si>
  <si>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</si>
  <si>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</si>
  <si>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</si>
  <si>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</si>
  <si>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</si>
  <si>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</si>
  <si>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</si>
  <si>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</si>
  <si>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</si>
  <si>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</si>
  <si>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</si>
  <si>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</si>
  <si>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</si>
  <si>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</si>
  <si>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</si>
  <si>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</si>
  <si>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</si>
  <si>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</si>
  <si>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</si>
  <si>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</si>
  <si>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</si>
  <si>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</si>
  <si>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</si>
  <si>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</si>
  <si>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</si>
  <si>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</si>
  <si>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</si>
  <si>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</si>
  <si>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</si>
  <si>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</si>
  <si>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</si>
  <si>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</si>
  <si>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</si>
  <si>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</si>
  <si>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</si>
  <si>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</si>
  <si>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</si>
  <si>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</si>
  <si>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</si>
  <si>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</si>
  <si>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</si>
  <si>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</si>
  <si>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</si>
  <si>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</si>
  <si>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</si>
  <si>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</si>
  <si>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</si>
  <si>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</si>
  <si>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</si>
  <si>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</si>
  <si>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</si>
  <si>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</si>
  <si>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</si>
  <si>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</si>
  <si>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</si>
  <si>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</si>
  <si>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</si>
  <si>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</si>
  <si>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</si>
  <si>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</si>
  <si>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</si>
  <si>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</si>
  <si>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</si>
  <si>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</si>
  <si>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</si>
  <si>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</si>
  <si>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</si>
  <si>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</si>
  <si>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</si>
  <si>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</si>
  <si>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</si>
  <si>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</si>
  <si>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</si>
  <si>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</si>
  <si>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</si>
  <si>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</si>
  <si>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</si>
  <si>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</si>
  <si>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</si>
  <si>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</si>
  <si>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</si>
  <si>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</si>
  <si>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</si>
  <si>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</si>
  <si>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</si>
  <si>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</si>
  <si>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</si>
  <si>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</si>
  <si>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</si>
  <si>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</si>
  <si>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</si>
  <si>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</si>
  <si>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</si>
  <si>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</si>
  <si>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</si>
  <si>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</si>
  <si>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</si>
  <si>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</si>
  <si>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</si>
  <si>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</si>
  <si>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</si>
  <si>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</si>
  <si>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</si>
  <si>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</si>
  <si>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</si>
  <si>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</si>
  <si>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</si>
  <si>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</si>
  <si>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</si>
  <si>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</si>
  <si>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</si>
  <si>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</si>
  <si>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</si>
  <si>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</si>
  <si>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</si>
  <si>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</si>
  <si>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</si>
  <si>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</si>
  <si>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</si>
  <si>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</si>
  <si>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</si>
  <si>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</si>
  <si>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</si>
  <si>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</si>
  <si>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</si>
  <si>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</si>
  <si>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</si>
  <si>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</si>
  <si>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</si>
  <si>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</si>
  <si>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</si>
  <si>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</si>
  <si>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</si>
  <si>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</si>
  <si>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</si>
  <si>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</si>
  <si>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</si>
  <si>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</si>
  <si>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</si>
  <si>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</si>
  <si>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</si>
  <si>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</si>
  <si>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</si>
  <si>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</si>
  <si>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</si>
  <si>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</si>
  <si>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</si>
  <si>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</si>
  <si>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</si>
  <si>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</si>
  <si>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</si>
  <si>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</si>
  <si>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</si>
  <si>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</si>
  <si>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</si>
  <si>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</si>
  <si>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</si>
  <si>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</si>
  <si>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</si>
  <si>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</si>
  <si>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</si>
  <si>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</si>
  <si>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</si>
  <si>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</si>
  <si>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</si>
  <si>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</si>
  <si>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</si>
  <si>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</si>
  <si>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</si>
  <si>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</si>
  <si>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</si>
  <si>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</si>
  <si>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</si>
  <si>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</si>
  <si>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</si>
  <si>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</si>
  <si>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</si>
  <si>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</si>
  <si>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</si>
  <si>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</si>
  <si>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</si>
  <si>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</si>
  <si>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</si>
  <si>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</si>
  <si>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</si>
  <si>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</si>
  <si>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</si>
  <si>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</si>
  <si>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</si>
  <si>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</si>
  <si>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</si>
  <si>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</si>
  <si>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</si>
  <si>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</si>
  <si>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</si>
  <si>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</si>
  <si>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</si>
  <si>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</si>
  <si>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</si>
  <si>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</si>
  <si>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</si>
  <si>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</si>
  <si>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</si>
  <si>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</si>
  <si>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</si>
  <si>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</si>
  <si>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</si>
  <si>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</si>
  <si>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</si>
  <si>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</si>
  <si>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</si>
  <si>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</si>
  <si>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</si>
  <si>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</si>
  <si>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</si>
  <si>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</si>
  <si>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</si>
  <si>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</si>
  <si>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</si>
  <si>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</si>
  <si>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</si>
  <si>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</si>
  <si>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</si>
  <si>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</si>
  <si>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</si>
  <si>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</si>
  <si>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</si>
  <si>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</si>
  <si>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</si>
  <si>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</si>
  <si>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</si>
  <si>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</si>
  <si>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</si>
  <si>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</si>
  <si>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</si>
  <si>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</si>
  <si>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</si>
  <si>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</si>
  <si>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</si>
  <si>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</si>
  <si>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</si>
  <si>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</si>
  <si>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</si>
  <si>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</si>
  <si>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</si>
  <si>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</si>
  <si>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</si>
  <si>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</si>
  <si>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</si>
  <si>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</si>
  <si>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</si>
  <si>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</si>
  <si>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</si>
  <si>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</si>
  <si>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</si>
  <si>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</si>
  <si>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</si>
  <si>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</si>
  <si>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</si>
  <si>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</si>
  <si>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</si>
  <si>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</si>
  <si>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</si>
  <si>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</si>
  <si>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</si>
  <si>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</si>
  <si>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</si>
  <si>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</si>
  <si>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</si>
  <si>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</si>
  <si>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</si>
  <si>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</si>
  <si>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</si>
  <si>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</si>
  <si>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</si>
  <si>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</si>
  <si>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</si>
  <si>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</si>
  <si>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</si>
  <si>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</si>
  <si>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</si>
  <si>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</si>
  <si>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</si>
  <si>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</si>
  <si>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</si>
  <si>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</si>
  <si>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</si>
  <si>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</si>
  <si>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</si>
  <si>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</si>
  <si>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</si>
  <si>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</si>
  <si>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</si>
  <si>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</si>
  <si>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</si>
  <si>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</si>
  <si>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</si>
  <si>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</si>
  <si>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</si>
  <si>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</si>
  <si>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</si>
  <si>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</si>
  <si>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</si>
  <si>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</si>
  <si>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</si>
  <si>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</si>
  <si>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</si>
  <si>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</si>
  <si>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</si>
  <si>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</si>
  <si>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</si>
  <si>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</si>
  <si>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</si>
  <si>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</si>
  <si>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</si>
  <si>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</si>
  <si>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</si>
  <si>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</si>
  <si>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</si>
  <si>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</si>
  <si>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</si>
  <si>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</si>
  <si>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</si>
  <si>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</si>
  <si>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</si>
  <si>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</si>
  <si>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</si>
  <si>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</si>
  <si>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</si>
  <si>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</si>
  <si>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</si>
  <si>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</si>
  <si>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</si>
  <si>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</si>
  <si>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</si>
  <si>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</si>
  <si>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</si>
  <si>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</si>
  <si>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</si>
  <si>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</si>
  <si>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</si>
  <si>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</si>
  <si>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</si>
  <si>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</si>
  <si>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</si>
  <si>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</si>
  <si>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</si>
  <si>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</si>
  <si>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</si>
  <si>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</si>
  <si>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</si>
  <si>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</si>
  <si>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</si>
  <si>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</si>
  <si>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</si>
  <si>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</si>
  <si>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</si>
  <si>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</si>
  <si>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</si>
  <si>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</si>
  <si>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</si>
  <si>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</si>
  <si>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</si>
  <si>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</si>
  <si>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</si>
  <si>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</si>
  <si>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</si>
  <si>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</si>
  <si>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</si>
  <si>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</si>
  <si>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</si>
  <si>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</si>
  <si>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</si>
  <si>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</si>
  <si>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</si>
  <si>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</si>
  <si>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</si>
  <si>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</si>
  <si>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</si>
  <si>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</si>
  <si>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</si>
  <si>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</si>
  <si>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</si>
  <si>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</si>
  <si>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</si>
  <si>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</si>
  <si>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</si>
  <si>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</si>
  <si>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</si>
  <si>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</si>
  <si>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</si>
  <si>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</si>
  <si>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</si>
  <si>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</si>
  <si>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</si>
  <si>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</si>
  <si>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</si>
  <si>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</si>
  <si>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</si>
  <si>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</si>
  <si>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</si>
  <si>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</si>
  <si>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</si>
  <si>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</si>
  <si>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</si>
  <si>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</si>
  <si>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</si>
  <si>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</si>
  <si>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</si>
  <si>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</si>
  <si>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</si>
  <si>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</si>
  <si>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</si>
  <si>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</si>
  <si>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</si>
  <si>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</si>
  <si>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</si>
  <si>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</si>
  <si>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</si>
  <si>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</si>
  <si>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</si>
  <si>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</si>
  <si>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</si>
  <si>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</si>
  <si>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</si>
  <si>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</si>
  <si>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</si>
  <si>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</si>
  <si>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</si>
  <si>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</si>
  <si>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</si>
  <si>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</si>
  <si>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</si>
  <si>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</si>
  <si>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</si>
  <si>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</si>
  <si>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</si>
  <si>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</si>
  <si>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</si>
  <si>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</si>
  <si>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</si>
  <si>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</si>
  <si>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</si>
  <si>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</si>
  <si>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</si>
  <si>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</si>
  <si>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</si>
  <si>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</si>
  <si>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</si>
  <si>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</si>
  <si>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</si>
  <si>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</si>
  <si>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</si>
  <si>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</si>
  <si>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</si>
  <si>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</si>
  <si>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</si>
  <si>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</si>
  <si>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</si>
  <si>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</si>
  <si>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</si>
  <si>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</si>
  <si>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</si>
  <si>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</si>
  <si>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</si>
  <si>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</si>
  <si>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</si>
  <si>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</si>
  <si>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</si>
  <si>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</si>
  <si>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</si>
  <si>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</si>
  <si>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</si>
  <si>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</si>
  <si>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</si>
  <si>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</si>
  <si>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</si>
  <si>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</si>
  <si>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</si>
  <si>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</si>
  <si>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</si>
  <si>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</si>
  <si>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</si>
  <si>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</si>
  <si>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</si>
  <si>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</si>
  <si>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</si>
  <si>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</si>
  <si>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</si>
  <si>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</si>
  <si>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</si>
  <si>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</si>
  <si>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</si>
  <si>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</si>
  <si>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</si>
  <si>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</si>
  <si>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</si>
  <si>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</si>
  <si>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</si>
  <si>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</si>
  <si>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</si>
  <si>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</si>
  <si>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</si>
  <si>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</si>
  <si>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</si>
  <si>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</si>
  <si>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</si>
  <si>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</si>
  <si>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</si>
  <si>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</si>
  <si>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</si>
  <si>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</si>
  <si>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</si>
  <si>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</si>
  <si>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</si>
  <si>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</si>
  <si>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</si>
  <si>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</si>
  <si>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</si>
  <si>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</si>
  <si>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</si>
  <si>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</si>
  <si>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</si>
  <si>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</si>
  <si>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</si>
  <si>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</si>
  <si>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</si>
  <si>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</si>
  <si>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</si>
  <si>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</si>
  <si>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</si>
  <si>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</si>
  <si>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</si>
  <si>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</si>
  <si>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</si>
  <si>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</si>
  <si>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</si>
  <si>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</si>
  <si>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</si>
  <si>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</si>
  <si>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</si>
  <si>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</si>
  <si>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</si>
  <si>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</si>
  <si>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</si>
  <si>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</si>
  <si>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</si>
  <si>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</si>
  <si>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</si>
  <si>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</si>
  <si>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</si>
  <si>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</si>
  <si>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</si>
  <si>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</si>
  <si>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</si>
  <si>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</si>
  <si>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</si>
  <si>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</si>
  <si>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</si>
  <si>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</si>
  <si>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</si>
  <si>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</si>
  <si>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</si>
  <si>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</si>
  <si>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</si>
  <si>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</si>
  <si>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</si>
  <si>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</si>
  <si>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</si>
  <si>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</si>
  <si>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</si>
  <si>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</si>
  <si>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</si>
  <si>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</si>
  <si>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</si>
  <si>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</si>
  <si>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</si>
  <si>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</si>
  <si>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</si>
  <si>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</si>
  <si>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</si>
  <si>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</si>
  <si>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</si>
  <si>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</si>
  <si>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</si>
  <si>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</si>
  <si>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</si>
  <si>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</si>
  <si>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</si>
  <si>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</si>
  <si>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</si>
  <si>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</si>
  <si>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</si>
  <si>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</si>
  <si>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</si>
  <si>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</si>
  <si>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</si>
  <si>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</si>
  <si>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</si>
  <si>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</si>
  <si>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</si>
  <si>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</si>
  <si>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</si>
  <si>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</si>
  <si>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</si>
  <si>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</si>
  <si>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</si>
  <si>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</si>
  <si>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</si>
  <si>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</si>
  <si>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</si>
  <si>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</si>
  <si>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</si>
  <si>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</si>
  <si>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</si>
  <si>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</si>
  <si>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</si>
  <si>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</si>
  <si>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</si>
  <si>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</si>
  <si>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</si>
  <si>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</si>
  <si>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</si>
  <si>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</si>
  <si>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</si>
  <si>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</si>
  <si>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</si>
  <si>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</si>
  <si>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</si>
  <si>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</si>
  <si>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</si>
  <si>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</si>
  <si>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</si>
  <si>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</si>
  <si>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</si>
  <si>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</si>
  <si>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</si>
  <si>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</si>
  <si>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</si>
  <si>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</si>
  <si>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</si>
  <si>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</si>
  <si>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</si>
  <si>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</si>
  <si>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</si>
  <si>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</si>
  <si>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</si>
  <si>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</si>
  <si>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</si>
  <si>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</si>
  <si>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</si>
  <si>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</si>
  <si>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</si>
  <si>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</si>
  <si>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</si>
  <si>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</si>
  <si>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</si>
  <si>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</si>
  <si>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</si>
  <si>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</si>
  <si>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</si>
  <si>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</si>
  <si>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</si>
  <si>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</si>
  <si>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</si>
  <si>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</si>
  <si>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</si>
  <si>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</si>
  <si>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</si>
  <si>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</si>
  <si>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</si>
  <si>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</si>
  <si>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</si>
  <si>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</si>
  <si>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</si>
  <si>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</si>
  <si>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</si>
  <si>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</si>
  <si>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</si>
  <si>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</si>
  <si>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</si>
  <si>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</si>
  <si>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</si>
  <si>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</si>
  <si>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</si>
  <si>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</si>
  <si>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</si>
  <si>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</si>
  <si>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</si>
  <si>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</si>
  <si>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</si>
  <si>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</si>
  <si>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</si>
  <si>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</si>
  <si>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</si>
  <si>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</si>
  <si>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</si>
  <si>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</si>
  <si>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</si>
  <si>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</si>
  <si>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</si>
  <si>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</si>
  <si>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</si>
  <si>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</si>
  <si>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</si>
  <si>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</si>
  <si>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</si>
  <si>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</si>
  <si>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</si>
  <si>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</si>
  <si>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</si>
  <si>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</si>
  <si>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</si>
  <si>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</si>
  <si>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</si>
  <si>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</si>
  <si>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</si>
  <si>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</si>
  <si>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</si>
  <si>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</si>
  <si>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</si>
  <si>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</si>
  <si>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</si>
  <si>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</si>
  <si>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</si>
  <si>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</si>
  <si>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</si>
  <si>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</si>
  <si>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</si>
  <si>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</si>
  <si>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</si>
  <si>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</si>
  <si>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</si>
  <si>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</si>
  <si>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</si>
  <si>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</si>
  <si>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</si>
  <si>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</si>
  <si>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</si>
  <si>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</si>
  <si>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</si>
  <si>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</si>
  <si>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</si>
  <si>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</si>
  <si>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</si>
  <si>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</si>
  <si>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</si>
  <si>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</si>
  <si>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</si>
  <si>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</si>
  <si>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</si>
  <si>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</si>
  <si>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</si>
  <si>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</si>
  <si>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</si>
  <si>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</si>
  <si>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</si>
  <si>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</si>
  <si>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</si>
  <si>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</si>
  <si>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</si>
  <si>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</si>
  <si>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</si>
  <si>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</si>
  <si>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</si>
  <si>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</si>
  <si>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</si>
  <si>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</si>
  <si>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</si>
  <si>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</si>
  <si>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</si>
  <si>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</si>
  <si>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</si>
  <si>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</si>
  <si>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</si>
  <si>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</si>
  <si>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</si>
  <si>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</si>
  <si>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</si>
  <si>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</si>
  <si>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</si>
  <si>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</si>
  <si>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</si>
  <si>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</si>
  <si>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</si>
  <si>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</si>
  <si>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</si>
  <si>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</si>
  <si>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</si>
  <si>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</si>
  <si>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</si>
  <si>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</si>
  <si>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</si>
  <si>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</si>
  <si>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</si>
  <si>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</si>
  <si>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</si>
  <si>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</si>
  <si>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</si>
  <si>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</si>
  <si>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</si>
  <si>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</si>
  <si>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</si>
  <si>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</si>
  <si>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</si>
  <si>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</si>
  <si>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</si>
  <si>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</si>
  <si>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</si>
  <si>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</si>
  <si>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</si>
  <si>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</si>
  <si>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</si>
  <si>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</si>
  <si>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</si>
  <si>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</si>
  <si>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</si>
  <si>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</si>
  <si>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</si>
  <si>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</si>
  <si>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</si>
  <si>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</si>
  <si>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</si>
  <si>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</si>
  <si>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</si>
  <si>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</si>
  <si>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</si>
  <si>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</si>
  <si>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</si>
  <si>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</si>
  <si>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</si>
  <si>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</si>
  <si>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</si>
  <si>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</si>
  <si>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</si>
  <si>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</si>
  <si>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</si>
  <si>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</si>
  <si>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</si>
  <si>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</si>
  <si>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</si>
  <si>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</si>
  <si>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</si>
  <si>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</si>
  <si>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</si>
  <si>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</si>
  <si>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</si>
  <si>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</si>
  <si>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</si>
  <si>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</si>
  <si>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</si>
  <si>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</si>
  <si>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</si>
  <si>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</si>
  <si>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</si>
  <si>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</si>
  <si>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</si>
  <si>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</si>
  <si>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</si>
  <si>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</si>
  <si>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</si>
  <si>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</si>
  <si>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</si>
  <si>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</si>
  <si>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</si>
  <si>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</si>
  <si>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</si>
  <si>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</si>
  <si>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</si>
  <si>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</si>
  <si>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</si>
  <si>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</si>
  <si>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</si>
  <si>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</si>
  <si>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</si>
  <si>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</si>
  <si>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</si>
  <si>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</si>
  <si>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</si>
  <si>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</si>
  <si>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</si>
  <si>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</si>
  <si>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</si>
  <si>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</si>
  <si>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</si>
  <si>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</si>
  <si>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</si>
  <si>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</si>
  <si>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</si>
  <si>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</si>
  <si>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</si>
  <si>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</si>
  <si>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</si>
  <si>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</si>
  <si>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</si>
  <si>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</si>
  <si>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</si>
  <si>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</si>
  <si>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</si>
  <si>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</si>
  <si>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</si>
  <si>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</si>
  <si>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</si>
  <si>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</si>
  <si>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</si>
  <si>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</si>
  <si>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</si>
  <si>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</si>
  <si>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</si>
  <si>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</si>
  <si>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</si>
  <si>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</si>
  <si>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</si>
  <si>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</si>
  <si>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</si>
  <si>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</si>
  <si>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</si>
  <si>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</si>
  <si>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</si>
  <si>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</si>
  <si>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</si>
  <si>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</si>
  <si>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</si>
  <si>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</si>
  <si>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</si>
  <si>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</si>
  <si>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</si>
  <si>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</si>
  <si>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</si>
  <si>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</si>
  <si>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</si>
  <si>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</si>
  <si>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</si>
  <si>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</si>
  <si>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</si>
  <si>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</si>
  <si>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</si>
  <si>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</si>
  <si>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</si>
  <si>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</si>
  <si>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</si>
  <si>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</si>
  <si>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</si>
  <si>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</si>
  <si>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</si>
  <si>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</si>
  <si>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</si>
  <si>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</si>
  <si>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</si>
  <si>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</si>
  <si>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</si>
  <si>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</si>
  <si>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</si>
  <si>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</si>
  <si>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</si>
  <si>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</si>
  <si>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</si>
  <si>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</si>
  <si>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</si>
  <si>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</si>
  <si>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</si>
  <si>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</si>
  <si>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</si>
  <si>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</si>
  <si>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</si>
  <si>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</si>
  <si>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</si>
  <si>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</si>
  <si>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</si>
  <si>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</si>
  <si>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</si>
  <si>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</si>
  <si>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</si>
  <si>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</si>
  <si>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</si>
  <si>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</si>
  <si>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</si>
  <si>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</si>
  <si>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</si>
  <si>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</si>
  <si>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</si>
  <si>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</si>
  <si>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</si>
  <si>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</si>
  <si>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</si>
  <si>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</si>
  <si>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</si>
  <si>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</si>
  <si>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</si>
  <si>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</si>
  <si>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</si>
  <si>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</si>
  <si>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</si>
  <si>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</si>
  <si>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</si>
  <si>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</si>
  <si>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</si>
  <si>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</si>
  <si>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</si>
  <si>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</si>
  <si>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</si>
  <si>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</si>
  <si>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</si>
  <si>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</si>
  <si>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</si>
  <si>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</si>
  <si>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</si>
  <si>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</si>
  <si>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</si>
  <si>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</si>
  <si>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</si>
  <si>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</si>
  <si>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</si>
  <si>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</si>
  <si>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</si>
  <si>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</si>
  <si>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</si>
  <si>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</si>
  <si>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</si>
  <si>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</si>
  <si>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</si>
  <si>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</si>
  <si>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</si>
  <si>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</si>
  <si>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</si>
  <si>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</si>
  <si>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</si>
  <si>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</si>
  <si>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</si>
  <si>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</si>
  <si>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</si>
  <si>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</si>
  <si>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</si>
  <si>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</si>
  <si>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</si>
  <si>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</si>
  <si>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</si>
  <si>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</si>
  <si>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</si>
  <si>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</si>
  <si>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</si>
  <si>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</si>
  <si>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</si>
  <si>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</si>
  <si>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</si>
  <si>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</si>
  <si>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</si>
  <si>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</si>
  <si>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</si>
  <si>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</si>
  <si>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</si>
  <si>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</si>
  <si>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</si>
  <si>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</si>
  <si>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</si>
  <si>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</si>
  <si>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</si>
  <si>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</si>
  <si>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</si>
  <si>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</si>
  <si>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</si>
  <si>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</si>
  <si>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</si>
  <si>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</si>
  <si>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</si>
  <si>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</si>
  <si>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</si>
  <si>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</si>
  <si>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</si>
  <si>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</si>
  <si>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</si>
  <si>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</si>
  <si>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</si>
  <si>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</si>
  <si>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</si>
  <si>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</si>
  <si>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</si>
  <si>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</si>
  <si>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</si>
  <si>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</si>
  <si>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</si>
  <si>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</si>
  <si>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</si>
  <si>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</si>
  <si>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</si>
  <si>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</si>
  <si>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</si>
  <si>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</si>
  <si>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</si>
  <si>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</si>
  <si>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</si>
  <si>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</si>
  <si>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</si>
  <si>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</si>
  <si>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</si>
  <si>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</si>
  <si>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</si>
  <si>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</si>
  <si>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</si>
  <si>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</si>
  <si>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</si>
  <si>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</si>
  <si>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</si>
  <si>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</si>
  <si>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</si>
  <si>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</si>
  <si>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</si>
  <si>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</si>
  <si>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</si>
  <si>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</si>
  <si>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</si>
  <si>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</si>
  <si>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</si>
  <si>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</si>
  <si>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</si>
  <si>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</si>
  <si>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</si>
  <si>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</si>
  <si>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</si>
  <si>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</si>
  <si>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</si>
  <si>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</si>
  <si>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</si>
  <si>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</si>
  <si>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</si>
  <si>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</si>
  <si>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</si>
  <si>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</si>
  <si>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</si>
  <si>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</si>
  <si>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</si>
  <si>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</si>
  <si>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</si>
  <si>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</si>
  <si>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</si>
  <si>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</si>
  <si>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</si>
  <si>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</si>
  <si>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</si>
  <si>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</si>
  <si>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</si>
  <si>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</si>
  <si>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</si>
  <si>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</si>
  <si>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</si>
  <si>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</si>
  <si>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</si>
  <si>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</si>
  <si>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</si>
  <si>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</si>
  <si>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</si>
  <si>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</si>
  <si>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</si>
  <si>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</si>
  <si>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</si>
  <si>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</si>
  <si>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</si>
  <si>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</si>
  <si>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</si>
  <si>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</si>
  <si>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</si>
  <si>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</si>
  <si>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</si>
  <si>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</si>
  <si>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</si>
  <si>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</si>
  <si>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</si>
  <si>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</si>
  <si>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</si>
  <si>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</si>
  <si>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</si>
  <si>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</si>
  <si>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</si>
  <si>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</si>
  <si>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</si>
  <si>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</si>
  <si>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</si>
  <si>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</si>
  <si>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</si>
  <si>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</si>
  <si>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</si>
  <si>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</si>
  <si>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</si>
  <si>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</si>
  <si>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</si>
  <si>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</si>
  <si>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</si>
  <si>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</si>
  <si>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</si>
  <si>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</si>
  <si>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</si>
  <si>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</si>
  <si>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</si>
  <si>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</si>
  <si>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</si>
  <si>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</si>
  <si>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</si>
  <si>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</si>
  <si>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</si>
  <si>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</si>
  <si>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</si>
  <si>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</si>
  <si>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</si>
  <si>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</si>
  <si>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</si>
  <si>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</si>
  <si>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</si>
  <si>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</si>
  <si>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</si>
  <si>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</si>
  <si>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</si>
  <si>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</si>
  <si>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</si>
  <si>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</si>
  <si>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</si>
  <si>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</si>
  <si>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</si>
  <si>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</si>
  <si>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</si>
  <si>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</si>
  <si>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</si>
  <si>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</si>
  <si>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</si>
  <si>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</si>
  <si>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</si>
  <si>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</si>
  <si>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</si>
  <si>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</si>
  <si>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</si>
  <si>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</si>
  <si>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</si>
  <si>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</si>
  <si>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</si>
  <si>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</si>
  <si>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</si>
  <si>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</si>
  <si>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</si>
  <si>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</si>
  <si>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</si>
  <si>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</si>
  <si>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</si>
  <si>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</si>
  <si>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</si>
  <si>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</si>
  <si>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</si>
  <si>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</si>
  <si>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</si>
  <si>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</si>
  <si>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</si>
  <si>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</si>
  <si>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</si>
  <si>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</si>
  <si>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</si>
  <si>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</si>
  <si>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</si>
  <si>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</si>
  <si>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</si>
  <si>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</si>
  <si>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</si>
  <si>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</si>
  <si>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</si>
  <si>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</si>
  <si>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</si>
  <si>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</si>
  <si>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</si>
  <si>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</si>
  <si>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</si>
  <si>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</si>
  <si>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</si>
  <si>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</si>
  <si>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</si>
  <si>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</si>
  <si>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</si>
  <si>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</si>
  <si>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</si>
  <si>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</si>
  <si>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</si>
  <si>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</si>
  <si>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</si>
  <si>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</si>
  <si>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</si>
  <si>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</si>
  <si>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</si>
  <si>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</si>
  <si>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</si>
  <si>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</si>
  <si>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</si>
  <si>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</si>
  <si>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</si>
  <si>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</si>
  <si>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</si>
  <si>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</si>
  <si>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</si>
  <si>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</si>
  <si>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</si>
  <si>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</si>
  <si>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</si>
  <si>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</si>
  <si>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</si>
  <si>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</si>
  <si>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</si>
  <si>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</si>
  <si>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</si>
  <si>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</si>
  <si>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</si>
  <si>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</si>
  <si>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</si>
  <si>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</si>
  <si>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</si>
  <si>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</si>
  <si>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</si>
  <si>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</si>
  <si>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</si>
  <si>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</si>
  <si>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</si>
  <si>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</si>
  <si>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</si>
  <si>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</si>
  <si>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</si>
  <si>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</si>
  <si>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</si>
  <si>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</si>
  <si>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</si>
  <si>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</si>
  <si>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</si>
  <si>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</si>
  <si>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</si>
  <si>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</si>
  <si>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</si>
  <si>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</si>
  <si>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</si>
  <si>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</si>
  <si>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</si>
  <si>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</si>
  <si>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</si>
  <si>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</si>
  <si>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</si>
  <si>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</si>
  <si>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</si>
  <si>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</si>
  <si>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</si>
  <si>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</si>
  <si>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</si>
  <si>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</si>
  <si>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</si>
  <si>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</si>
  <si>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</si>
  <si>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</si>
  <si>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</si>
  <si>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</si>
  <si>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</si>
  <si>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</si>
  <si>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</si>
  <si>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</si>
  <si>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</si>
  <si>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</si>
  <si>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</si>
  <si>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</si>
  <si>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</si>
  <si>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</si>
  <si>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</si>
  <si>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</si>
  <si>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</si>
  <si>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</si>
  <si>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</si>
  <si>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</si>
  <si>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</si>
  <si>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</si>
  <si>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</si>
  <si>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</si>
  <si>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</si>
  <si>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</si>
  <si>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</si>
  <si>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</si>
  <si>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</si>
  <si>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</si>
  <si>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</si>
  <si>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</si>
  <si>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</si>
  <si>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</si>
  <si>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</si>
  <si>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</si>
  <si>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</si>
  <si>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</si>
  <si>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</si>
  <si>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</si>
  <si>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</si>
  <si>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</si>
  <si>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</si>
  <si>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</si>
  <si>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</si>
  <si>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</si>
  <si>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</si>
  <si>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</si>
  <si>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</si>
  <si>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</si>
  <si>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</si>
  <si>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</si>
  <si>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</si>
  <si>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</si>
  <si>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</si>
  <si>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</si>
  <si>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</si>
  <si>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</si>
  <si>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</si>
  <si>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</si>
  <si>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</si>
  <si>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</si>
  <si>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</si>
  <si>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</si>
  <si>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</si>
  <si>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</si>
  <si>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</si>
  <si>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</si>
  <si>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</si>
  <si>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</si>
  <si>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</si>
  <si>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</si>
  <si>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</si>
  <si>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</si>
  <si>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</si>
  <si>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</si>
  <si>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</si>
  <si>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</si>
  <si>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</si>
  <si>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</si>
  <si>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</si>
  <si>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</si>
  <si>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</si>
  <si>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</si>
  <si>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</si>
  <si>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</si>
  <si>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</si>
  <si>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</si>
  <si>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</si>
  <si>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</si>
  <si>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</si>
  <si>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</si>
  <si>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</si>
  <si>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</si>
  <si>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</si>
  <si>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</si>
  <si>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</si>
  <si>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</si>
  <si>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</si>
  <si>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</si>
  <si>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</si>
  <si>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</si>
  <si>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</si>
  <si>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</si>
  <si>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</si>
  <si>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</si>
  <si>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</si>
  <si>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</si>
  <si>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</si>
  <si>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</si>
  <si>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</si>
  <si>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</si>
  <si>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</si>
  <si>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</si>
  <si>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</si>
  <si>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</si>
  <si>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</si>
  <si>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</si>
  <si>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</si>
  <si>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</si>
  <si>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</si>
  <si>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</si>
  <si>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</si>
  <si>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</si>
  <si>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</si>
  <si>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</si>
  <si>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</si>
  <si>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</si>
  <si>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</si>
  <si>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</si>
  <si>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</si>
  <si>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</si>
  <si>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</si>
  <si>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</si>
  <si>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</si>
  <si>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</si>
  <si>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</si>
  <si>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</si>
  <si>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</si>
  <si>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</si>
  <si>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</si>
  <si>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</si>
  <si>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</si>
  <si>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</si>
  <si>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</si>
  <si>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</si>
  <si>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</si>
  <si>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</si>
  <si>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</si>
  <si>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</si>
  <si>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</si>
  <si>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</si>
  <si>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</si>
  <si>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</si>
  <si>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</si>
  <si>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</si>
  <si>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</si>
  <si>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</si>
  <si>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</si>
  <si>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</si>
  <si>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</si>
  <si>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</si>
  <si>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</si>
  <si>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</si>
  <si>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</si>
  <si>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</si>
  <si>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</si>
  <si>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</si>
  <si>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</si>
  <si>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</si>
  <si>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</si>
  <si>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</si>
  <si>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</si>
  <si>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</si>
  <si>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</si>
  <si>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</si>
  <si>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</si>
  <si>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</si>
  <si>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</si>
  <si>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</si>
  <si>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</si>
  <si>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</si>
  <si>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</si>
  <si>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</si>
  <si>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</si>
  <si>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</si>
  <si>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</si>
  <si>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</si>
  <si>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</si>
  <si>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</si>
  <si>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</si>
  <si>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</si>
  <si>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</si>
  <si>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</si>
  <si>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</si>
  <si>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</si>
  <si>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</si>
  <si>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</si>
  <si>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</si>
  <si>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</si>
  <si>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</si>
  <si>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</si>
  <si>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</si>
  <si>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</si>
  <si>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</si>
  <si>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</si>
  <si>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</si>
  <si>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</si>
  <si>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</si>
  <si>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</si>
  <si>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</si>
  <si>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</si>
  <si>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</si>
  <si>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</si>
  <si>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</si>
  <si>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</si>
  <si>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</si>
  <si>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</si>
  <si>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</si>
  <si>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</si>
  <si>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</si>
  <si>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</si>
  <si>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</si>
  <si>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</si>
  <si>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</si>
  <si>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</si>
  <si>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</si>
  <si>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</si>
  <si>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</si>
  <si>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</si>
  <si>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</si>
  <si>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</si>
  <si>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</si>
  <si>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</si>
  <si>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</si>
  <si>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</si>
  <si>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</si>
  <si>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</si>
  <si>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</si>
  <si>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</si>
  <si>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</si>
  <si>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</si>
  <si>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</si>
  <si>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</si>
  <si>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</si>
  <si>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</si>
  <si>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</si>
  <si>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</si>
  <si>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</si>
  <si>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</si>
  <si>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</si>
  <si>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</si>
  <si>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</si>
  <si>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</si>
  <si>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</si>
  <si>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</si>
  <si>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</si>
  <si>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</si>
  <si>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</si>
  <si>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</si>
  <si>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</si>
  <si>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</si>
  <si>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</si>
  <si>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</si>
  <si>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</si>
  <si>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</si>
  <si>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</si>
  <si>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</si>
  <si>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</si>
  <si>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</si>
  <si>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</si>
  <si>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</si>
  <si>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</si>
  <si>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</si>
  <si>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</si>
  <si>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</si>
  <si>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</si>
  <si>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</si>
  <si>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</si>
  <si>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</si>
  <si>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</si>
  <si>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</si>
  <si>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</si>
  <si>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</si>
  <si>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</si>
  <si>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</si>
  <si>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</si>
  <si>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</si>
  <si>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</si>
  <si>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</si>
  <si>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</si>
  <si>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</si>
  <si>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</si>
  <si>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</si>
  <si>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</si>
  <si>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</si>
  <si>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</si>
  <si>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</si>
  <si>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</si>
  <si>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</si>
  <si>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</si>
  <si>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</si>
  <si>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</si>
  <si>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</si>
  <si>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</si>
  <si>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</si>
  <si>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</si>
  <si>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</si>
  <si>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</si>
  <si>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</si>
  <si>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</si>
  <si>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</si>
  <si>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</si>
  <si>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</si>
  <si>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</si>
  <si>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</si>
  <si>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</si>
  <si>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</si>
  <si>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</si>
  <si>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</si>
  <si>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</si>
  <si>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</si>
  <si>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</si>
  <si>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</si>
  <si>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</si>
  <si>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</si>
  <si>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</si>
  <si>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</si>
  <si>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</si>
  <si>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</si>
  <si>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</si>
  <si>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</si>
  <si>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</si>
  <si>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</si>
  <si>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</si>
  <si>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</si>
  <si>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</si>
  <si>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</si>
  <si>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</si>
  <si>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</si>
  <si>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</si>
  <si>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</si>
  <si>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</si>
  <si>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</si>
  <si>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</si>
  <si>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</si>
  <si>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</si>
  <si>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</si>
  <si>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</si>
  <si>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</si>
  <si>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</si>
  <si>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</si>
  <si>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</si>
  <si>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</si>
  <si>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</si>
  <si>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</si>
  <si>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</si>
  <si>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</si>
  <si>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</si>
  <si>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</si>
  <si>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</si>
  <si>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</si>
  <si>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</si>
  <si>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</si>
  <si>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</si>
  <si>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</si>
  <si>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</si>
  <si>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</si>
  <si>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</si>
  <si>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</si>
  <si>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</si>
  <si>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</si>
  <si>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</si>
  <si>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</si>
  <si>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</si>
  <si>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</si>
  <si>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</si>
  <si>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</si>
  <si>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</si>
  <si>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</si>
  <si>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</si>
  <si>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</si>
  <si>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</si>
  <si>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</si>
  <si>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</si>
  <si>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</si>
  <si>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</si>
  <si>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</si>
  <si>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</si>
  <si>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</si>
  <si>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</si>
  <si>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</si>
  <si>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</si>
  <si>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</si>
  <si>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</si>
  <si>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</si>
  <si>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</si>
  <si>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</si>
  <si>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</si>
  <si>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</si>
  <si>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</si>
  <si>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</si>
  <si>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</si>
  <si>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</si>
  <si>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</si>
  <si>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</si>
  <si>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</si>
  <si>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</si>
  <si>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</si>
  <si>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</si>
  <si>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</si>
  <si>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</si>
  <si>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</si>
  <si>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</si>
  <si>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</si>
  <si>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</si>
  <si>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</si>
  <si>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</si>
  <si>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</si>
  <si>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</si>
  <si>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</si>
  <si>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</si>
  <si>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</si>
  <si>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</si>
  <si>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</si>
  <si>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</si>
  <si>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</si>
  <si>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</si>
  <si>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</si>
  <si>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</si>
  <si>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</si>
  <si>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</si>
  <si>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</si>
  <si>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</si>
  <si>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</si>
  <si>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</si>
  <si>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</si>
  <si>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</si>
  <si>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</si>
  <si>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</si>
  <si>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</si>
  <si>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</si>
  <si>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</si>
  <si>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</si>
  <si>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</si>
  <si>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</si>
  <si>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</si>
  <si>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</si>
  <si>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</si>
  <si>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</si>
  <si>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</si>
  <si>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</si>
  <si>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</si>
  <si>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</si>
  <si>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</si>
  <si>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</si>
  <si>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</si>
  <si>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</si>
  <si>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</si>
  <si>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</si>
  <si>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</si>
  <si>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</si>
  <si>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</si>
  <si>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</si>
  <si>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</si>
  <si>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</si>
  <si>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</si>
  <si>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</si>
  <si>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</si>
  <si>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</si>
  <si>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</si>
  <si>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</si>
  <si>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</si>
  <si>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</si>
  <si>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</si>
  <si>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</si>
  <si>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</si>
  <si>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</si>
  <si>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</si>
  <si>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</si>
  <si>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</si>
  <si>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</si>
  <si>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</si>
  <si>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</si>
  <si>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</si>
  <si>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</si>
  <si>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</si>
  <si>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</si>
  <si>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</si>
  <si>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</si>
  <si>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</si>
  <si>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</si>
  <si>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</si>
  <si>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</si>
  <si>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</si>
  <si>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</si>
  <si>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</si>
  <si>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</si>
  <si>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</si>
  <si>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</si>
  <si>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</si>
  <si>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</si>
  <si>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</si>
  <si>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</si>
  <si>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</si>
  <si>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</si>
  <si>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</si>
  <si>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</si>
  <si>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</si>
  <si>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</si>
  <si>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</si>
  <si>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</si>
  <si>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</si>
  <si>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</si>
  <si>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</si>
  <si>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</si>
  <si>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</si>
  <si>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</si>
  <si>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</si>
  <si>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</si>
  <si>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</si>
  <si>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</si>
  <si>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</si>
  <si>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</si>
  <si>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</si>
  <si>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</si>
  <si>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</si>
  <si>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</si>
  <si>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</si>
  <si>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</si>
  <si>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</si>
  <si>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</si>
  <si>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</si>
  <si>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</si>
  <si>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</si>
  <si>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</si>
  <si>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</si>
  <si>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</si>
  <si>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</si>
  <si>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</si>
  <si>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</si>
  <si>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</si>
  <si>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</si>
  <si>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</si>
  <si>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</si>
  <si>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</si>
  <si>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</si>
  <si>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</si>
  <si>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</si>
  <si>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</si>
  <si>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</si>
  <si>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</si>
  <si>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</si>
  <si>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</si>
  <si>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</si>
  <si>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</si>
  <si>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</si>
  <si>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</si>
  <si>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</si>
  <si>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</si>
  <si>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</si>
  <si>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</si>
  <si>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</si>
  <si>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</si>
  <si>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</si>
  <si>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</si>
  <si>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</si>
  <si>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</si>
  <si>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</si>
  <si>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</si>
  <si>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</si>
  <si>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</si>
  <si>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</si>
  <si>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</si>
  <si>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</si>
  <si>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</si>
  <si>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</si>
  <si>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</si>
  <si>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</si>
  <si>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</si>
  <si>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</si>
  <si>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</si>
  <si>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</si>
  <si>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</si>
  <si>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</si>
  <si>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</si>
  <si>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</si>
  <si>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</si>
  <si>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</si>
  <si>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</si>
  <si>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</si>
  <si>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</si>
  <si>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</si>
  <si>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</si>
  <si>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</si>
  <si>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</si>
  <si>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</si>
  <si>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</si>
  <si>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</si>
  <si>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</si>
  <si>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</si>
  <si>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</si>
  <si>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</si>
  <si>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</si>
  <si>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</si>
  <si>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</si>
  <si>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</si>
  <si>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</si>
  <si>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</si>
  <si>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</si>
  <si>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</si>
  <si>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</si>
  <si>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</si>
  <si>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</si>
  <si>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</si>
  <si>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</si>
  <si>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</si>
  <si>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</si>
  <si>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</si>
  <si>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</si>
  <si>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</si>
  <si>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</si>
  <si>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</si>
  <si>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</si>
  <si>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</si>
  <si>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</si>
  <si>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</si>
  <si>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</si>
  <si>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</si>
  <si>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</si>
  <si>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</si>
  <si>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</si>
  <si>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</si>
  <si>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</si>
  <si>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</si>
  <si>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</si>
  <si>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</si>
  <si>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</si>
  <si>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</si>
  <si>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</si>
  <si>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</si>
  <si>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</si>
  <si>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</si>
  <si>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</si>
  <si>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</si>
  <si>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</si>
  <si>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</si>
  <si>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</si>
  <si>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</si>
  <si>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</si>
  <si>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</si>
  <si>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</si>
  <si>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</si>
  <si>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</si>
  <si>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</si>
  <si>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</si>
  <si>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</si>
  <si>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</si>
  <si>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</si>
  <si>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</si>
  <si>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</si>
  <si>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</si>
  <si>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</si>
  <si>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</si>
  <si>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</si>
  <si>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</si>
  <si>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</si>
  <si>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</si>
  <si>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</si>
  <si>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</si>
  <si>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</si>
  <si>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</si>
  <si>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</si>
  <si>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</si>
  <si>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</si>
  <si>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</si>
  <si>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</si>
  <si>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</si>
  <si>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</si>
  <si>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</si>
  <si>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</si>
  <si>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</si>
  <si>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</si>
  <si>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</si>
  <si>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</si>
  <si>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</si>
  <si>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</si>
  <si>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</si>
  <si>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</si>
  <si>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</si>
  <si>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</si>
  <si>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</si>
  <si>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</si>
  <si>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</si>
  <si>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</si>
  <si>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</si>
  <si>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</si>
  <si>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</si>
  <si>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</si>
  <si>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</si>
  <si>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</si>
  <si>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</si>
  <si>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</si>
  <si>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</si>
  <si>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</si>
  <si>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</si>
  <si>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</si>
  <si>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</si>
  <si>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</si>
  <si>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</si>
  <si>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</si>
  <si>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</si>
  <si>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</si>
  <si>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</si>
  <si>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</si>
  <si>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</si>
  <si>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</si>
  <si>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</si>
  <si>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</si>
  <si>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</si>
  <si>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</si>
  <si>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</si>
  <si>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</si>
  <si>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</si>
  <si>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</si>
  <si>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</si>
  <si>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</si>
  <si>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</si>
  <si>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</si>
  <si>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</si>
  <si>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</si>
  <si>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</si>
  <si>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</si>
  <si>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</si>
  <si>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</si>
  <si>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</si>
  <si>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</si>
  <si>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</si>
  <si>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</si>
  <si>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</si>
  <si>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</si>
  <si>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</si>
  <si>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</si>
  <si>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</si>
  <si>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</si>
  <si>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</si>
  <si>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</si>
  <si>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</si>
  <si>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</si>
  <si>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</si>
  <si>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</si>
  <si>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</si>
  <si>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</si>
  <si>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</si>
  <si>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</si>
  <si>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</si>
  <si>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</si>
  <si>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</si>
  <si>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</si>
  <si>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</si>
  <si>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</si>
  <si>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</si>
  <si>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</si>
  <si>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</si>
  <si>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</si>
  <si>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</si>
  <si>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</si>
  <si>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</si>
  <si>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</si>
  <si>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</si>
  <si>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</si>
  <si>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</si>
  <si>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</si>
  <si>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</si>
  <si>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</si>
  <si>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</si>
  <si>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</si>
  <si>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</si>
  <si>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</si>
  <si>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</si>
  <si>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</si>
  <si>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</si>
  <si>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</si>
  <si>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</si>
  <si>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</si>
  <si>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</si>
  <si>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</si>
  <si>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</si>
  <si>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</si>
  <si>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</si>
  <si>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</si>
  <si>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</si>
  <si>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</si>
  <si>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</si>
  <si>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</si>
  <si>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</si>
  <si>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</si>
  <si>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</si>
  <si>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</si>
  <si>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</si>
  <si>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</si>
  <si>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</si>
  <si>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</si>
  <si>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</si>
  <si>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</si>
  <si>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</si>
  <si>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</si>
  <si>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</si>
  <si>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</si>
  <si>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</si>
  <si>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</si>
  <si>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</si>
  <si>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</si>
  <si>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</si>
  <si>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</si>
  <si>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</si>
  <si>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</si>
  <si>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</si>
  <si>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</si>
  <si>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</si>
  <si>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</si>
  <si>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</si>
  <si>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</si>
  <si>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</si>
  <si>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</si>
  <si>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</si>
  <si>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</si>
  <si>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</si>
  <si>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</si>
  <si>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</si>
  <si>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</si>
  <si>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</si>
  <si>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</si>
  <si>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</si>
  <si>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</si>
  <si>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</si>
  <si>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</si>
  <si>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</si>
  <si>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</si>
  <si>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</si>
  <si>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</si>
  <si>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</si>
  <si>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</si>
  <si>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</si>
  <si>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</si>
  <si>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</si>
  <si>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</si>
  <si>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</si>
  <si>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</si>
  <si>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</si>
  <si>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</si>
  <si>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</si>
  <si>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</si>
  <si>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</si>
  <si>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</si>
  <si>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</si>
  <si>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</si>
  <si>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</si>
  <si>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</si>
  <si>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</si>
  <si>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</si>
  <si>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</si>
  <si>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</si>
  <si>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</si>
  <si>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</si>
  <si>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</si>
  <si>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</si>
  <si>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</si>
  <si>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</si>
  <si>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</si>
  <si>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</si>
  <si>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</si>
  <si>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</si>
  <si>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</si>
  <si>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</si>
  <si>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</si>
  <si>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</si>
  <si>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</si>
  <si>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</si>
  <si>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</si>
  <si>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</si>
  <si>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</si>
  <si>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</si>
  <si>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</si>
  <si>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</si>
  <si>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</si>
  <si>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</si>
  <si>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</si>
  <si>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</si>
  <si>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</si>
  <si>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</si>
  <si>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</si>
  <si>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</si>
  <si>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</si>
  <si>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</si>
  <si>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</si>
  <si>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</si>
  <si>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</si>
  <si>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</si>
  <si>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</si>
  <si>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</si>
  <si>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</si>
  <si>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</si>
  <si>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</si>
  <si>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</si>
  <si>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</si>
  <si>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</si>
  <si>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</si>
  <si>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</si>
  <si>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</si>
  <si>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</si>
  <si>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</si>
  <si>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</si>
  <si>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</si>
  <si>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</si>
  <si>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</si>
  <si>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</si>
  <si>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</si>
  <si>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</si>
  <si>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</si>
  <si>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</si>
  <si>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</si>
  <si>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</si>
  <si>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</si>
  <si>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</si>
  <si>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</si>
  <si>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</si>
  <si>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</si>
  <si>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</si>
  <si>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</si>
  <si>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</si>
  <si>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</si>
  <si>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</si>
  <si>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</si>
  <si>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</si>
  <si>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</si>
  <si>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</si>
  <si>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</si>
  <si>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</si>
  <si>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</si>
  <si>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</si>
  <si>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</si>
  <si>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</si>
  <si>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</si>
  <si>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</si>
  <si>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</si>
  <si>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</si>
  <si>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</si>
  <si>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</si>
  <si>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</si>
  <si>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</si>
  <si>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</si>
  <si>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</si>
  <si>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</si>
  <si>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</si>
  <si>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</si>
  <si>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</si>
  <si>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</si>
  <si>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</si>
  <si>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</si>
  <si>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</si>
  <si>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</si>
  <si>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</si>
  <si>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</si>
  <si>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</si>
  <si>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</si>
  <si>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</si>
  <si>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</si>
  <si>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</si>
  <si>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</si>
  <si>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</si>
  <si>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</si>
  <si>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</si>
  <si>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</si>
  <si>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</si>
  <si>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</si>
  <si>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</si>
  <si>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</si>
  <si>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</si>
  <si>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</si>
  <si>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</si>
  <si>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</si>
  <si>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</si>
  <si>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</si>
  <si>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</si>
  <si>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</si>
  <si>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</si>
  <si>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</si>
  <si>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</si>
  <si>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</si>
  <si>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</si>
  <si>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</si>
  <si>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</si>
  <si>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</si>
  <si>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</si>
  <si>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</si>
  <si>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</si>
  <si>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</si>
  <si>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</si>
  <si>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</si>
  <si>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</si>
  <si>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</si>
  <si>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</si>
  <si>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</si>
  <si>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</si>
  <si>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</si>
  <si>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</si>
  <si>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</si>
  <si>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</si>
  <si>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</si>
  <si>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</si>
  <si>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</si>
  <si>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</si>
  <si>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</si>
  <si>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</si>
  <si>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</si>
  <si>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</si>
  <si>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</si>
  <si>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</si>
  <si>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</si>
  <si>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</si>
  <si>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</si>
  <si>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</si>
  <si>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</si>
  <si>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</si>
  <si>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</si>
  <si>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</si>
  <si>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</si>
  <si>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</si>
  <si>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</si>
  <si>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</si>
  <si>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</si>
  <si>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</si>
  <si>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</si>
  <si>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</si>
  <si>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</si>
  <si>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</si>
  <si>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</si>
  <si>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</si>
  <si>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</si>
  <si>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</si>
  <si>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</si>
  <si>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</si>
  <si>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</si>
  <si>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</si>
  <si>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</si>
  <si>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</si>
  <si>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</si>
  <si>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</si>
  <si>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</si>
  <si>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</si>
  <si>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</si>
  <si>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</si>
  <si>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</si>
  <si>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</si>
  <si>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</si>
  <si>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</si>
  <si>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</si>
  <si>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</si>
  <si>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</si>
  <si>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</si>
  <si>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</si>
  <si>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</si>
  <si>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</si>
  <si>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</si>
  <si>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</si>
  <si>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</si>
  <si>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</si>
  <si>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</si>
  <si>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</si>
  <si>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</si>
  <si>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</si>
  <si>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</si>
  <si>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</si>
  <si>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</si>
  <si>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</si>
  <si>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</si>
  <si>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</si>
  <si>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</si>
  <si>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</si>
  <si>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</si>
  <si>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</si>
  <si>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</si>
  <si>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</si>
  <si>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</si>
  <si>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</si>
  <si>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</si>
  <si>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</si>
  <si>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</si>
  <si>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</si>
  <si>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</si>
  <si>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</si>
  <si>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</si>
  <si>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</si>
  <si>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</si>
  <si>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</si>
  <si>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</si>
  <si>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</si>
  <si>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</si>
  <si>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</si>
  <si>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</si>
  <si>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</si>
  <si>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</si>
  <si>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</si>
  <si>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</si>
  <si>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</si>
  <si>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</si>
  <si>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</si>
  <si>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</si>
  <si>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</si>
  <si>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</si>
  <si>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</si>
  <si>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</si>
  <si>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</si>
  <si>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</si>
  <si>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</si>
  <si>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</si>
  <si>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</si>
  <si>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</si>
  <si>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</si>
  <si>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</si>
  <si>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</si>
  <si>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</si>
  <si>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</si>
  <si>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</si>
  <si>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</si>
  <si>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</si>
  <si>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</si>
  <si>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</si>
  <si>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</si>
  <si>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</si>
  <si>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</si>
  <si>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</si>
  <si>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</si>
  <si>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</si>
  <si>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</si>
  <si>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</si>
  <si>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</si>
  <si>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</si>
  <si>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</si>
  <si>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</si>
  <si>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</si>
  <si>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</si>
  <si>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</si>
  <si>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</si>
  <si>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</si>
  <si>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</si>
  <si>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</si>
  <si>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</si>
  <si>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</si>
  <si>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</si>
  <si>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</si>
  <si>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</si>
  <si>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</si>
  <si>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</si>
  <si>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</si>
  <si>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</si>
  <si>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</si>
  <si>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</si>
  <si>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</si>
  <si>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</si>
  <si>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</si>
  <si>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</si>
  <si>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</si>
  <si>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</si>
  <si>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</si>
  <si>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</si>
  <si>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</si>
  <si>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</si>
  <si>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</si>
  <si>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</si>
  <si>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</si>
  <si>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</si>
  <si>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</si>
  <si>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</si>
  <si>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</si>
  <si>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</si>
  <si>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</si>
  <si>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</si>
  <si>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</si>
  <si>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</si>
  <si>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</si>
  <si>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</si>
  <si>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</si>
  <si>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</si>
  <si>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</si>
  <si>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</si>
  <si>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</si>
  <si>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</si>
  <si>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</si>
  <si>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</si>
  <si>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</si>
  <si>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</si>
  <si>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</si>
  <si>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</si>
  <si>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</si>
  <si>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</si>
  <si>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</si>
  <si>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</si>
  <si>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</si>
  <si>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</si>
  <si>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</si>
  <si>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</si>
  <si>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</si>
  <si>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</si>
  <si>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</si>
  <si>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</si>
  <si>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</si>
  <si>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</si>
  <si>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</si>
  <si>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</si>
  <si>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</si>
  <si>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</si>
  <si>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</si>
  <si>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</si>
  <si>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</si>
  <si>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</si>
  <si>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</si>
  <si>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</si>
  <si>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</si>
  <si>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</si>
  <si>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</si>
  <si>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</si>
  <si>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</si>
  <si>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</si>
  <si>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</si>
  <si>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</si>
  <si>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</si>
  <si>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</si>
  <si>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</si>
  <si>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</si>
  <si>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</si>
  <si>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</si>
  <si>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</si>
  <si>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</si>
  <si>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</si>
  <si>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</si>
  <si>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</si>
  <si>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</si>
  <si>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</si>
  <si>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</si>
  <si>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</si>
  <si>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</si>
  <si>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</si>
  <si>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</si>
  <si>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</si>
  <si>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</si>
  <si>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</si>
  <si>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</si>
  <si>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</si>
  <si>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</si>
  <si>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</si>
  <si>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</si>
  <si>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</si>
  <si>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</si>
  <si>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</si>
  <si>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</si>
  <si>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</si>
  <si>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</si>
  <si>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</si>
  <si>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</si>
  <si>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</si>
  <si>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</si>
  <si>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</si>
  <si>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</si>
  <si>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</si>
  <si>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</si>
  <si>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</si>
  <si>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</si>
  <si>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</si>
  <si>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</si>
  <si>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</si>
  <si>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</si>
  <si>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</si>
  <si>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</si>
  <si>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</si>
  <si>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</si>
  <si>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</si>
  <si>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</si>
  <si>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</si>
  <si>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</si>
  <si>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</si>
  <si>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</si>
  <si>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</si>
  <si>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</si>
  <si>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</si>
  <si>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</si>
  <si>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</si>
  <si>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</si>
  <si>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</si>
  <si>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</si>
  <si>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</si>
  <si>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</si>
  <si>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</si>
  <si>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</si>
  <si>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</si>
  <si>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</si>
  <si>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</si>
  <si>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</si>
  <si>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</si>
  <si>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</si>
  <si>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</si>
  <si>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</si>
  <si>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</si>
  <si>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</si>
  <si>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</si>
  <si>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</si>
  <si>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</si>
  <si>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</si>
  <si>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</si>
  <si>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</si>
  <si>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</si>
  <si>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</si>
  <si>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</si>
  <si>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</si>
  <si>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</si>
  <si>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</si>
  <si>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</si>
  <si>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</si>
  <si>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</si>
  <si>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</si>
  <si>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</si>
  <si>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</si>
  <si>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</si>
  <si>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</si>
  <si>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</si>
  <si>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</si>
  <si>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</si>
  <si>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</si>
  <si>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</si>
  <si>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</si>
  <si>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</si>
  <si>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</si>
  <si>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</si>
  <si>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</si>
  <si>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</si>
  <si>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</si>
  <si>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</si>
  <si>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</si>
  <si>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</si>
  <si>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</si>
  <si>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</si>
  <si>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</si>
  <si>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</si>
  <si>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</si>
  <si>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</si>
  <si>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</si>
  <si>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</si>
  <si>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</si>
  <si>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</si>
  <si>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</si>
  <si>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</si>
  <si>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</si>
  <si>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</si>
  <si>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</si>
  <si>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</si>
  <si>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</si>
  <si>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</si>
  <si>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</si>
  <si>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</si>
  <si>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</si>
  <si>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</si>
  <si>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</si>
  <si>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</si>
  <si>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</si>
  <si>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</si>
  <si>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</si>
  <si>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</si>
  <si>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</si>
  <si>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</si>
  <si>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</si>
  <si>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</si>
  <si>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</si>
  <si>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</si>
  <si>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</si>
  <si>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</si>
  <si>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</si>
  <si>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</si>
  <si>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</si>
  <si>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</si>
  <si>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</si>
  <si>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</si>
  <si>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</si>
  <si>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</si>
  <si>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</si>
  <si>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</si>
  <si>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</si>
  <si>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</si>
  <si>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</si>
  <si>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</si>
  <si>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</si>
  <si>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</si>
  <si>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</si>
  <si>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</si>
  <si>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</si>
  <si>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</si>
  <si>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</si>
  <si>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</si>
  <si>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</si>
  <si>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</si>
  <si>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</si>
  <si>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</si>
  <si>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</si>
  <si>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</si>
  <si>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</si>
  <si>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</si>
  <si>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</si>
  <si>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</si>
  <si>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</si>
  <si>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</si>
  <si>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</si>
  <si>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</si>
  <si>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</si>
  <si>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</si>
  <si>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</si>
  <si>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</si>
  <si>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</si>
  <si>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</si>
  <si>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</si>
  <si>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</si>
  <si>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</si>
  <si>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</si>
  <si>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</si>
  <si>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</si>
  <si>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</si>
  <si>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</si>
  <si>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</si>
  <si>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</si>
  <si>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</si>
  <si>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</si>
  <si>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</si>
  <si>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</si>
  <si>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</si>
  <si>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</si>
  <si>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</si>
  <si>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</si>
  <si>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</si>
  <si>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</si>
  <si>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</si>
  <si>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</si>
  <si>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</si>
  <si>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</si>
  <si>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</si>
  <si>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</si>
  <si>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</si>
  <si>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</si>
  <si>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</si>
  <si>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</si>
  <si>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</si>
  <si>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</si>
  <si>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</si>
  <si>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</si>
  <si>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</si>
  <si>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</si>
  <si>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</si>
  <si>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</si>
  <si>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</si>
  <si>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</si>
  <si>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</si>
  <si>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</si>
  <si>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</si>
  <si>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</si>
  <si>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</si>
  <si>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</si>
  <si>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</si>
  <si>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</si>
  <si>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</si>
  <si>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</si>
  <si>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</si>
  <si>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</si>
  <si>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</si>
  <si>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</si>
  <si>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</si>
  <si>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</si>
  <si>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</si>
  <si>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</si>
  <si>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</si>
  <si>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</si>
  <si>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</si>
  <si>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</si>
  <si>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</si>
  <si>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</si>
  <si>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</si>
  <si>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</si>
  <si>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</si>
  <si>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</si>
  <si>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</si>
  <si>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</si>
  <si>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</si>
  <si>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</si>
  <si>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</si>
  <si>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</si>
  <si>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</si>
  <si>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</si>
  <si>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</si>
  <si>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</si>
  <si>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</si>
  <si>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</si>
  <si>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</si>
  <si>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</si>
  <si>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</si>
  <si>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</si>
  <si>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</si>
  <si>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</si>
  <si>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</si>
  <si>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</si>
  <si>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</si>
  <si>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</si>
  <si>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</si>
  <si>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</si>
  <si>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</si>
  <si>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</si>
  <si>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</si>
  <si>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</si>
  <si>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</si>
  <si>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</si>
  <si>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</si>
  <si>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</si>
  <si>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</si>
  <si>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</si>
  <si>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</si>
  <si>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</si>
  <si>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</si>
  <si>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</si>
  <si>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</si>
  <si>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</si>
  <si>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</si>
  <si>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</si>
  <si>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</si>
  <si>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</si>
  <si>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</si>
  <si>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</si>
  <si>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</si>
  <si>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</si>
  <si>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</si>
  <si>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</si>
  <si>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</si>
  <si>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</si>
  <si>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</si>
  <si>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</si>
  <si>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</si>
  <si>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</si>
  <si>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</si>
  <si>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</si>
  <si>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</si>
  <si>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</si>
  <si>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</si>
  <si>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</si>
  <si>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</si>
  <si>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</si>
  <si>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</si>
  <si>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</si>
  <si>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</si>
  <si>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</si>
  <si>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</si>
  <si>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</si>
  <si>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</si>
  <si>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</si>
  <si>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</si>
  <si>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</si>
  <si>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</si>
  <si>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</si>
  <si>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</si>
  <si>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</si>
  <si>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</si>
  <si>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</si>
  <si>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</si>
  <si>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</si>
  <si>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</si>
  <si>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</si>
  <si>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</si>
  <si>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</si>
  <si>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</si>
  <si>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</si>
  <si>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</si>
  <si>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</si>
  <si>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</si>
  <si>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</si>
  <si>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</si>
  <si>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</si>
  <si>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</si>
  <si>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</si>
  <si>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</si>
  <si>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</si>
  <si>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</si>
  <si>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</si>
  <si>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</si>
  <si>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</si>
  <si>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</si>
  <si>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</si>
  <si>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</si>
  <si>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</si>
  <si>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</si>
  <si>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</si>
  <si>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</si>
  <si>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</si>
  <si>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</si>
  <si>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</si>
  <si>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</si>
  <si>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</si>
  <si>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</si>
  <si>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</si>
  <si>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</si>
  <si>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</si>
  <si>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</si>
  <si>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</si>
  <si>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</si>
  <si>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</si>
  <si>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</si>
  <si>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</si>
  <si>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</si>
  <si>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</si>
  <si>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</si>
  <si>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</si>
  <si>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</si>
  <si>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</si>
  <si>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</si>
  <si>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</si>
  <si>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</si>
  <si>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</si>
  <si>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</si>
  <si>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</si>
  <si>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</si>
  <si>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</si>
  <si>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</si>
  <si>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</si>
  <si>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</si>
  <si>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</si>
  <si>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</si>
  <si>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</si>
  <si>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</si>
  <si>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</si>
  <si>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</si>
  <si>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</si>
  <si>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</si>
  <si>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</si>
  <si>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</si>
  <si>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</si>
  <si>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</si>
  <si>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</si>
  <si>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</si>
  <si>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</si>
  <si>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</si>
  <si>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</si>
  <si>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</si>
  <si>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</si>
  <si>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</si>
  <si>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</si>
  <si>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</si>
  <si>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</si>
  <si>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</si>
  <si>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</si>
  <si>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</si>
  <si>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</si>
  <si>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</si>
  <si>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</si>
  <si>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</si>
  <si>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</si>
  <si>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</si>
  <si>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</si>
  <si>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</si>
  <si>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</si>
  <si>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</si>
  <si>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</si>
  <si>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</si>
  <si>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</si>
  <si>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</si>
  <si>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</si>
  <si>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</si>
  <si>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</si>
  <si>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</si>
  <si>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</si>
  <si>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</si>
  <si>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</si>
  <si>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</si>
  <si>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</si>
  <si>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</si>
  <si>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</si>
  <si>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</si>
  <si>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</si>
  <si>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</si>
  <si>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</si>
  <si>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</si>
  <si>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</si>
  <si>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</si>
  <si>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</si>
  <si>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</si>
  <si>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</si>
  <si>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</si>
  <si>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</si>
  <si>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</si>
  <si>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</si>
  <si>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</si>
  <si>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</si>
  <si>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</si>
  <si>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</si>
  <si>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</si>
  <si>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</si>
  <si>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</si>
  <si>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</si>
  <si>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</si>
  <si>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</si>
  <si>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</si>
  <si>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</si>
  <si>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</si>
  <si>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</si>
  <si>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</si>
  <si>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</si>
  <si>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</si>
  <si>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</si>
  <si>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</si>
  <si>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</si>
  <si>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</si>
  <si>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</si>
  <si>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</si>
  <si>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</si>
  <si>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</si>
  <si>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</si>
  <si>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</si>
  <si>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</si>
  <si>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</si>
  <si>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</si>
  <si>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</si>
  <si>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</si>
  <si>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</si>
  <si>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</si>
  <si>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</si>
  <si>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</si>
  <si>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</si>
  <si>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</si>
  <si>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</si>
  <si>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</si>
  <si>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</si>
  <si>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</si>
  <si>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</si>
  <si>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</si>
  <si>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</si>
  <si>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</si>
  <si>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</si>
  <si>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</si>
  <si>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</si>
  <si>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</si>
  <si>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</si>
  <si>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</si>
  <si>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</si>
  <si>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</si>
  <si>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</si>
  <si>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</si>
  <si>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</si>
  <si>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</si>
  <si>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</si>
  <si>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</si>
  <si>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</si>
  <si>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</si>
  <si>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</si>
  <si>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</si>
  <si>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</si>
  <si>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</si>
  <si>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</si>
  <si>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</si>
  <si>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</si>
  <si>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</si>
  <si>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</si>
  <si>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</si>
  <si>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</si>
  <si>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</si>
  <si>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</si>
  <si>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</si>
  <si>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</si>
  <si>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</si>
  <si>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</si>
  <si>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</si>
  <si>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</si>
  <si>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</si>
  <si>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</si>
  <si>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</si>
  <si>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</si>
  <si>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</si>
  <si>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</si>
  <si>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</si>
  <si>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</si>
  <si>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</si>
  <si>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</si>
  <si>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</si>
  <si>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</si>
  <si>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</si>
  <si>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</si>
  <si>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</si>
  <si>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</si>
  <si>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</si>
  <si>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</si>
  <si>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</si>
  <si>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</si>
  <si>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</si>
  <si>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</si>
  <si>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</si>
  <si>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</si>
  <si>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</si>
  <si>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</si>
  <si>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</si>
  <si>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</si>
  <si>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</si>
  <si>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</si>
  <si>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</si>
  <si>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</si>
  <si>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</si>
  <si>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</si>
  <si>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</si>
  <si>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</si>
  <si>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</si>
  <si>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</si>
  <si>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</si>
  <si>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</si>
  <si>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</si>
  <si>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</si>
  <si>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</si>
  <si>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</si>
  <si>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</si>
  <si>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</si>
  <si>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</si>
  <si>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</si>
  <si>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</si>
  <si>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</si>
  <si>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</si>
  <si>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</si>
  <si>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</si>
  <si>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</si>
  <si>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</si>
  <si>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</si>
  <si>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</si>
  <si>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</si>
  <si>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</si>
  <si>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</si>
  <si>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</si>
  <si>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</si>
  <si>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</si>
  <si>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</si>
  <si>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</si>
  <si>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</si>
  <si>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</si>
  <si>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</si>
  <si>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</si>
  <si>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</si>
  <si>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</si>
  <si>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</si>
  <si>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</si>
  <si>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</si>
  <si>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</si>
  <si>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</si>
  <si>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</si>
  <si>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</si>
  <si>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</si>
  <si>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</si>
  <si>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</si>
  <si>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</si>
  <si>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</si>
  <si>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</si>
  <si>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</si>
  <si>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</si>
  <si>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</si>
  <si>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</si>
  <si>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</si>
  <si>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</si>
  <si>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</si>
  <si>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</si>
  <si>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</si>
  <si>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</si>
  <si>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</si>
  <si>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</si>
  <si>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</si>
  <si>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</si>
  <si>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</si>
  <si>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</si>
  <si>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</si>
  <si>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</si>
  <si>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</si>
  <si>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</si>
  <si>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</si>
  <si>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</si>
  <si>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</si>
  <si>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</si>
  <si>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</si>
  <si>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</si>
  <si>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</si>
  <si>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</si>
  <si>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</si>
  <si>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</si>
  <si>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</si>
  <si>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</si>
  <si>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</si>
  <si>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</si>
  <si>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</si>
  <si>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</si>
  <si>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</si>
  <si>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</si>
  <si>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</si>
  <si>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</si>
  <si>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</si>
  <si>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</si>
  <si>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</si>
  <si>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</si>
  <si>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</si>
  <si>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</si>
  <si>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</si>
  <si>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</si>
  <si>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</si>
  <si>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</si>
  <si>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</si>
  <si>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</si>
  <si>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</si>
  <si>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</si>
  <si>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</si>
  <si>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</si>
  <si>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</si>
  <si>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</si>
  <si>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</si>
  <si>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</si>
  <si>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</si>
  <si>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</si>
  <si>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</si>
  <si>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</si>
  <si>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</si>
  <si>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</si>
  <si>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</si>
  <si>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</si>
  <si>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</si>
  <si>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</si>
  <si>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</si>
  <si>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</si>
  <si>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</si>
  <si>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</si>
  <si>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</si>
  <si>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</si>
  <si>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</si>
  <si>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</si>
  <si>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</si>
  <si>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</si>
  <si>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</si>
  <si>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</si>
  <si>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</si>
  <si>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</si>
  <si>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</si>
  <si>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</si>
  <si>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</si>
  <si>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</si>
  <si>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</si>
  <si>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</si>
  <si>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</si>
  <si>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</si>
  <si>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</si>
  <si>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</si>
  <si>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</si>
  <si>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</si>
  <si>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</si>
  <si>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</si>
  <si>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</si>
  <si>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</si>
  <si>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</si>
  <si>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</si>
  <si>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</si>
  <si>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</si>
  <si>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</si>
  <si>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</si>
  <si>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</si>
  <si>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</si>
  <si>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</si>
  <si>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</si>
  <si>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</si>
  <si>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</si>
  <si>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</si>
  <si>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</si>
  <si>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</si>
  <si>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</si>
  <si>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</si>
  <si>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</si>
  <si>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</si>
  <si>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</si>
  <si>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</si>
  <si>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</si>
  <si>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</si>
  <si>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</si>
  <si>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</si>
  <si>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</si>
  <si>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</si>
  <si>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</si>
  <si>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</si>
  <si>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</si>
  <si>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</si>
  <si>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</si>
  <si>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</si>
  <si>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</si>
  <si>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</si>
  <si>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</si>
  <si>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</si>
  <si>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</si>
  <si>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</si>
  <si>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</si>
  <si>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</si>
  <si>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</si>
  <si>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</si>
  <si>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</si>
  <si>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</si>
  <si>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</si>
  <si>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</si>
  <si>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</si>
  <si>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</si>
  <si>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</si>
  <si>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</si>
  <si>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</si>
  <si>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</si>
  <si>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</si>
  <si>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</si>
  <si>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</si>
  <si>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</si>
  <si>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</si>
  <si>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</si>
  <si>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</si>
  <si>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</si>
  <si>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</si>
  <si>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</si>
  <si>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</si>
  <si>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</si>
  <si>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</si>
  <si>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</si>
  <si>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</si>
  <si>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</si>
  <si>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</si>
  <si>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</si>
  <si>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</si>
  <si>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</si>
  <si>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</si>
  <si>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</si>
  <si>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</si>
  <si>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</si>
  <si>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</si>
  <si>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</si>
  <si>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</si>
  <si>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</si>
  <si>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</si>
  <si>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</si>
  <si>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</si>
  <si>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</si>
  <si>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</si>
  <si>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</si>
  <si>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</si>
  <si>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</si>
  <si>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</si>
  <si>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</si>
  <si>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</si>
  <si>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</si>
  <si>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</si>
  <si>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</si>
  <si>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</si>
  <si>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</si>
  <si>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</si>
  <si>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</si>
  <si>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</si>
  <si>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</si>
  <si>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</si>
  <si>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</si>
  <si>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</si>
  <si>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</si>
  <si>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</si>
  <si>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</si>
  <si>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</si>
  <si>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</si>
  <si>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</si>
  <si>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</si>
  <si>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</si>
  <si>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</si>
  <si>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</si>
  <si>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</si>
  <si>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</si>
  <si>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</si>
  <si>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</si>
  <si>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</si>
  <si>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</si>
  <si>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</si>
  <si>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</si>
  <si>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</si>
  <si>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</si>
  <si>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</si>
  <si>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</si>
  <si>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</si>
  <si>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</si>
  <si>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</si>
  <si>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</si>
  <si>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</si>
  <si>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</si>
  <si>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</si>
  <si>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</si>
  <si>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</si>
  <si>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</si>
  <si>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</si>
  <si>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</si>
  <si>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</si>
  <si>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</si>
  <si>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</si>
  <si>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</si>
  <si>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</si>
  <si>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</si>
  <si>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</si>
  <si>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</si>
  <si>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</si>
  <si>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</si>
  <si>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</si>
  <si>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</si>
  <si>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</si>
  <si>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</si>
  <si>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</si>
  <si>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</si>
  <si>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</si>
  <si>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</si>
  <si>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</si>
  <si>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</si>
  <si>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</si>
  <si>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</si>
  <si>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</si>
  <si>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</si>
  <si>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</si>
  <si>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</si>
  <si>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</si>
  <si>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</si>
  <si>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</si>
  <si>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</si>
  <si>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</si>
  <si>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</si>
  <si>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</si>
  <si>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</si>
  <si>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</si>
  <si>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</si>
  <si>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</si>
  <si>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</si>
  <si>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</si>
  <si>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</si>
  <si>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</si>
  <si>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</si>
  <si>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</si>
  <si>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</si>
  <si>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</si>
  <si>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</si>
  <si>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</si>
  <si>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</si>
  <si>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</si>
  <si>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</si>
  <si>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</si>
  <si>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</si>
  <si>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</si>
  <si>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</si>
  <si>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</si>
  <si>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</si>
  <si>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</si>
  <si>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</si>
  <si>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</si>
  <si>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</si>
  <si>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</si>
  <si>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</si>
  <si>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</si>
  <si>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</si>
  <si>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</si>
  <si>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</si>
  <si>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</si>
  <si>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</si>
  <si>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</si>
  <si>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</si>
  <si>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</si>
  <si>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</si>
  <si>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</si>
  <si>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</si>
  <si>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</si>
  <si>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</si>
  <si>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</si>
  <si>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</si>
  <si>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</si>
  <si>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</si>
  <si>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</si>
  <si>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</si>
  <si>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</si>
  <si>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</si>
  <si>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</si>
  <si>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</si>
  <si>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</si>
  <si>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</si>
  <si>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</si>
  <si>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</si>
  <si>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</si>
  <si>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</si>
  <si>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</si>
  <si>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</si>
  <si>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</si>
  <si>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</si>
  <si>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</si>
  <si>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</si>
  <si>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</si>
  <si>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</si>
  <si>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</si>
  <si>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</si>
  <si>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</si>
  <si>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</si>
  <si>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</si>
  <si>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</si>
  <si>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</si>
  <si>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</si>
  <si>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</si>
  <si>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</si>
  <si>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</si>
  <si>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</si>
  <si>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</si>
  <si>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</si>
  <si>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</si>
  <si>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</si>
  <si>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</si>
  <si>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</si>
  <si>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</si>
  <si>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</si>
  <si>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</si>
  <si>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</si>
  <si>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</si>
  <si>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</si>
  <si>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</si>
  <si>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</si>
  <si>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</si>
  <si>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</si>
  <si>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</si>
  <si>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</si>
  <si>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</si>
  <si>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</si>
  <si>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</si>
  <si>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</si>
  <si>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</si>
  <si>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</si>
  <si>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</si>
  <si>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</si>
  <si>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</si>
  <si>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</si>
  <si>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</si>
  <si>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</si>
  <si>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</si>
  <si>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</si>
  <si>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</si>
  <si>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</si>
  <si>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</si>
  <si>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</si>
  <si>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</si>
  <si>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</si>
  <si>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</si>
  <si>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</si>
  <si>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</si>
  <si>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</si>
  <si>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</si>
  <si>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</si>
  <si>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</si>
  <si>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</si>
  <si>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</si>
  <si>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</si>
  <si>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</si>
  <si>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</si>
  <si>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</si>
  <si>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</si>
  <si>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</si>
  <si>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</si>
  <si>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</si>
  <si>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</si>
  <si>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</si>
  <si>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</si>
  <si>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</si>
  <si>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</si>
  <si>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</si>
  <si>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</si>
  <si>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</si>
  <si>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</si>
  <si>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</si>
  <si>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</si>
  <si>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</si>
  <si>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</si>
  <si>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</si>
  <si>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</si>
  <si>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</si>
  <si>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</si>
  <si>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</si>
  <si>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</si>
  <si>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</si>
  <si>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</si>
  <si>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</si>
  <si>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</si>
  <si>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</si>
  <si>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</si>
  <si>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</si>
  <si>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</si>
  <si>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</si>
  <si>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</si>
  <si>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</si>
  <si>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</si>
  <si>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</si>
  <si>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</si>
  <si>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</si>
  <si>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</si>
  <si>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</si>
  <si>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</si>
  <si>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</si>
  <si>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</si>
  <si>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</si>
  <si>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</si>
  <si>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</si>
  <si>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</si>
  <si>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</si>
  <si>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</si>
  <si>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</si>
  <si>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</si>
  <si>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</si>
  <si>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</si>
  <si>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</si>
  <si>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</si>
  <si>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</si>
  <si>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</si>
  <si>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</si>
  <si>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</si>
  <si>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</si>
  <si>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</si>
  <si>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</si>
  <si>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</si>
  <si>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</si>
  <si>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</si>
  <si>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</si>
  <si>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</si>
  <si>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</si>
  <si>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</si>
  <si>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</si>
  <si>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</si>
  <si>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</si>
  <si>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</si>
  <si>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</si>
  <si>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</si>
  <si>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</si>
  <si>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</si>
  <si>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</si>
  <si>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</si>
  <si>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</si>
  <si>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</si>
  <si>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</si>
  <si>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</si>
  <si>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</si>
  <si>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</si>
  <si>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</si>
  <si>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</si>
  <si>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</si>
  <si>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</si>
  <si>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</si>
  <si>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</si>
  <si>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</si>
  <si>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</si>
  <si>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</si>
  <si>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</si>
  <si>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</si>
  <si>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</si>
  <si>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</si>
  <si>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</si>
  <si>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</si>
  <si>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</si>
  <si>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</si>
  <si>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</si>
  <si>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</si>
  <si>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</si>
  <si>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</si>
  <si>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</si>
  <si>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</si>
  <si>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</si>
  <si>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</si>
  <si>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</si>
  <si>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</si>
  <si>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</si>
  <si>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</si>
  <si>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</si>
  <si>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</si>
  <si>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</si>
  <si>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</si>
  <si>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</si>
  <si>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</si>
  <si>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</si>
  <si>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</si>
  <si>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</si>
  <si>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</si>
  <si>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</si>
  <si>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</si>
  <si>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</si>
  <si>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</si>
  <si>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</si>
  <si>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</si>
  <si>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</si>
  <si>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</si>
  <si>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</si>
  <si>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</si>
  <si>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</si>
  <si>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</si>
  <si>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</si>
  <si>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</si>
  <si>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</si>
  <si>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</si>
  <si>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</si>
  <si>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</si>
  <si>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</si>
  <si>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</si>
  <si>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</si>
  <si>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</si>
  <si>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</si>
  <si>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</si>
  <si>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</si>
  <si>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</si>
  <si>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</si>
  <si>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</si>
  <si>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</si>
  <si>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</si>
  <si>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</si>
  <si>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</si>
  <si>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</si>
  <si>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</si>
  <si>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</si>
  <si>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</si>
  <si>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</si>
  <si>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</si>
  <si>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</si>
  <si>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</si>
  <si>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</si>
  <si>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</si>
  <si>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</si>
  <si>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</si>
  <si>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</si>
  <si>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</si>
  <si>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</si>
  <si>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</si>
  <si>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</si>
  <si>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</si>
  <si>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</si>
  <si>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</si>
  <si>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</si>
  <si>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</si>
  <si>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</si>
  <si>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</si>
  <si>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</si>
  <si>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</si>
  <si>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</si>
  <si>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</si>
  <si>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</si>
  <si>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</si>
  <si>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</si>
  <si>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</si>
  <si>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</si>
  <si>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</si>
  <si>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</si>
  <si>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</si>
  <si>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</si>
  <si>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</si>
  <si>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</si>
  <si>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</si>
  <si>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</si>
  <si>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</si>
  <si>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</si>
  <si>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</si>
  <si>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</si>
  <si>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</si>
  <si>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</si>
  <si>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</si>
  <si>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</si>
  <si>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</si>
  <si>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</si>
  <si>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</si>
  <si>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</si>
  <si>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</si>
  <si>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</si>
  <si>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</si>
  <si>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</si>
  <si>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</si>
  <si>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</si>
  <si>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</si>
  <si>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</si>
  <si>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</si>
  <si>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</si>
  <si>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</si>
  <si>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</si>
  <si>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</si>
  <si>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</si>
  <si>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</si>
  <si>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</si>
  <si>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</si>
  <si>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</si>
  <si>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</si>
  <si>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</si>
  <si>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</si>
  <si>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</si>
  <si>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</si>
  <si>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</si>
  <si>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</si>
  <si>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</si>
  <si>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</si>
  <si>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</si>
  <si>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</si>
  <si>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</si>
  <si>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</si>
  <si>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</si>
  <si>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</si>
  <si>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</si>
  <si>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</si>
  <si>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</si>
  <si>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</si>
  <si>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</si>
  <si>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</si>
  <si>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</si>
  <si>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</si>
  <si>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</si>
  <si>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</si>
  <si>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</si>
  <si>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</si>
  <si>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</si>
  <si>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</si>
  <si>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</si>
  <si>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</si>
  <si>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</si>
  <si>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</si>
  <si>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</si>
  <si>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</si>
  <si>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</si>
  <si>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</si>
  <si>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</si>
  <si>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</si>
  <si>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</si>
  <si>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</si>
  <si>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</si>
  <si>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</si>
  <si>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</si>
  <si>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</si>
  <si>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</si>
  <si>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</si>
  <si>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</si>
  <si>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</si>
  <si>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</si>
  <si>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</si>
  <si>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</si>
  <si>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</si>
  <si>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</si>
  <si>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</si>
  <si>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</si>
  <si>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</si>
  <si>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</si>
  <si>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</si>
  <si>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</si>
  <si>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</si>
  <si>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</si>
  <si>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</si>
  <si>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</si>
  <si>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</si>
  <si>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</si>
  <si>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</si>
  <si>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</si>
  <si>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</si>
  <si>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</si>
  <si>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</si>
  <si>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</si>
  <si>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</si>
  <si>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</si>
  <si>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</si>
  <si>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</si>
  <si>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</si>
  <si>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</si>
  <si>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</si>
  <si>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</si>
  <si>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</si>
  <si>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</si>
  <si>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</si>
  <si>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</si>
  <si>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</si>
  <si>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</si>
  <si>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</si>
  <si>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</si>
  <si>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</si>
  <si>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</si>
  <si>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</si>
  <si>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</si>
  <si>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</si>
  <si>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</si>
  <si>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</si>
  <si>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</si>
  <si>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</si>
  <si>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</si>
  <si>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</si>
  <si>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</si>
  <si>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</si>
  <si>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</si>
  <si>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</si>
  <si>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</si>
  <si>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</si>
  <si>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</si>
  <si>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</si>
  <si>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</si>
  <si>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</si>
  <si>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</si>
  <si>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</si>
  <si>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</si>
  <si>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</si>
  <si>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</si>
  <si>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</si>
  <si>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</si>
  <si>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</si>
  <si>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</si>
  <si>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</si>
  <si>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</si>
  <si>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</si>
  <si>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</si>
  <si>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</si>
  <si>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</si>
  <si>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</si>
  <si>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</si>
  <si>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</si>
  <si>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</si>
  <si>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</si>
  <si>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</si>
  <si>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</si>
  <si>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</si>
  <si>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</si>
  <si>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</si>
  <si>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</si>
  <si>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</si>
  <si>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</si>
  <si>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</si>
  <si>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</si>
  <si>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</si>
  <si>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</si>
  <si>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</si>
  <si>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</si>
  <si>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</si>
  <si>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</si>
  <si>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</si>
  <si>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</si>
  <si>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</si>
  <si>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</si>
  <si>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</si>
  <si>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</si>
  <si>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</si>
  <si>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</si>
  <si>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</si>
  <si>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</si>
  <si>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</si>
  <si>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</si>
  <si>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</si>
  <si>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</si>
  <si>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</si>
  <si>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</si>
  <si>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</si>
  <si>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</si>
  <si>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</si>
  <si>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</si>
  <si>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</si>
  <si>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</si>
  <si>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</si>
  <si>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</si>
  <si>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</si>
  <si>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</si>
  <si>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</si>
  <si>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</si>
  <si>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</si>
  <si>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</si>
  <si>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</si>
  <si>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</si>
  <si>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</si>
  <si>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</si>
  <si>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</si>
  <si>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</si>
  <si>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</si>
  <si>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</si>
  <si>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</si>
  <si>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</si>
  <si>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</si>
  <si>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</si>
  <si>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</si>
  <si>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</si>
  <si>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</si>
  <si>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</si>
  <si>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</si>
  <si>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</si>
  <si>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</si>
  <si>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</si>
  <si>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</si>
  <si>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</si>
  <si>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</si>
  <si>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</si>
  <si>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</si>
  <si>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</si>
  <si>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</si>
  <si>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</si>
  <si>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</si>
  <si>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</si>
  <si>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</si>
  <si>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</si>
  <si>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</si>
  <si>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</si>
  <si>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</si>
  <si>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</si>
  <si>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</si>
  <si>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</si>
  <si>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</si>
  <si>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</si>
  <si>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</si>
  <si>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</si>
  <si>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</si>
  <si>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</si>
  <si>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</si>
  <si>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</si>
  <si>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</si>
  <si>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</si>
  <si>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</si>
  <si>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</si>
  <si>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</si>
  <si>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</si>
  <si>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</si>
  <si>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</si>
  <si>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</si>
  <si>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</si>
  <si>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</si>
  <si>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</si>
  <si>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</si>
  <si>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</si>
  <si>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</si>
  <si>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</si>
  <si>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</si>
  <si>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</si>
  <si>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</si>
  <si>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</si>
  <si>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</si>
  <si>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</si>
  <si>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</si>
  <si>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</si>
  <si>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</si>
  <si>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</si>
  <si>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</si>
  <si>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</si>
  <si>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</si>
  <si>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</si>
  <si>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</si>
  <si>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</si>
  <si>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</si>
  <si>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</si>
  <si>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</si>
  <si>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</si>
  <si>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</si>
  <si>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</si>
  <si>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</si>
  <si>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</si>
  <si>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</si>
  <si>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</si>
  <si>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</si>
  <si>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</si>
  <si>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</si>
  <si>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</si>
  <si>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</si>
  <si>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</si>
  <si>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</si>
  <si>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</si>
  <si>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</si>
  <si>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</si>
  <si>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</si>
  <si>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</si>
  <si>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</si>
  <si>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</si>
  <si>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</si>
  <si>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</si>
  <si>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</si>
  <si>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</si>
  <si>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</si>
  <si>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</si>
  <si>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</si>
  <si>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</si>
  <si>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</si>
  <si>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</si>
  <si>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</si>
  <si>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</si>
  <si>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</si>
  <si>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</si>
  <si>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</si>
  <si>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</si>
  <si>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</si>
  <si>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</si>
  <si>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</si>
  <si>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</si>
  <si>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</si>
  <si>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</si>
  <si>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</si>
  <si>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</si>
  <si>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</si>
  <si>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</si>
  <si>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</si>
  <si>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</si>
  <si>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</si>
  <si>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</si>
  <si>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</si>
  <si>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</si>
  <si>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</si>
  <si>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</si>
  <si>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</si>
  <si>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</si>
  <si>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</si>
  <si>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</si>
  <si>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</si>
  <si>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</si>
  <si>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</si>
  <si>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</si>
  <si>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</si>
  <si>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</si>
  <si>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</si>
  <si>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</si>
  <si>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</si>
  <si>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</si>
  <si>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</si>
  <si>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</si>
  <si>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</si>
  <si>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</si>
  <si>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</si>
  <si>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</si>
  <si>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</si>
  <si>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</si>
  <si>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</si>
  <si>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</si>
  <si>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</si>
  <si>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</si>
  <si>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</si>
  <si>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</si>
  <si>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</si>
  <si>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</si>
  <si>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</si>
  <si>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</si>
  <si>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</si>
  <si>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</si>
  <si>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</si>
  <si>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</si>
  <si>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</si>
  <si>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</si>
  <si>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</si>
  <si>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</si>
  <si>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</si>
  <si>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</si>
  <si>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</si>
  <si>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</si>
  <si>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</si>
  <si>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</si>
  <si>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</si>
  <si>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</si>
  <si>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</si>
  <si>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</si>
  <si>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</si>
  <si>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</si>
  <si>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</si>
  <si>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</si>
  <si>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</si>
  <si>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</si>
  <si>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</si>
  <si>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</si>
  <si>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</si>
  <si>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</si>
  <si>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</si>
  <si>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</si>
  <si>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</si>
  <si>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</si>
  <si>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</si>
  <si>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</si>
  <si>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</si>
  <si>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</si>
  <si>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</si>
  <si>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</si>
  <si>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</si>
  <si>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</si>
  <si>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</si>
  <si>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</si>
  <si>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</si>
  <si>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</si>
  <si>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</si>
  <si>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</si>
  <si>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</si>
  <si>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</si>
  <si>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</si>
  <si>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</si>
  <si>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</si>
  <si>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</si>
  <si>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</si>
  <si>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</si>
  <si>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</si>
  <si>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</si>
  <si>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</si>
  <si>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</si>
  <si>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</si>
  <si>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</si>
  <si>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</si>
  <si>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</si>
  <si>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</si>
  <si>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</si>
  <si>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</si>
  <si>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</si>
  <si>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</si>
  <si>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</si>
  <si>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</si>
  <si>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</si>
  <si>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</si>
  <si>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</si>
  <si>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</si>
  <si>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</si>
  <si>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</si>
  <si>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</si>
  <si>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</si>
  <si>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</si>
  <si>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</si>
  <si>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</si>
  <si>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</si>
  <si>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</si>
  <si>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</si>
  <si>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</si>
  <si>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</si>
  <si>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</si>
  <si>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</si>
  <si>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</si>
  <si>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</si>
  <si>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</si>
  <si>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</si>
  <si>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</si>
  <si>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</si>
  <si>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</si>
  <si>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</si>
  <si>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</si>
  <si>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</si>
  <si>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</si>
  <si>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</si>
  <si>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</si>
  <si>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</si>
  <si>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</si>
  <si>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</si>
  <si>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</si>
  <si>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</si>
  <si>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</si>
  <si>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</si>
  <si>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</si>
  <si>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</si>
  <si>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</si>
  <si>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</si>
  <si>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</si>
  <si>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</si>
  <si>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</si>
  <si>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</si>
  <si>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</si>
  <si>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</si>
  <si>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</si>
  <si>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</si>
  <si>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</si>
  <si>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</si>
  <si>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</si>
  <si>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</si>
  <si>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</si>
  <si>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</si>
  <si>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</si>
  <si>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</si>
  <si>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</si>
  <si>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</si>
  <si>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</si>
  <si>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</si>
  <si>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</si>
  <si>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</si>
  <si>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</si>
  <si>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</si>
  <si>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</si>
  <si>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</si>
  <si>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</si>
  <si>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</si>
  <si>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</si>
  <si>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</si>
  <si>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</si>
  <si>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</si>
  <si>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</si>
  <si>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</si>
  <si>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</si>
  <si>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</si>
  <si>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</si>
  <si>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</si>
  <si>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</si>
  <si>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</si>
  <si>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</si>
  <si>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</si>
  <si>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</si>
  <si>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</si>
  <si>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</si>
  <si>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</si>
  <si>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</si>
  <si>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</si>
  <si>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</si>
  <si>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</si>
  <si>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</si>
  <si>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</si>
  <si>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</si>
  <si>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</si>
  <si>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</si>
  <si>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</si>
  <si>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</si>
  <si>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</si>
  <si>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</si>
  <si>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</si>
  <si>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</si>
  <si>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</si>
  <si>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</si>
  <si>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</si>
  <si>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</si>
  <si>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</si>
  <si>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</si>
  <si>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</si>
  <si>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</si>
  <si>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</si>
  <si>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</si>
  <si>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</si>
  <si>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</si>
  <si>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</si>
  <si>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</si>
  <si>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</si>
  <si>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</si>
  <si>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</si>
  <si>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</si>
  <si>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</si>
  <si>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</si>
  <si>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</si>
  <si>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</si>
  <si>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</si>
  <si>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</si>
  <si>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</si>
  <si>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</si>
  <si>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</si>
  <si>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</si>
  <si>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</si>
  <si>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</si>
  <si>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</si>
  <si>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</si>
  <si>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</si>
  <si>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</si>
  <si>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</si>
  <si>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</si>
  <si>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</si>
  <si>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</si>
  <si>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</si>
  <si>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</si>
  <si>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</si>
  <si>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</si>
  <si>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</si>
  <si>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</si>
  <si>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</si>
  <si>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</si>
  <si>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</si>
  <si>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</si>
  <si>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</si>
  <si>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</si>
  <si>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</si>
  <si>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</si>
  <si>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</si>
  <si>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</si>
  <si>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</si>
  <si>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</si>
  <si>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</si>
  <si>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</si>
  <si>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</si>
  <si>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</si>
  <si>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</si>
  <si>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</si>
  <si>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</si>
  <si>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</si>
  <si>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</si>
  <si>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</si>
  <si>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</si>
  <si>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</si>
  <si>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</si>
  <si>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</si>
  <si>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</si>
  <si>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</si>
  <si>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</si>
  <si>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</si>
  <si>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</si>
  <si>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</si>
  <si>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</si>
  <si>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</si>
  <si>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</si>
  <si>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</si>
  <si>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</si>
  <si>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</si>
  <si>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</si>
  <si>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</si>
  <si>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</si>
  <si>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</si>
  <si>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</si>
  <si>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</si>
  <si>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</si>
  <si>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</si>
  <si>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</si>
  <si>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</si>
  <si>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</si>
  <si>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</si>
  <si>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</si>
  <si>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</si>
  <si>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</si>
  <si>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</si>
  <si>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</si>
  <si>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</si>
  <si>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</si>
  <si>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</si>
  <si>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</si>
  <si>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</si>
  <si>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</si>
  <si>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</si>
  <si>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</si>
  <si>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</si>
  <si>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</si>
  <si>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</si>
  <si>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</si>
  <si>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</si>
  <si>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</si>
  <si>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</si>
  <si>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</si>
  <si>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</si>
  <si>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</si>
  <si>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</si>
  <si>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</si>
  <si>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</si>
  <si>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</si>
  <si>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</si>
  <si>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</si>
  <si>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</si>
  <si>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</si>
  <si>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</si>
  <si>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</si>
  <si>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</si>
  <si>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</si>
  <si>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</si>
  <si>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</si>
  <si>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</si>
  <si>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</si>
  <si>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</si>
  <si>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</si>
  <si>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</si>
  <si>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</si>
  <si>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</si>
  <si>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</si>
  <si>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</si>
  <si>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</si>
  <si>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</si>
  <si>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</si>
  <si>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</si>
  <si>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</si>
  <si>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</si>
  <si>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</si>
  <si>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</si>
  <si>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</si>
  <si>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</si>
  <si>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</si>
  <si>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</si>
  <si>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</si>
  <si>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</si>
  <si>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</si>
  <si>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</si>
  <si>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</si>
  <si>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</si>
  <si>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</si>
  <si>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</si>
  <si>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</si>
  <si>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</si>
  <si>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</si>
  <si>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</si>
  <si>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</si>
  <si>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</si>
  <si>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</si>
  <si>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</si>
  <si>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</si>
  <si>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</si>
  <si>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</si>
  <si>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</si>
  <si>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</si>
  <si>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</si>
  <si>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</si>
  <si>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</si>
  <si>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</si>
  <si>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</si>
  <si>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</si>
  <si>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</si>
  <si>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</si>
  <si>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</si>
  <si>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</si>
  <si>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</si>
  <si>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</si>
  <si>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</si>
  <si>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</si>
  <si>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</si>
  <si>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</si>
  <si>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</si>
  <si>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</si>
  <si>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</si>
  <si>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</si>
  <si>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</si>
  <si>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</si>
  <si>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</si>
  <si>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</si>
  <si>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</si>
  <si>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</si>
  <si>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</si>
  <si>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</si>
  <si>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</si>
  <si>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</si>
  <si>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</si>
  <si>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</si>
  <si>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</si>
  <si>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</si>
  <si>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</si>
  <si>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</si>
  <si>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</si>
  <si>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</si>
  <si>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</si>
  <si>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</si>
  <si>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</si>
  <si>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</si>
  <si>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</si>
  <si>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</si>
  <si>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</si>
  <si>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</si>
  <si>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</si>
  <si>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</si>
  <si>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</si>
  <si>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</si>
  <si>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</si>
  <si>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</si>
  <si>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</si>
  <si>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</si>
  <si>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</si>
  <si>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</si>
  <si>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</si>
  <si>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</si>
  <si>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</si>
  <si>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</si>
  <si>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</si>
  <si>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</si>
  <si>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</si>
  <si>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</si>
  <si>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</si>
  <si>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</si>
  <si>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</si>
  <si>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</si>
  <si>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</si>
  <si>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</si>
  <si>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</si>
  <si>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</si>
  <si>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</si>
  <si>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</si>
  <si>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</si>
  <si>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</si>
  <si>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</si>
  <si>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</si>
  <si>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</si>
  <si>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</si>
  <si>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</si>
  <si>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</si>
  <si>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</si>
  <si>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</si>
  <si>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</si>
  <si>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</si>
  <si>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</si>
  <si>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</si>
  <si>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</si>
  <si>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</si>
  <si>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</si>
  <si>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</si>
  <si>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</si>
  <si>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</si>
  <si>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</si>
  <si>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</si>
  <si>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</si>
  <si>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</si>
  <si>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</si>
  <si>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</si>
  <si>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</si>
  <si>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</si>
  <si>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</si>
  <si>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</si>
  <si>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</si>
  <si>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</si>
  <si>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</si>
  <si>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</si>
  <si>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</si>
  <si>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</si>
  <si>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</si>
  <si>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</si>
  <si>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</si>
  <si>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</si>
  <si>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</si>
  <si>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</si>
  <si>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</si>
  <si>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</si>
  <si>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</si>
  <si>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</si>
  <si>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</si>
  <si>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</si>
  <si>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</si>
  <si>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</si>
  <si>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</si>
  <si>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</si>
  <si>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</si>
  <si>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</si>
  <si>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</si>
  <si>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</si>
  <si>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</si>
  <si>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</si>
  <si>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</si>
  <si>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</si>
  <si>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</si>
  <si>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</si>
  <si>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</si>
  <si>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</si>
  <si>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</si>
  <si>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</si>
  <si>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</si>
  <si>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</si>
  <si>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</si>
  <si>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</si>
  <si>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</si>
  <si>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</si>
  <si>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</si>
  <si>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</si>
  <si>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</si>
  <si>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</si>
  <si>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</si>
  <si>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</si>
  <si>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</si>
  <si>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</si>
  <si>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</si>
  <si>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</si>
  <si>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</si>
  <si>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</si>
  <si>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</si>
  <si>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</si>
  <si>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</si>
  <si>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</si>
  <si>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</si>
  <si>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</si>
  <si>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</si>
  <si>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</si>
  <si>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</si>
  <si>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</si>
  <si>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</si>
  <si>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</si>
  <si>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</si>
  <si>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</si>
  <si>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</si>
  <si>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</si>
  <si>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</si>
  <si>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</si>
  <si>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</si>
  <si>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</si>
  <si>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</si>
  <si>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</si>
  <si>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</si>
  <si>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</si>
  <si>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</si>
  <si>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</si>
  <si>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</si>
  <si>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</si>
  <si>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</si>
  <si>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</si>
  <si>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</si>
  <si>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</si>
  <si>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</si>
  <si>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</si>
  <si>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</si>
  <si>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</si>
  <si>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</si>
  <si>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</si>
  <si>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</si>
  <si>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</si>
  <si>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</si>
  <si>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</si>
  <si>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</si>
  <si>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</si>
  <si>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</si>
  <si>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</si>
  <si>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</si>
  <si>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</si>
  <si>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</si>
  <si>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</si>
  <si>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</si>
  <si>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</si>
  <si>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</si>
  <si>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</si>
  <si>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</si>
  <si>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</si>
  <si>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</si>
  <si>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</si>
  <si>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</si>
  <si>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</si>
  <si>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</si>
  <si>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</si>
  <si>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</si>
  <si>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</si>
  <si>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</si>
  <si>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</si>
  <si>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</si>
  <si>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</si>
  <si>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</si>
  <si>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</si>
  <si>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</si>
  <si>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</si>
  <si>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</si>
  <si>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</si>
  <si>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</si>
  <si>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</si>
  <si>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</si>
  <si>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</si>
  <si>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</si>
  <si>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</si>
  <si>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</si>
  <si>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</si>
  <si>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</si>
  <si>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</si>
  <si>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</si>
  <si>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</si>
  <si>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</si>
  <si>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</si>
  <si>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</si>
  <si>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</si>
  <si>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</si>
  <si>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</si>
  <si>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</si>
  <si>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</si>
  <si>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</si>
  <si>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</si>
  <si>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</si>
  <si>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</si>
  <si>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</si>
  <si>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</si>
  <si>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</si>
  <si>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</si>
  <si>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</si>
  <si>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</si>
  <si>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</si>
  <si>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</si>
  <si>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</si>
  <si>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</si>
  <si>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</si>
  <si>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</si>
  <si>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</si>
  <si>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</si>
  <si>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</si>
  <si>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</si>
  <si>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</si>
  <si>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</si>
  <si>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</si>
  <si>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</si>
  <si>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</si>
  <si>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</si>
  <si>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</si>
  <si>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</si>
  <si>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</si>
  <si>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</si>
  <si>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</si>
  <si>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</si>
  <si>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</si>
  <si>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</si>
  <si>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</si>
  <si>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</si>
  <si>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</si>
  <si>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</si>
  <si>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</si>
  <si>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</si>
  <si>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</si>
  <si>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</si>
  <si>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</si>
  <si>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</si>
  <si>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</si>
  <si>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</si>
  <si>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</si>
  <si>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</si>
  <si>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</si>
  <si>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</si>
  <si>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</si>
  <si>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</si>
  <si>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</si>
  <si>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</si>
  <si>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</si>
  <si>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</si>
  <si>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</si>
  <si>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</si>
  <si>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</si>
  <si>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</si>
  <si>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</si>
  <si>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</si>
  <si>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</si>
  <si>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</si>
  <si>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</si>
  <si>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</si>
  <si>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</si>
  <si>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</si>
  <si>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</si>
  <si>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</si>
  <si>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</si>
  <si>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</si>
  <si>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</si>
  <si>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</si>
  <si>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</si>
  <si>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</si>
  <si>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</si>
  <si>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</si>
  <si>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</si>
  <si>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</si>
  <si>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</si>
  <si>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</si>
  <si>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</si>
  <si>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</si>
  <si>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</si>
  <si>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</si>
  <si>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</si>
  <si>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</si>
  <si>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</si>
  <si>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</si>
  <si>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</si>
  <si>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</si>
  <si>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</si>
  <si>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</si>
  <si>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</si>
  <si>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</si>
  <si>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</si>
  <si>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</si>
  <si>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</si>
  <si>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</si>
  <si>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</si>
  <si>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</si>
  <si>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</si>
  <si>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</si>
  <si>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</si>
  <si>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</si>
  <si>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</si>
  <si>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</si>
  <si>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</si>
  <si>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</si>
  <si>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</si>
  <si>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</si>
  <si>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</si>
  <si>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</si>
  <si>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</si>
  <si>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</si>
  <si>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</si>
  <si>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</si>
  <si>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</si>
  <si>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</si>
  <si>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</si>
  <si>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</si>
  <si>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</si>
  <si>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</si>
  <si>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</si>
  <si>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</si>
  <si>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</si>
  <si>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</si>
  <si>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</si>
  <si>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</si>
  <si>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</si>
  <si>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</si>
  <si>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</si>
  <si>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</si>
  <si>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</si>
  <si>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</si>
  <si>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</si>
  <si>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</si>
  <si>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</si>
  <si>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</si>
  <si>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</si>
  <si>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</si>
  <si>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</si>
  <si>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</si>
  <si>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</si>
  <si>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</si>
  <si>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</si>
  <si>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</si>
  <si>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</si>
  <si>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</si>
  <si>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</si>
  <si>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</si>
  <si>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</si>
  <si>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</si>
  <si>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</si>
  <si>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</si>
  <si>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</si>
  <si>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</si>
  <si>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</si>
  <si>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</si>
  <si>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</si>
  <si>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</si>
  <si>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</si>
  <si>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</si>
  <si>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</si>
  <si>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</si>
  <si>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</si>
  <si>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</si>
  <si>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</si>
  <si>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</si>
  <si>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</si>
  <si>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</si>
  <si>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</si>
  <si>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</si>
  <si>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</si>
  <si>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</si>
  <si>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</si>
  <si>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</si>
  <si>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</si>
  <si>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</si>
  <si>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</si>
  <si>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</si>
  <si>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</si>
  <si>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</si>
  <si>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</si>
  <si>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</si>
  <si>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</si>
  <si>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</si>
  <si>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</si>
  <si>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</si>
  <si>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</si>
  <si>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</si>
  <si>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</si>
  <si>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</si>
  <si>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</si>
  <si>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</si>
  <si>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</si>
  <si>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</si>
  <si>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</si>
  <si>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</si>
  <si>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</si>
  <si>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</si>
  <si>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</si>
  <si>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</si>
  <si>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</si>
  <si>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</si>
  <si>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</si>
  <si>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</si>
  <si>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</si>
  <si>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</si>
  <si>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</si>
  <si>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</si>
  <si>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</si>
  <si>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</si>
  <si>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</si>
  <si>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</si>
  <si>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</si>
  <si>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</si>
  <si>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</si>
  <si>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</si>
  <si>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</si>
  <si>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</si>
  <si>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</si>
  <si>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</si>
  <si>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</si>
  <si>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</si>
  <si>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</si>
  <si>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</si>
  <si>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</si>
  <si>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</si>
  <si>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</si>
  <si>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</si>
  <si>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</si>
  <si>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</si>
  <si>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</si>
  <si>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</si>
  <si>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</si>
  <si>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</si>
  <si>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</si>
  <si>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</si>
  <si>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</si>
  <si>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</si>
  <si>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</si>
  <si>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</si>
  <si>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</si>
  <si>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</si>
  <si>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</si>
  <si>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</si>
  <si>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</si>
  <si>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</si>
  <si>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</si>
  <si>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</si>
  <si>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</si>
  <si>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</si>
  <si>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</si>
  <si>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</si>
  <si>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</si>
  <si>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</si>
  <si>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</si>
  <si>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</si>
  <si>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</si>
  <si>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</si>
  <si>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</si>
  <si>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</si>
  <si>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</si>
  <si>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</si>
  <si>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</si>
  <si>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</si>
  <si>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</si>
  <si>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</si>
  <si>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</si>
  <si>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</si>
  <si>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</si>
  <si>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</si>
  <si>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</si>
  <si>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</si>
  <si>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</si>
  <si>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</si>
  <si>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</si>
  <si>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</si>
  <si>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</si>
  <si>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</si>
  <si>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</si>
  <si>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</si>
  <si>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</si>
  <si>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</si>
  <si>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</si>
  <si>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</si>
  <si>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</si>
  <si>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</si>
  <si>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</si>
  <si>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</si>
  <si>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</si>
  <si>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</si>
  <si>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</si>
  <si>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</si>
  <si>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</si>
  <si>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</si>
  <si>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</si>
  <si>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</si>
  <si>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</si>
  <si>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</si>
  <si>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</si>
  <si>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</si>
  <si>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</si>
  <si>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</si>
  <si>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</si>
  <si>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</si>
  <si>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</si>
  <si>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</si>
  <si>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</si>
  <si>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</si>
  <si>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</si>
  <si>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</si>
  <si>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</si>
  <si>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</si>
  <si>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</si>
  <si>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</si>
  <si>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</si>
  <si>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</si>
  <si>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</si>
  <si>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</si>
  <si>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</si>
  <si>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</si>
  <si>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</si>
  <si>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</si>
  <si>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</si>
  <si>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</si>
  <si>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</si>
  <si>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</si>
  <si>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</si>
  <si>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</si>
  <si>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</si>
  <si>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</si>
  <si>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</si>
  <si>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</si>
  <si>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</si>
  <si>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</si>
  <si>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</si>
  <si>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</si>
  <si>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</si>
  <si>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</si>
  <si>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</si>
  <si>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</si>
  <si>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</si>
  <si>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</si>
  <si>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</si>
  <si>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</si>
  <si>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</si>
  <si>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</si>
  <si>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</si>
  <si>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</si>
  <si>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</si>
  <si>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</si>
  <si>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</si>
  <si>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</si>
  <si>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</si>
  <si>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</si>
  <si>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</si>
  <si>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</si>
  <si>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</si>
  <si>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</si>
  <si>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</si>
  <si>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</si>
  <si>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</si>
  <si>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</si>
  <si>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</si>
  <si>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</si>
  <si>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</si>
  <si>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</si>
  <si>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</si>
  <si>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</si>
  <si>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</si>
  <si>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</si>
  <si>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</si>
  <si>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</si>
  <si>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</si>
  <si>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</si>
  <si>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</si>
  <si>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</si>
  <si>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</si>
  <si>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</si>
  <si>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</si>
  <si>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</si>
  <si>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</si>
  <si>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</si>
  <si>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</si>
  <si>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</si>
  <si>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</si>
  <si>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</si>
  <si>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</si>
  <si>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</si>
  <si>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</si>
  <si>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</si>
  <si>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</si>
  <si>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</si>
  <si>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</si>
  <si>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</si>
  <si>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</si>
  <si>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</si>
  <si>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</si>
  <si>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</si>
  <si>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</si>
  <si>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</si>
  <si>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</si>
  <si>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</si>
  <si>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</si>
  <si>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</si>
  <si>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</si>
  <si>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</si>
  <si>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</si>
  <si>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</si>
  <si>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</si>
  <si>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</si>
  <si>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</si>
  <si>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</si>
  <si>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</si>
  <si>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</si>
  <si>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</si>
  <si>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</si>
  <si>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</si>
  <si>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</si>
  <si>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</si>
  <si>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</si>
  <si>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</si>
  <si>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</si>
  <si>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</si>
  <si>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</si>
  <si>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</si>
  <si>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</si>
  <si>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</si>
  <si>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</si>
  <si>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</si>
  <si>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</si>
  <si>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</si>
  <si>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</si>
  <si>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</si>
  <si>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</si>
  <si>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</si>
  <si>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</si>
  <si>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</si>
  <si>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</si>
  <si>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</si>
  <si>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</si>
  <si>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</si>
  <si>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</si>
  <si>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</si>
  <si>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</si>
  <si>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</si>
  <si>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</si>
  <si>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</si>
  <si>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</si>
  <si>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</si>
  <si>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</si>
  <si>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</si>
  <si>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</si>
  <si>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</si>
  <si>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</si>
  <si>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</si>
  <si>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</si>
  <si>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</si>
  <si>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</si>
  <si>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</si>
  <si>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</si>
  <si>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</si>
  <si>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</si>
  <si>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</si>
  <si>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</si>
  <si>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</si>
  <si>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</si>
  <si>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</si>
  <si>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</si>
  <si>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</si>
  <si>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</si>
  <si>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</si>
  <si>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</si>
  <si>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</si>
  <si>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</si>
  <si>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</si>
  <si>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</si>
  <si>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</si>
  <si>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</si>
  <si>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</si>
  <si>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</si>
  <si>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</si>
  <si>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</si>
  <si>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</si>
  <si>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</si>
  <si>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</si>
  <si>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</si>
  <si>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</si>
  <si>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</si>
  <si>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</si>
  <si>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</si>
  <si>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</si>
  <si>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</si>
  <si>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</si>
  <si>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</si>
  <si>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</si>
  <si>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</si>
  <si>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</si>
  <si>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</si>
  <si>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</si>
  <si>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</si>
  <si>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</si>
  <si>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</si>
  <si>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</si>
  <si>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</si>
  <si>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</si>
  <si>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</si>
  <si>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</si>
  <si>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</si>
  <si>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</si>
  <si>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</si>
  <si>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</si>
  <si>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</si>
  <si>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</si>
  <si>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</si>
  <si>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</si>
  <si>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</si>
  <si>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</si>
  <si>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</si>
  <si>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</si>
  <si>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</si>
  <si>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</si>
  <si>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</si>
  <si>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</si>
  <si>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</si>
  <si>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</si>
  <si>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</si>
  <si>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</si>
  <si>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</si>
  <si>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</si>
  <si>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</si>
  <si>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</si>
  <si>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</si>
  <si>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</si>
  <si>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</si>
  <si>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</si>
  <si>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</si>
  <si>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</si>
  <si>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</si>
  <si>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</si>
  <si>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</si>
  <si>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</si>
  <si>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</si>
  <si>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</si>
  <si>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</si>
  <si>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</si>
  <si>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</si>
  <si>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</si>
  <si>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</si>
  <si>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</si>
  <si>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</si>
  <si>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</si>
  <si>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</si>
  <si>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</si>
  <si>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</si>
  <si>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</si>
  <si>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</si>
  <si>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</si>
  <si>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</si>
  <si>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</si>
  <si>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</si>
  <si>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</si>
  <si>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</si>
  <si>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</si>
  <si>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</si>
  <si>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</si>
  <si>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</si>
  <si>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</si>
  <si>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</si>
  <si>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</si>
  <si>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</si>
  <si>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</si>
  <si>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</si>
  <si>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</si>
  <si>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</si>
  <si>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</si>
  <si>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</si>
  <si>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</si>
  <si>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</si>
  <si>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</si>
  <si>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</si>
  <si>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</si>
  <si>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</si>
  <si>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</si>
  <si>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</si>
  <si>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</si>
  <si>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</si>
  <si>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</si>
  <si>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</si>
  <si>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</si>
  <si>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</si>
  <si>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</si>
  <si>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</si>
  <si>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</si>
  <si>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</si>
  <si>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</si>
  <si>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</si>
  <si>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</si>
  <si>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</si>
  <si>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</si>
  <si>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</si>
  <si>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</si>
  <si>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</si>
  <si>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</si>
  <si>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</si>
  <si>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</si>
  <si>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</si>
  <si>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</si>
  <si>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</si>
  <si>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</si>
  <si>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</si>
  <si>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</si>
  <si>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</si>
  <si>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</si>
  <si>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</si>
  <si>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</si>
  <si>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</si>
  <si>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</si>
  <si>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</si>
  <si>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</si>
  <si>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</si>
  <si>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</si>
  <si>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</si>
  <si>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</si>
  <si>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</si>
  <si>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</si>
  <si>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</si>
  <si>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</si>
  <si>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</si>
  <si>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</si>
  <si>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</si>
  <si>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</si>
  <si>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</si>
  <si>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</si>
  <si>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</si>
  <si>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</si>
  <si>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</si>
  <si>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</si>
  <si>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</si>
  <si>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</si>
  <si>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</si>
  <si>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</si>
  <si>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</si>
  <si>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</si>
  <si>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</si>
  <si>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</si>
  <si>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</si>
  <si>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</si>
  <si>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</si>
  <si>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</si>
  <si>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</si>
  <si>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</si>
  <si>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</si>
  <si>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</si>
  <si>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</si>
  <si>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</si>
  <si>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</si>
  <si>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</si>
  <si>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</si>
  <si>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</si>
  <si>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</si>
  <si>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</si>
  <si>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</si>
  <si>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</si>
  <si>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</si>
  <si>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</si>
  <si>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</si>
  <si>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</si>
  <si>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</si>
  <si>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</si>
  <si>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</si>
  <si>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</si>
  <si>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</si>
  <si>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</si>
  <si>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</si>
  <si>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</si>
  <si>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</si>
  <si>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</si>
  <si>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</si>
  <si>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</si>
  <si>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</si>
  <si>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</si>
  <si>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</si>
  <si>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</si>
  <si>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</si>
  <si>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</si>
  <si>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</si>
  <si>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</si>
  <si>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</si>
  <si>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</si>
  <si>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</si>
  <si>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</si>
  <si>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</si>
  <si>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</si>
  <si>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</si>
  <si>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</si>
  <si>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</si>
  <si>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</si>
  <si>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</si>
  <si>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</si>
  <si>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</si>
  <si>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</si>
  <si>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</si>
  <si>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</si>
  <si>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</si>
  <si>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</si>
  <si>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</si>
  <si>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</si>
  <si>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</si>
  <si>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</si>
  <si>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</si>
  <si>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</si>
  <si>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</si>
  <si>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</si>
  <si>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</si>
  <si>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</si>
  <si>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</si>
  <si>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</si>
  <si>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</si>
  <si>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</si>
  <si>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</si>
  <si>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</si>
  <si>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</si>
  <si>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</si>
  <si>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</si>
  <si>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</si>
  <si>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</si>
  <si>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</si>
  <si>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</si>
  <si>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</si>
  <si>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</si>
  <si>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</si>
  <si>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</si>
  <si>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</si>
  <si>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</si>
  <si>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</si>
  <si>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</si>
  <si>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</si>
  <si>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</si>
  <si>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</si>
  <si>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</si>
  <si>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</si>
  <si>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</si>
  <si>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</si>
  <si>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</si>
  <si>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</si>
  <si>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</si>
  <si>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</si>
  <si>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</si>
  <si>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</si>
  <si>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</si>
  <si>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</si>
  <si>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</si>
  <si>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</si>
  <si>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</si>
  <si>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</si>
  <si>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</si>
  <si>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</si>
  <si>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</si>
  <si>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</si>
  <si>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</si>
  <si>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</si>
  <si>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</si>
  <si>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</si>
  <si>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</si>
  <si>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</si>
  <si>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</si>
  <si>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</si>
  <si>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</si>
  <si>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</si>
  <si>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</si>
  <si>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</si>
  <si>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</si>
  <si>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</si>
  <si>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</si>
  <si>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</si>
  <si>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</si>
  <si>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</si>
  <si>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</si>
  <si>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</si>
  <si>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</si>
  <si>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</si>
  <si>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</si>
  <si>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</si>
  <si>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</si>
  <si>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</si>
  <si>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</si>
  <si>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</si>
  <si>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</si>
  <si>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</si>
  <si>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</si>
  <si>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</si>
  <si>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</si>
  <si>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</si>
  <si>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</si>
  <si>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</si>
  <si>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</si>
  <si>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</si>
  <si>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</si>
  <si>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</si>
  <si>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</si>
  <si>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</si>
  <si>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</si>
  <si>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</si>
  <si>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</si>
  <si>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</si>
  <si>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</si>
  <si>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</si>
  <si>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</si>
  <si>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</si>
  <si>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</si>
  <si>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</si>
  <si>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</si>
  <si>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</si>
  <si>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</si>
  <si>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</si>
  <si>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</si>
  <si>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</si>
  <si>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</si>
  <si>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</si>
  <si>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</si>
  <si>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</si>
  <si>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</si>
  <si>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</si>
  <si>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</si>
  <si>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</si>
  <si>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</si>
  <si>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</si>
  <si>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</si>
  <si>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</si>
  <si>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</si>
  <si>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</si>
  <si>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</si>
  <si>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</si>
  <si>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</si>
  <si>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</si>
  <si>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</si>
  <si>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</si>
  <si>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</si>
  <si>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</si>
  <si>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</si>
  <si>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</si>
  <si>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</si>
  <si>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</si>
  <si>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</si>
  <si>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</si>
  <si>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</si>
  <si>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</si>
  <si>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</si>
  <si>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</si>
  <si>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</si>
  <si>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</si>
  <si>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</si>
  <si>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</si>
  <si>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</si>
  <si>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</si>
  <si>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</si>
  <si>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</si>
  <si>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</si>
  <si>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</si>
  <si>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</si>
  <si>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</si>
  <si>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</si>
  <si>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</si>
  <si>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</si>
  <si>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</si>
  <si>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</si>
  <si>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</si>
  <si>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</si>
  <si>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</si>
  <si>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</si>
  <si>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</si>
  <si>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</si>
  <si>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</si>
  <si>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</si>
  <si>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</si>
  <si>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</si>
  <si>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</si>
  <si>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</si>
  <si>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</si>
  <si>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</si>
  <si>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</si>
  <si>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</si>
  <si>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</si>
  <si>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</si>
  <si>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</si>
  <si>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</si>
  <si>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</si>
  <si>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</si>
  <si>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</si>
  <si>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</si>
  <si>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</si>
  <si>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</si>
  <si>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</si>
  <si>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</si>
  <si>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</si>
  <si>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</si>
  <si>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</si>
  <si>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</si>
  <si>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</si>
  <si>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</si>
  <si>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</si>
  <si>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</si>
  <si>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</si>
  <si>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</si>
  <si>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</si>
  <si>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</si>
  <si>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</si>
  <si>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</si>
  <si>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</si>
  <si>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</si>
  <si>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</si>
  <si>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</si>
  <si>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</si>
  <si>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</si>
  <si>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</si>
  <si>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</si>
  <si>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</si>
  <si>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</si>
  <si>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</si>
  <si>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</si>
  <si>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</si>
  <si>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</si>
  <si>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</si>
  <si>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</si>
  <si>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</si>
  <si>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</si>
  <si>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</si>
  <si>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</si>
  <si>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</si>
  <si>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</si>
  <si>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</si>
  <si>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</si>
  <si>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</si>
  <si>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</si>
  <si>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</si>
  <si>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</si>
  <si>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</si>
  <si>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Column Labels</t>
  </si>
  <si>
    <t>2019</t>
  </si>
  <si>
    <t>2020</t>
  </si>
  <si>
    <t>2021</t>
  </si>
  <si>
    <t>2022</t>
  </si>
  <si>
    <t>Row Labels</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</si>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</sst>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quot;kg&quot;"/>
    <numFmt numFmtId="166" formatCode="[$$-409]#,##0.00"/>
  </numFmts>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5" fontId="1" fillId="0" borderId="0" xfId="0" applyNumberFormat="1" applyFont="1" applyAlignment="1">
      <alignment vertical="center"/>
    </xf>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17">
    <dxf>
      <numFmt numFmtId="0" formatCode="General"/>
    </dxf>
    <dxf>
      <numFmt numFmtId="166" formatCode="[$$-409]#,##0.00"/>
    </dxf>
    <dxf>
      <numFmt numFmtId="166" formatCode="[$$-409]#,##0.00"/>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0"/>
        <name val="Bahnschrift Light"/>
        <family val="2"/>
        <scheme val="none"/>
      </font>
      <fill>
        <patternFill>
          <bgColor theme="4" tint="-0.499984740745262"/>
        </patternFill>
      </fill>
    </dxf>
    <dxf>
      <font>
        <sz val="12"/>
        <color theme="1" tint="4.9989318521683403E-2"/>
        <name val="Bahnschrift Light"/>
        <family val="2"/>
        <scheme val="none"/>
      </font>
      <fill>
        <patternFill>
          <bgColor rgb="FFFFFF00"/>
        </patternFill>
      </fill>
    </dxf>
    <dxf>
      <font>
        <sz val="11"/>
        <color theme="1"/>
        <name val="Bahnschrift Light SemiCondensed"/>
        <family val="2"/>
        <scheme val="none"/>
      </font>
      <fill>
        <patternFill>
          <bgColor rgb="FFFFFF00"/>
        </patternFill>
      </fill>
      <border>
        <left style="thin">
          <color theme="3"/>
        </left>
        <right style="thin">
          <color theme="3"/>
        </right>
        <top style="thin">
          <color theme="3"/>
        </top>
        <bottom style="thin">
          <color theme="3"/>
        </bottom>
      </border>
    </dxf>
    <dxf>
      <font>
        <sz val="11"/>
        <name val="Bahnschrift Light SemiCondensed"/>
        <family val="2"/>
        <scheme val="none"/>
      </font>
      <fill>
        <patternFill patternType="solid">
          <fgColor theme="0"/>
          <bgColor theme="4" tint="-0.24994659260841701"/>
        </patternFill>
      </fill>
      <border>
        <left style="thin">
          <color theme="2"/>
        </left>
        <right style="thin">
          <color theme="2"/>
        </right>
        <top style="thin">
          <color theme="2"/>
        </top>
        <bottom style="thin">
          <color theme="2"/>
        </bottom>
      </border>
    </dxf>
  </dxfs>
  <tableStyles count="2" defaultTableStyle="TableStyleMedium2" defaultPivotStyle="PivotStyleMedium9">
    <tableStyle name="CoffeeDashboard" pivot="0" table="0" count="9" xr9:uid="{4D4982B6-AA4D-480E-875B-847F72F1A0E2}">
      <tableStyleElement type="wholeTable" dxfId="16"/>
      <tableStyleElement type="headerRow" dxfId="15"/>
    </tableStyle>
    <tableStyle name="CoffeeSlicer" pivot="0" table="0" count="9" xr9:uid="{2A5BA9A5-902E-4B94-969E-4883B82F2C8B}">
      <tableStyleElement type="wholeTable" dxfId="14"/>
      <tableStyleElement type="headerRow" dxfId="13"/>
    </tableStyle>
  </tableStyles>
  <extLst>
    <ext xmlns:x14="http://schemas.microsoft.com/office/spreadsheetml/2009/9/main" uri="{46F421CA-312F-682f-3DD2-61675219B42D}">
      <x14:dxfs count="7">
        <dxf>
          <font>
            <sz val="11"/>
            <color theme="2" tint="-0.749961851863155"/>
            <name val="Bahnschrift Light"/>
            <family val="2"/>
            <scheme val="none"/>
          </font>
          <fill>
            <patternFill>
              <bgColor theme="5" tint="0.39994506668294322"/>
            </patternFill>
          </fill>
        </dxf>
        <dxf>
          <font>
            <b/>
            <i val="0"/>
            <sz val="11"/>
            <color theme="0"/>
            <name val="Bahnschrift Light"/>
            <family val="2"/>
            <scheme val="none"/>
          </font>
          <fill>
            <patternFill>
              <bgColor theme="1"/>
            </patternFill>
          </fill>
        </dxf>
        <dxf>
          <font>
            <sz val="11"/>
            <name val="Bahnschrift Light"/>
            <family val="2"/>
            <scheme val="none"/>
          </font>
          <fill>
            <patternFill>
              <bgColor theme="9" tint="0.79998168889431442"/>
            </patternFill>
          </fill>
        </dxf>
        <dxf>
          <font>
            <b val="0"/>
            <i val="0"/>
            <sz val="11"/>
            <name val="Bahnschrift Light"/>
            <family val="2"/>
            <scheme val="none"/>
          </font>
          <fill>
            <patternFill>
              <bgColor theme="4" tint="0.79998168889431442"/>
            </patternFill>
          </fill>
        </dxf>
        <dxf>
          <font>
            <sz val="11"/>
            <color theme="1" tint="0.14990691854609822"/>
            <name val="Bahnschrift Light"/>
            <family val="2"/>
            <scheme val="none"/>
          </font>
          <fill>
            <patternFill>
              <bgColor theme="2" tint="-0.24994659260841701"/>
            </patternFill>
          </fill>
        </dxf>
        <dxf>
          <font>
            <b val="0"/>
            <i val="0"/>
            <sz val="11"/>
            <color theme="1" tint="0.24994659260841701"/>
            <name val="Bahnschrift Light"/>
            <family val="2"/>
            <scheme val="none"/>
          </font>
          <fill>
            <patternFill>
              <bgColor theme="3" tint="0.39994506668294322"/>
            </patternFill>
          </fill>
        </dxf>
        <dxf>
          <font>
            <sz val="11"/>
            <color theme="2" tint="-0.499984740745262"/>
            <name val="Bahnschrift Light Condensed"/>
            <family val="2"/>
            <scheme val="none"/>
          </font>
          <fill>
            <patternFill>
              <bgColor theme="4" tint="0.39994506668294322"/>
            </patternFill>
          </fill>
        </dxf>
      </x14:dxfs>
    </ext>
    <ext xmlns:x14="http://schemas.microsoft.com/office/spreadsheetml/2009/9/main" uri="{EB79DEF2-80B8-43e5-95BD-54CBDDF9020C}">
      <x14:slicerStyles defaultSlicerStyle="SlicerStyleLight1">
        <x14:slicerStyle name="Coffee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3" tint="-0.24994659260841701"/>
            </patternFill>
          </fill>
        </dxf>
        <dxf>
          <fill>
            <patternFill patternType="solid">
              <fgColor theme="0" tint="-0.14996795556505021"/>
              <bgColor theme="5" tint="0.39994506668294322"/>
            </patternFill>
          </fill>
        </dxf>
        <dxf>
          <fill>
            <patternFill patternType="solid">
              <fgColor theme="0"/>
              <bgColor rgb="FF00B050"/>
            </patternFill>
          </fill>
        </dxf>
        <dxf>
          <font>
            <sz val="9"/>
            <color theme="0"/>
            <name val="Bahnschrift"/>
            <family val="2"/>
            <scheme val="none"/>
          </font>
        </dxf>
        <dxf>
          <font>
            <b val="0"/>
            <i val="0"/>
            <sz val="11"/>
            <color theme="0"/>
            <name val="Bahnschrift"/>
            <family val="2"/>
            <scheme val="none"/>
          </font>
        </dxf>
        <dxf>
          <font>
            <b/>
            <i val="0"/>
            <sz val="11"/>
            <color theme="2"/>
            <name val="Bahnschrift"/>
            <family val="2"/>
            <scheme val="none"/>
          </font>
        </dxf>
        <dxf>
          <font>
            <sz val="10"/>
            <color theme="2"/>
            <name val="Bahnschrift"/>
            <family val="2"/>
            <scheme val="none"/>
          </font>
        </dxf>
      </x15:dxfs>
    </ext>
    <ext xmlns:x15="http://schemas.microsoft.com/office/spreadsheetml/2010/11/main" uri="{9260A510-F301-46a8-8635-F512D64BE5F5}">
      <x15:timelineStyles defaultTimelineStyle="CoffeeDashboard">
        <x15:timelineStyle name="CoffeeDashboard">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[CoffeeSalesDashboard.xlsx]Pivot!final</c:name>
    <c:fmtId val="3"/>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Pivot!$B$5:$B$8</c:f>
              <c:numCache>
                <c:formatCode>General</c:formatCode>
                <c:ptCount val="4"/>
                <c:pt idx="0">
                  <c:v>1448.3899999999999</c:v>
                </c:pt>
                <c:pt idx="1">
                  <c:v>4033.579999999999</c:v>
                </c:pt>
                <c:pt idx="2">
                  <c:v>4004.1749999999997</c:v>
                </c:pt>
                <c:pt idx="3">
                  <c:v>2282.349999999999</c:v>
                </c:pt>
              </c:numCache>
            </c:numRef>
          </c:val>
          <c:smooth val="0"/>
          <c:extLst>
            <c:ext xmlns:c16="http://schemas.microsoft.com/office/drawing/2014/chart" uri="{C3380CC4-5D6E-409C-BE32-E72D297353CC}">
              <c16:uniqueId val="{00000000-524F-4089-8D55-15CEF52EDA37}"/>
            </c:ext>
          </c:extLst>
        </c:ser>
        <c:ser>
          <c:idx val="1"/>
          <c:order val="1"/>
          <c:tx>
            <c:strRef>
              <c:f>Pivot!$C$3:$C$4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Pivot!$C$5:$C$8</c:f>
              <c:numCache>
                <c:formatCode>General</c:formatCode>
                <c:ptCount val="4"/>
                <c:pt idx="0">
                  <c:v>725.30999999999983</c:v>
                </c:pt>
                <c:pt idx="1">
                  <c:v>5604.244999999999</c:v>
                </c:pt>
                <c:pt idx="2">
                  <c:v>4417.3799999999992</c:v>
                </c:pt>
                <c:pt idx="3">
                  <c:v>1559.5049999999997</c:v>
                </c:pt>
              </c:numCache>
            </c:numRef>
          </c:val>
          <c:smooth val="0"/>
          <c:extLst>
            <c:ext xmlns:c16="http://schemas.microsoft.com/office/drawing/2014/chart" uri="{C3380CC4-5D6E-409C-BE32-E72D297353CC}">
              <c16:uniqueId val="{00000007-524F-4089-8D55-15CEF52EDA37}"/>
            </c:ext>
          </c:extLst>
        </c:ser>
        <c:ser>
          <c:idx val="2"/>
          <c:order val="2"/>
          <c:tx>
            <c:strRef>
              <c:f>Pivot!$D$3:$D$4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Pivot!$D$5:$D$8</c:f>
              <c:numCache>
                <c:formatCode>General</c:formatCode>
                <c:ptCount val="4"/>
                <c:pt idx="0">
                  <c:v>1680.2349999999994</c:v>
                </c:pt>
                <c:pt idx="1">
                  <c:v>4141.8350000000009</c:v>
                </c:pt>
                <c:pt idx="2">
                  <c:v>4978.2749999999996</c:v>
                </c:pt>
                <c:pt idx="3">
                  <c:v>1253.7299999999998</c:v>
                </c:pt>
              </c:numCache>
            </c:numRef>
          </c:val>
          <c:smooth val="0"/>
          <c:extLst>
            <c:ext xmlns:c16="http://schemas.microsoft.com/office/drawing/2014/chart" uri="{C3380CC4-5D6E-409C-BE32-E72D297353CC}">
              <c16:uniqueId val="{00000008-524F-4089-8D55-15CEF52EDA37}"/>
            </c:ext>
          </c:extLst>
        </c:ser>
        <c:ser>
          <c:idx val="3"/>
          <c:order val="3"/>
          <c:tx>
            <c:strRef>
              <c:f>Pivot!$E$3:$E$4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Pivot!$E$5:$E$8</c:f>
              <c:numCache>
                <c:formatCode>General</c:formatCode>
                <c:ptCount val="4"/>
                <c:pt idx="0">
                  <c:v>1199.1849999999999</c:v>
                </c:pt>
                <c:pt idx="1">
                  <c:v>2617.4949999999994</c:v>
                </c:pt>
                <c:pt idx="2">
                  <c:v>3305.3099999999986</c:v>
                </c:pt>
                <c:pt idx="3">
                  <c:v>1883.2549999999994</c:v>
                </c:pt>
              </c:numCache>
            </c:numRef>
          </c:val>
          <c:smooth val="0"/>
          <c:extLst>
            <c:ext xmlns:c16="http://schemas.microsoft.com/office/drawing/2014/chart" uri="{C3380CC4-5D6E-409C-BE32-E72D297353CC}">
              <c16:uniqueId val="{00000009-524F-4089-8D55-15CEF52EDA37}"/>
            </c:ext>
          </c:extLst>
        </c:ser>
        <c:dLbls>
          <c:showLegendKey val="0"/>
          <c:showVal val="0"/>
          <c:showCatName val="0"/>
          <c:showSerName val="0"/>
          <c:showPercent val="0"/>
          <c:showBubbleSize val="0"/>
        </c:dLbls>
        <c:marker val="1"/>
        <c:smooth val="0"/>
        <c:axId val="1807269360"/>
        <c:axId val="1807268880"/>
      </c:lineChart>
      <c:catAx>
        <c:axId val="18072693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7268880"/>
        <c:crosses val="autoZero"/>
        <c:auto val="1"/>
        <c:lblAlgn val="ctr"/>
        <c:lblOffset val="100"/>
        <c:noMultiLvlLbl val="0"/>
      </c:catAx>
      <c:valAx>
        <c:axId val="1807268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726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[CoffeeSalesDashboard.xlsx]Sales By Country!PivotTable1</c:name>
    <c:fmtId val="1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Country'!$B$3:$B$4</c:f>
              <c:strCache>
                <c:ptCount val="1"/>
                <c:pt idx="0">
                  <c:v>2019</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'Sales By Country'!$A$5:$A$7</c:f>
              <c:strCache>
                <c:ptCount val="3"/>
                <c:pt idx="0">
                  <c:v>Ireland</c:v>
                </c:pt>
                <c:pt idx="1">
                  <c:v>United Kingdom</c:v>
                </c:pt>
                <c:pt idx="2">
                  <c:v>United States</c:v>
                </c:pt>
              </c:strCache>
            </c:strRef>
          </c:cat>
          <c:val>
            <c:numRef>
              <c:f>'Sales By Country'!$B$5:$B$7</c:f>
              <c:numCache>
                <c:formatCode>General</c:formatCode>
                <c:ptCount val="3"/>
                <c:pt idx="0">
                  <c:v>851.1999999999997</c:v>
                </c:pt>
                <c:pt idx="1">
                  <c:v>297.86</c:v>
                </c:pt>
                <c:pt idx="2">
                  <c:v>3904.0600000000009</c:v>
                </c:pt>
              </c:numCache>
            </c:numRef>
          </c:val>
          <c:smooth val="0"/>
          <c:extLst>
            <c:ext xmlns:c16="http://schemas.microsoft.com/office/drawing/2014/chart" uri="{C3380CC4-5D6E-409C-BE32-E72D297353CC}">
              <c16:uniqueId val="{00000000-DE83-487D-B647-3B0E09181264}"/>
            </c:ext>
          </c:extLst>
        </c:ser>
        <c:ser>
          <c:idx val="1"/>
          <c:order val="1"/>
          <c:tx>
            <c:strRef>
              <c:f>'Sales By Country'!$C$3:$C$4</c:f>
              <c:strCache>
                <c:ptCount val="1"/>
                <c:pt idx="0">
                  <c:v>2020</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'Sales By Country'!$A$5:$A$7</c:f>
              <c:strCache>
                <c:ptCount val="3"/>
                <c:pt idx="0">
                  <c:v>Ireland</c:v>
                </c:pt>
                <c:pt idx="1">
                  <c:v>United Kingdom</c:v>
                </c:pt>
                <c:pt idx="2">
                  <c:v>United States</c:v>
                </c:pt>
              </c:strCache>
            </c:strRef>
          </c:cat>
          <c:val>
            <c:numRef>
              <c:f>'Sales By Country'!$C$5:$C$7</c:f>
              <c:numCache>
                <c:formatCode>General</c:formatCode>
                <c:ptCount val="3"/>
                <c:pt idx="0">
                  <c:v>2418.3900000000003</c:v>
                </c:pt>
                <c:pt idx="1">
                  <c:v>792.18999999999994</c:v>
                </c:pt>
                <c:pt idx="2">
                  <c:v>13186.574999999992</c:v>
                </c:pt>
              </c:numCache>
            </c:numRef>
          </c:val>
          <c:smooth val="0"/>
          <c:extLst>
            <c:ext xmlns:c16="http://schemas.microsoft.com/office/drawing/2014/chart" uri="{C3380CC4-5D6E-409C-BE32-E72D297353CC}">
              <c16:uniqueId val="{00000005-DE83-487D-B647-3B0E09181264}"/>
            </c:ext>
          </c:extLst>
        </c:ser>
        <c:ser>
          <c:idx val="2"/>
          <c:order val="2"/>
          <c:tx>
            <c:strRef>
              <c:f>'Sales By Country'!$D$3:$D$4</c:f>
              <c:strCache>
                <c:ptCount val="1"/>
                <c:pt idx="0">
                  <c:v>2021</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'Sales By Country'!$A$5:$A$7</c:f>
              <c:strCache>
                <c:ptCount val="3"/>
                <c:pt idx="0">
                  <c:v>Ireland</c:v>
                </c:pt>
                <c:pt idx="1">
                  <c:v>United Kingdom</c:v>
                </c:pt>
                <c:pt idx="2">
                  <c:v>United States</c:v>
                </c:pt>
              </c:strCache>
            </c:strRef>
          </c:cat>
          <c:val>
            <c:numRef>
              <c:f>'Sales By Country'!$D$5:$D$7</c:f>
              <c:numCache>
                <c:formatCode>General</c:formatCode>
                <c:ptCount val="3"/>
                <c:pt idx="0">
                  <c:v>2584.3449999999993</c:v>
                </c:pt>
                <c:pt idx="1">
                  <c:v>1449.3000000000002</c:v>
                </c:pt>
                <c:pt idx="2">
                  <c:v>12671.495000000004</c:v>
                </c:pt>
              </c:numCache>
            </c:numRef>
          </c:val>
          <c:smooth val="0"/>
          <c:extLst>
            <c:ext xmlns:c16="http://schemas.microsoft.com/office/drawing/2014/chart" uri="{C3380CC4-5D6E-409C-BE32-E72D297353CC}">
              <c16:uniqueId val="{00000006-DE83-487D-B647-3B0E09181264}"/>
            </c:ext>
          </c:extLst>
        </c:ser>
        <c:ser>
          <c:idx val="3"/>
          <c:order val="3"/>
          <c:tx>
            <c:strRef>
              <c:f>'Sales By Country'!$E$3:$E$4</c:f>
              <c:strCache>
                <c:ptCount val="1"/>
                <c:pt idx="0">
                  <c:v>2022</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'Sales By Country'!$A$5:$A$7</c:f>
              <c:strCache>
                <c:ptCount val="3"/>
                <c:pt idx="0">
                  <c:v>Ireland</c:v>
                </c:pt>
                <c:pt idx="1">
                  <c:v>United Kingdom</c:v>
                </c:pt>
                <c:pt idx="2">
                  <c:v>United States</c:v>
                </c:pt>
              </c:strCache>
            </c:strRef>
          </c:cat>
          <c:val>
            <c:numRef>
              <c:f>'Sales By Country'!$E$5:$E$7</c:f>
              <c:numCache>
                <c:formatCode>General</c:formatCode>
                <c:ptCount val="3"/>
                <c:pt idx="0">
                  <c:v>842.93000000000006</c:v>
                </c:pt>
                <c:pt idx="1">
                  <c:v>259.15499999999997</c:v>
                </c:pt>
                <c:pt idx="2">
                  <c:v>5876.7550000000028</c:v>
                </c:pt>
              </c:numCache>
            </c:numRef>
          </c:val>
          <c:smooth val="0"/>
          <c:extLst>
            <c:ext xmlns:c16="http://schemas.microsoft.com/office/drawing/2014/chart" uri="{C3380CC4-5D6E-409C-BE32-E72D297353CC}">
              <c16:uniqueId val="{00000007-DE83-487D-B647-3B0E09181264}"/>
            </c:ext>
          </c:extLst>
        </c:ser>
        <c:dLbls>
          <c:showLegendKey val="0"/>
          <c:showVal val="0"/>
          <c:showCatName val="0"/>
          <c:showSerName val="0"/>
          <c:showPercent val="0"/>
          <c:showBubbleSize val="0"/>
        </c:dLbls>
        <c:smooth val="0"/>
        <c:axId val="36553487"/>
        <c:axId val="36553967"/>
      </c:lineChart>
      <c:catAx>
        <c:axId val="365534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553967"/>
        <c:crosses val="autoZero"/>
        <c:auto val="1"/>
        <c:lblAlgn val="ctr"/>
        <c:lblOffset val="100"/>
        <c:noMultiLvlLbl val="0"/>
      </c:catAx>
      <c:valAx>
        <c:axId val="36553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55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[CoffeeSalesDashboard.xlsx]Pivot!final</c:name>
    <c:fmtId val="1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Pivot!$B$5:$B$8</c:f>
              <c:numCache>
                <c:formatCode>General</c:formatCode>
                <c:ptCount val="4"/>
                <c:pt idx="0">
                  <c:v>1448.3899999999999</c:v>
                </c:pt>
                <c:pt idx="1">
                  <c:v>4033.579999999999</c:v>
                </c:pt>
                <c:pt idx="2">
                  <c:v>4004.1749999999997</c:v>
                </c:pt>
                <c:pt idx="3">
                  <c:v>2282.349999999999</c:v>
                </c:pt>
              </c:numCache>
            </c:numRef>
          </c:val>
          <c:smooth val="0"/>
          <c:extLst>
            <c:ext xmlns:c16="http://schemas.microsoft.com/office/drawing/2014/chart" uri="{C3380CC4-5D6E-409C-BE32-E72D297353CC}">
              <c16:uniqueId val="{00000001-F3D8-498D-B904-8BFAFB63045B}"/>
            </c:ext>
          </c:extLst>
        </c:ser>
        <c:ser>
          <c:idx val="1"/>
          <c:order val="1"/>
          <c:tx>
            <c:strRef>
              <c:f>Pivot!$C$3:$C$4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Pivot!$C$5:$C$8</c:f>
              <c:numCache>
                <c:formatCode>General</c:formatCode>
                <c:ptCount val="4"/>
                <c:pt idx="0">
                  <c:v>725.30999999999983</c:v>
                </c:pt>
                <c:pt idx="1">
                  <c:v>5604.244999999999</c:v>
                </c:pt>
                <c:pt idx="2">
                  <c:v>4417.3799999999992</c:v>
                </c:pt>
                <c:pt idx="3">
                  <c:v>1559.5049999999997</c:v>
                </c:pt>
              </c:numCache>
            </c:numRef>
          </c:val>
          <c:smooth val="0"/>
          <c:extLst>
            <c:ext xmlns:c16="http://schemas.microsoft.com/office/drawing/2014/chart" uri="{C3380CC4-5D6E-409C-BE32-E72D297353CC}">
              <c16:uniqueId val="{00000008-F3D8-498D-B904-8BFAFB63045B}"/>
            </c:ext>
          </c:extLst>
        </c:ser>
        <c:ser>
          <c:idx val="2"/>
          <c:order val="2"/>
          <c:tx>
            <c:strRef>
              <c:f>Pivot!$D$3:$D$4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Pivot!$D$5:$D$8</c:f>
              <c:numCache>
                <c:formatCode>General</c:formatCode>
                <c:ptCount val="4"/>
                <c:pt idx="0">
                  <c:v>1680.2349999999994</c:v>
                </c:pt>
                <c:pt idx="1">
                  <c:v>4141.8350000000009</c:v>
                </c:pt>
                <c:pt idx="2">
                  <c:v>4978.2749999999996</c:v>
                </c:pt>
                <c:pt idx="3">
                  <c:v>1253.7299999999998</c:v>
                </c:pt>
              </c:numCache>
            </c:numRef>
          </c:val>
          <c:smooth val="0"/>
          <c:extLst>
            <c:ext xmlns:c16="http://schemas.microsoft.com/office/drawing/2014/chart" uri="{C3380CC4-5D6E-409C-BE32-E72D297353CC}">
              <c16:uniqueId val="{00000009-F3D8-498D-B904-8BFAFB63045B}"/>
            </c:ext>
          </c:extLst>
        </c:ser>
        <c:ser>
          <c:idx val="3"/>
          <c:order val="3"/>
          <c:tx>
            <c:strRef>
              <c:f>Pivot!$E$3:$E$4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Pivot!$A$5:$A$8</c:f>
              <c:strCache>
                <c:ptCount val="4"/>
                <c:pt idx="0">
                  <c:v>2019</c:v>
                </c:pt>
                <c:pt idx="1">
                  <c:v>2020</c:v>
                </c:pt>
                <c:pt idx="2">
                  <c:v>2021</c:v>
                </c:pt>
                <c:pt idx="3">
                  <c:v>2022</c:v>
                </c:pt>
              </c:strCache>
            </c:strRef>
          </c:cat>
          <c:val>
            <c:numRef>
              <c:f>Pivot!$E$5:$E$8</c:f>
              <c:numCache>
                <c:formatCode>General</c:formatCode>
                <c:ptCount val="4"/>
                <c:pt idx="0">
                  <c:v>1199.1849999999999</c:v>
                </c:pt>
                <c:pt idx="1">
                  <c:v>2617.4949999999994</c:v>
                </c:pt>
                <c:pt idx="2">
                  <c:v>3305.3099999999986</c:v>
                </c:pt>
                <c:pt idx="3">
                  <c:v>1883.2549999999994</c:v>
                </c:pt>
              </c:numCache>
            </c:numRef>
          </c:val>
          <c:smooth val="0"/>
          <c:extLst>
            <c:ext xmlns:c16="http://schemas.microsoft.com/office/drawing/2014/chart" uri="{C3380CC4-5D6E-409C-BE32-E72D297353CC}">
              <c16:uniqueId val="{0000000A-F3D8-498D-B904-8BFAFB63045B}"/>
            </c:ext>
          </c:extLst>
        </c:ser>
        <c:dLbls>
          <c:showLegendKey val="0"/>
          <c:showVal val="0"/>
          <c:showCatName val="0"/>
          <c:showSerName val="0"/>
          <c:showPercent val="0"/>
          <c:showBubbleSize val="0"/>
        </c:dLbls>
        <c:marker val="1"/>
        <c:smooth val="0"/>
        <c:axId val="1807269360"/>
        <c:axId val="1807268880"/>
      </c:lineChart>
      <c:catAx>
        <c:axId val="18072693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7268880"/>
        <c:crosses val="autoZero"/>
        <c:auto val="1"/>
        <c:lblAlgn val="ctr"/>
        <c:lblOffset val="100"/>
        <c:noMultiLvlLbl val="0"/>
      </c:catAx>
      <c:valAx>
        <c:axId val="1807268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726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137160</xdr:colOff>
      <xdr:row>8</xdr:row>
      <xdr:rowOff>11430</xdr:rowOff>
    </xdr:from>
    <xdr:to>
      <xdr:col>13</xdr:col>
      <xdr:colOff>449580</xdr:colOff>
      <xdr:row>21</xdr:row>
      <xdr:rowOff>68580</xdr:rowOff>
    </xdr:to>
    <xdr:graphicFrame macro="">
      <xdr:nvGraphicFramePr>
        <xdr:cNvPr id="2" name="Chart 1">
          <a:extLst>
            <a:ext uri="{FF2B5EF4-FFF2-40B4-BE49-F238E27FC236}">
              <a16:creationId xmlns:a16="http://schemas.microsoft.com/office/drawing/2014/main" id="{C7309DCD-94D7-1B55-8EA9-18E4A2936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457200</xdr:colOff>
      <xdr:row>8</xdr:row>
      <xdr:rowOff>99061</xdr:rowOff>
    </xdr:from>
    <xdr:to>
      <xdr:col>16</xdr:col>
      <xdr:colOff>457200</xdr:colOff>
      <xdr:row>13</xdr:row>
      <xdr:rowOff>106680</xdr:rowOff>
    </xdr:to>
    <mc:AlternateContent xmlns:mc="http://schemas.openxmlformats.org/markup-compatibility/2006" xmlns:a14="http://schemas.microsoft.com/office/drawing/2010/main">
      <mc:Choice Requires="a14">
        <xdr:graphicFrame macro="">
          <xdr:nvGraphicFramePr>
            <xdr:cNvPr id="3" name="Loyalty Card">
              <a:extLst>
                <a:ext uri="{FF2B5EF4-FFF2-40B4-BE49-F238E27FC236}">
                  <a16:creationId xmlns:a16="http://schemas.microsoft.com/office/drawing/2014/main" id="{B0AAA3FF-2877-27A7-B31E-E45A7F92049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113520" y="1562101"/>
              <a:ext cx="1828800" cy="922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464820</xdr:colOff>
      <xdr:row>1</xdr:row>
      <xdr:rowOff>167640</xdr:rowOff>
    </xdr:from>
    <xdr:to>
      <xdr:col>16</xdr:col>
      <xdr:colOff>464820</xdr:colOff>
      <xdr:row>8</xdr:row>
      <xdr:rowOff>106679</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C046C122-403C-71AB-2E85-DCDE4678E8C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121140" y="350520"/>
              <a:ext cx="182880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449580</xdr:colOff>
      <xdr:row>13</xdr:row>
      <xdr:rowOff>114300</xdr:rowOff>
    </xdr:from>
    <xdr:to>
      <xdr:col>16</xdr:col>
      <xdr:colOff>449580</xdr:colOff>
      <xdr:row>21</xdr:row>
      <xdr:rowOff>83819</xdr:rowOff>
    </xdr:to>
    <mc:AlternateContent xmlns:mc="http://schemas.openxmlformats.org/markup-compatibility/2006" xmlns:a14="http://schemas.microsoft.com/office/drawing/2010/main">
      <mc:Choice Requires="a14">
        <xdr:graphicFrame macro="">
          <xdr:nvGraphicFramePr>
            <xdr:cNvPr id="5" name="Coffee Type Name">
              <a:extLst>
                <a:ext uri="{FF2B5EF4-FFF2-40B4-BE49-F238E27FC236}">
                  <a16:creationId xmlns:a16="http://schemas.microsoft.com/office/drawing/2014/main" id="{27C566DD-7E3C-4204-C2A3-242AE029BC0C}"/>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9105900" y="2491740"/>
              <a:ext cx="1828800" cy="1432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137160</xdr:colOff>
      <xdr:row>1</xdr:row>
      <xdr:rowOff>160020</xdr:rowOff>
    </xdr:from>
    <xdr:to>
      <xdr:col>13</xdr:col>
      <xdr:colOff>457200</xdr:colOff>
      <xdr:row>8</xdr:row>
      <xdr:rowOff>121920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591053AE-EBED-D0BB-F872-581E767E705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526280" y="342900"/>
              <a:ext cx="4587240" cy="12420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449580</xdr:colOff>
      <xdr:row>0</xdr:row>
      <xdr:rowOff>53340</xdr:rowOff>
    </xdr:from>
    <xdr:to>
      <xdr:col>22</xdr:col>
      <xdr:colOff>30480</xdr:colOff>
      <xdr:row>5</xdr:row>
      <xdr:rowOff>22860</xdr:rowOff>
    </xdr:to>
    <xdr:sp macro="" textlink="">
      <xdr:nvSpPr>
        <xdr:cNvPr id="2" name="Rectangle 1">
          <a:extLst>
            <a:ext uri="{FF2B5EF4-FFF2-40B4-BE49-F238E27FC236}">
              <a16:creationId xmlns:a16="http://schemas.microsoft.com/office/drawing/2014/main" id="{76330610-A061-A4ED-3837-9784A3F6FAEB}"/>
            </a:ext>
          </a:extLst>
        </xdr:cNvPr>
        <xdr:cNvSpPr/>
      </xdr:nvSpPr>
      <xdr:spPr>
        <a:xfrm>
          <a:off x="449580" y="53340"/>
          <a:ext cx="12992100" cy="883920"/>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b="1" cap="none" spc="50">
              <a:ln w="0"/>
              <a:solidFill>
                <a:schemeClr val="bg2"/>
              </a:solidFill>
              <a:effectLst>
                <a:innerShdw blurRad="63500" dist="50800" dir="13500000">
                  <a:srgbClr val="000000">
                    <a:alpha val="50000"/>
                  </a:srgbClr>
                </a:innerShdw>
              </a:effectLst>
            </a:rPr>
            <a:t>COFFEE</a:t>
          </a:r>
          <a:r>
            <a:rPr lang="en-IN" sz="3600" b="1" cap="none" spc="50" baseline="0">
              <a:ln w="0"/>
              <a:solidFill>
                <a:schemeClr val="bg2"/>
              </a:solidFill>
              <a:effectLst>
                <a:innerShdw blurRad="63500" dist="50800" dir="13500000">
                  <a:srgbClr val="000000">
                    <a:alpha val="50000"/>
                  </a:srgbClr>
                </a:innerShdw>
              </a:effectLst>
            </a:rPr>
            <a:t> SALES DASHBOARD</a:t>
          </a:r>
          <a:endParaRPr lang="en-IN" sz="3600" b="1" cap="none" spc="50">
            <a:ln w="0"/>
            <a:solidFill>
              <a:schemeClr val="bg2"/>
            </a:solidFill>
            <a:effectLst>
              <a:innerShdw blurRad="63500" dist="50800" dir="13500000">
                <a:srgbClr val="000000">
                  <a:alpha val="50000"/>
                </a:srgbClr>
              </a:innerShdw>
            </a:effectLst>
          </a:endParaRPr>
        </a:p>
      </xdr:txBody>
    </xdr:sp>
    <xdr:clientData/>
  </xdr:twoCellAnchor>
  <xdr:twoCellAnchor editAs="oneCell">
    <xdr:from>
      <xdr:col>18</xdr:col>
      <xdr:colOff>533400</xdr:colOff>
      <xdr:row>15</xdr:row>
      <xdr:rowOff>152401</xdr:rowOff>
    </xdr:from>
    <xdr:to>
      <xdr:col>21</xdr:col>
      <xdr:colOff>533400</xdr:colOff>
      <xdr:row>20</xdr:row>
      <xdr:rowOff>160020</xdr:rowOff>
    </xdr:to>
    <mc:AlternateContent xmlns:mc="http://schemas.openxmlformats.org/markup-compatibility/2006">
      <mc:Choice xmlns:a14="http://schemas.microsoft.com/office/drawing/2010/main" Requires="a14">
        <xdr:graphicFrame macro="">
          <xdr:nvGraphicFramePr>
            <xdr:cNvPr id="4" name="Loyalty Card 1">
              <a:extLst>
                <a:ext uri="{FF2B5EF4-FFF2-40B4-BE49-F238E27FC236}">
                  <a16:creationId xmlns:a16="http://schemas.microsoft.com/office/drawing/2014/main" id="{38D3EBA1-CBE4-4551-9DF6-97C93630EB0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506200" y="2895601"/>
              <a:ext cx="1828800" cy="922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541020</xdr:colOff>
      <xdr:row>9</xdr:row>
      <xdr:rowOff>30480</xdr:rowOff>
    </xdr:from>
    <xdr:to>
      <xdr:col>21</xdr:col>
      <xdr:colOff>541020</xdr:colOff>
      <xdr:row>15</xdr:row>
      <xdr:rowOff>152399</xdr:rowOff>
    </xdr:to>
    <mc:AlternateContent xmlns:mc="http://schemas.openxmlformats.org/markup-compatibility/2006">
      <mc:Choice xmlns:a14="http://schemas.microsoft.com/office/drawing/2010/main" Requires="a14">
        <xdr:graphicFrame macro="">
          <xdr:nvGraphicFramePr>
            <xdr:cNvPr id="5" name="Country 1">
              <a:extLst>
                <a:ext uri="{FF2B5EF4-FFF2-40B4-BE49-F238E27FC236}">
                  <a16:creationId xmlns:a16="http://schemas.microsoft.com/office/drawing/2014/main" id="{4CA29DAE-1DC0-48C4-A921-8E30897B715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1513820" y="1676400"/>
              <a:ext cx="182880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525780</xdr:colOff>
      <xdr:row>20</xdr:row>
      <xdr:rowOff>152400</xdr:rowOff>
    </xdr:from>
    <xdr:to>
      <xdr:col>21</xdr:col>
      <xdr:colOff>525780</xdr:colOff>
      <xdr:row>28</xdr:row>
      <xdr:rowOff>121919</xdr:rowOff>
    </xdr:to>
    <mc:AlternateContent xmlns:mc="http://schemas.openxmlformats.org/markup-compatibility/2006">
      <mc:Choice xmlns:a14="http://schemas.microsoft.com/office/drawing/2010/main" Requires="a14">
        <xdr:graphicFrame macro="">
          <xdr:nvGraphicFramePr>
            <xdr:cNvPr id="6" name="Coffee Type Name 1">
              <a:extLst>
                <a:ext uri="{FF2B5EF4-FFF2-40B4-BE49-F238E27FC236}">
                  <a16:creationId xmlns:a16="http://schemas.microsoft.com/office/drawing/2014/main" id="{F22345AA-8AEA-4C65-96E0-4D2ED297EA82}"/>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11498580" y="3810000"/>
              <a:ext cx="1828800" cy="1432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213360</xdr:colOff>
      <xdr:row>9</xdr:row>
      <xdr:rowOff>38100</xdr:rowOff>
    </xdr:from>
    <xdr:to>
      <xdr:col>18</xdr:col>
      <xdr:colOff>533400</xdr:colOff>
      <xdr:row>16</xdr:row>
      <xdr:rowOff>0</xdr:rowOff>
    </xdr:to>
    <mc:AlternateContent xmlns:mc="http://schemas.openxmlformats.org/markup-compatibility/2006">
      <mc:Choice xmlns:tsle="http://schemas.microsoft.com/office/drawing/2012/timeslicer" Requires="tsle">
        <xdr:graphicFrame macro="">
          <xdr:nvGraphicFramePr>
            <xdr:cNvPr id="7" name="Order Date 1">
              <a:extLst>
                <a:ext uri="{FF2B5EF4-FFF2-40B4-BE49-F238E27FC236}">
                  <a16:creationId xmlns:a16="http://schemas.microsoft.com/office/drawing/2014/main" id="{BD8C0EB5-1C7A-4D1C-9E73-13C36CE6597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6918960" y="1684020"/>
              <a:ext cx="4587240" cy="12420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381000</xdr:colOff>
      <xdr:row>32</xdr:row>
      <xdr:rowOff>30480</xdr:rowOff>
    </xdr:from>
    <xdr:to>
      <xdr:col>9</xdr:col>
      <xdr:colOff>60960</xdr:colOff>
      <xdr:row>48</xdr:row>
      <xdr:rowOff>41910</xdr:rowOff>
    </xdr:to>
    <xdr:graphicFrame macro="">
      <xdr:nvGraphicFramePr>
        <xdr:cNvPr id="14" name="Chart 13">
          <a:extLst>
            <a:ext uri="{FF2B5EF4-FFF2-40B4-BE49-F238E27FC236}">
              <a16:creationId xmlns:a16="http://schemas.microsoft.com/office/drawing/2014/main" id="{CB79BF74-7523-40AD-90AA-ADB027BA5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76200</xdr:colOff>
      <xdr:row>32</xdr:row>
      <xdr:rowOff>49531</xdr:rowOff>
    </xdr:from>
    <xdr:to>
      <xdr:col>12</xdr:col>
      <xdr:colOff>83820</xdr:colOff>
      <xdr:row>40</xdr:row>
      <xdr:rowOff>64771</xdr:rowOff>
    </xdr:to>
    <mc:AlternateContent xmlns:mc="http://schemas.openxmlformats.org/markup-compatibility/2006">
      <mc:Choice xmlns:a14="http://schemas.microsoft.com/office/drawing/2010/main" Requires="a14">
        <xdr:graphicFrame macro="">
          <xdr:nvGraphicFramePr>
            <xdr:cNvPr id="15" name="Years (Order Date)">
              <a:extLst>
                <a:ext uri="{FF2B5EF4-FFF2-40B4-BE49-F238E27FC236}">
                  <a16:creationId xmlns:a16="http://schemas.microsoft.com/office/drawing/2014/main" id="{5A4D2E1B-693B-4C37-B28C-A8C5F9AF2D9B}"/>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5562600" y="5901691"/>
              <a:ext cx="183642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40</xdr:row>
      <xdr:rowOff>80011</xdr:rowOff>
    </xdr:from>
    <xdr:to>
      <xdr:col>12</xdr:col>
      <xdr:colOff>76200</xdr:colOff>
      <xdr:row>48</xdr:row>
      <xdr:rowOff>72390</xdr:rowOff>
    </xdr:to>
    <mc:AlternateContent xmlns:mc="http://schemas.openxmlformats.org/markup-compatibility/2006">
      <mc:Choice xmlns:a14="http://schemas.microsoft.com/office/drawing/2010/main" Requires="a14">
        <xdr:graphicFrame macro="">
          <xdr:nvGraphicFramePr>
            <xdr:cNvPr id="16" name="Coffee Type Name 2">
              <a:extLst>
                <a:ext uri="{FF2B5EF4-FFF2-40B4-BE49-F238E27FC236}">
                  <a16:creationId xmlns:a16="http://schemas.microsoft.com/office/drawing/2014/main" id="{5D37368A-4023-4EEA-AFD7-07BEE03D7697}"/>
                </a:ext>
              </a:extLst>
            </xdr:cNvPr>
            <xdr:cNvGraphicFramePr/>
          </xdr:nvGraphicFramePr>
          <xdr:xfrm>
            <a:off x="0" y="0"/>
            <a:ext cx="0" cy="0"/>
          </xdr:xfrm>
          <a:graphic>
            <a:graphicData uri="http://schemas.microsoft.com/office/drawing/2010/slicer">
              <sle:slicer xmlns:sle="http://schemas.microsoft.com/office/drawing/2010/slicer" name="Coffee Type Name 2"/>
            </a:graphicData>
          </a:graphic>
        </xdr:graphicFrame>
      </mc:Choice>
      <mc:Fallback>
        <xdr:sp macro="" textlink="">
          <xdr:nvSpPr>
            <xdr:cNvPr id="0" name=""/>
            <xdr:cNvSpPr>
              <a:spLocks noTextEdit="1"/>
            </xdr:cNvSpPr>
          </xdr:nvSpPr>
          <xdr:spPr>
            <a:xfrm>
              <a:off x="5562600" y="7395211"/>
              <a:ext cx="1828800" cy="14554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586740</xdr:colOff>
      <xdr:row>37</xdr:row>
      <xdr:rowOff>68580</xdr:rowOff>
    </xdr:from>
    <xdr:to>
      <xdr:col>23</xdr:col>
      <xdr:colOff>175260</xdr:colOff>
      <xdr:row>43</xdr:row>
      <xdr:rowOff>53340</xdr:rowOff>
    </xdr:to>
    <xdr:sp macro="" textlink="">
      <xdr:nvSpPr>
        <xdr:cNvPr id="17" name="Rectangle 16">
          <a:extLst>
            <a:ext uri="{FF2B5EF4-FFF2-40B4-BE49-F238E27FC236}">
              <a16:creationId xmlns:a16="http://schemas.microsoft.com/office/drawing/2014/main" id="{98F36BA1-914D-C88F-4E98-445AFF40BB62}"/>
            </a:ext>
          </a:extLst>
        </xdr:cNvPr>
        <xdr:cNvSpPr/>
      </xdr:nvSpPr>
      <xdr:spPr>
        <a:xfrm>
          <a:off x="7901940" y="6835140"/>
          <a:ext cx="6294120" cy="1082040"/>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SALES BY COUNTRY</a:t>
          </a:r>
        </a:p>
      </xdr:txBody>
    </xdr:sp>
    <xdr:clientData/>
  </xdr:twoCellAnchor>
  <xdr:twoCellAnchor>
    <xdr:from>
      <xdr:col>11</xdr:col>
      <xdr:colOff>213360</xdr:colOff>
      <xdr:row>16</xdr:row>
      <xdr:rowOff>41910</xdr:rowOff>
    </xdr:from>
    <xdr:to>
      <xdr:col>18</xdr:col>
      <xdr:colOff>525780</xdr:colOff>
      <xdr:row>28</xdr:row>
      <xdr:rowOff>144780</xdr:rowOff>
    </xdr:to>
    <xdr:graphicFrame macro="">
      <xdr:nvGraphicFramePr>
        <xdr:cNvPr id="19" name="Chart 18">
          <a:extLst>
            <a:ext uri="{FF2B5EF4-FFF2-40B4-BE49-F238E27FC236}">
              <a16:creationId xmlns:a16="http://schemas.microsoft.com/office/drawing/2014/main" id="{F2876C9B-C6DC-7F81-0204-804857CD6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274320</xdr:colOff>
      <xdr:row>15</xdr:row>
      <xdr:rowOff>114300</xdr:rowOff>
    </xdr:from>
    <xdr:to>
      <xdr:col>10</xdr:col>
      <xdr:colOff>571500</xdr:colOff>
      <xdr:row>21</xdr:row>
      <xdr:rowOff>99060</xdr:rowOff>
    </xdr:to>
    <xdr:sp macro="" textlink="">
      <xdr:nvSpPr>
        <xdr:cNvPr id="20" name="Rectangle 19">
          <a:extLst>
            <a:ext uri="{FF2B5EF4-FFF2-40B4-BE49-F238E27FC236}">
              <a16:creationId xmlns:a16="http://schemas.microsoft.com/office/drawing/2014/main" id="{93DAADB7-0C88-4606-96BF-A13E755DA9B0}"/>
            </a:ext>
          </a:extLst>
        </xdr:cNvPr>
        <xdr:cNvSpPr/>
      </xdr:nvSpPr>
      <xdr:spPr>
        <a:xfrm>
          <a:off x="883920" y="2857500"/>
          <a:ext cx="5783580" cy="1082040"/>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Total</a:t>
          </a:r>
          <a:r>
            <a:rPr lang="en-IN" sz="32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 Sales Overtime</a:t>
          </a:r>
          <a:endParaRPr lang="en-IN"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Vishwakarma" refreshedDate="45517.945379398145" createdVersion="8" refreshedVersion="8" minRefreshableVersion="3" recordCount="1000" xr:uid="{0D6C57A4-7FAD-40D7-88B1-967FBD61290D}">
  <cacheSource type="worksheet">
    <worksheetSource name="CoffeeSales"/>
  </cacheSource>
  <cacheFields count="19">
    <cacheField name="Order ID" numFmtId="0">
      <sharedItems/>
    </cacheField>
    <cacheField name="Order Date" numFmtId="15">
      <sharedItems containsSemiMixedTypes="0" containsNonDate="0" containsDate="1" containsString="0" minDate="2019-09-05T00:00:00" maxDate="2022-06-01T00:00:00" count="1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ame" numFmtId="0">
      <sharedItems count="4">
        <s v="Robusta"/>
        <s v="Excelsa"/>
        <s v="Arabica"/>
        <s v="Liberica"/>
      </sharedItems>
    </cacheField>
    <cacheField name="Coffee Type" numFmtId="0">
      <sharedItems/>
    </cacheField>
    <cacheField name="Roast Type Name" numFmtId="0">
      <sharedItems/>
    </cacheField>
    <cacheField name="Roast Type" numFmtId="0">
      <sharedItems/>
    </cacheField>
    <cacheField name="Size" numFmtId="165">
      <sharedItems containsSemiMixedTypes="0" containsString="0" containsNumber="1" minValue="0.2" maxValue="2.5"/>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9-05T00:00:00" endDate="2022-06-01T00:00:00"/>
        <groupItems count="14">
          <s v="&lt;05-09-2019"/>
          <s v="Jan"/>
          <s v="Feb"/>
          <s v="Mar"/>
          <s v="Apr"/>
          <s v="May"/>
          <s v="Jun"/>
          <s v="Jul"/>
          <s v="Aug"/>
          <s v="Sep"/>
          <s v="Oct"/>
          <s v="Nov"/>
          <s v="Dec"/>
          <s v="&gt;01-06-2022"/>
        </groupItems>
      </fieldGroup>
    </cacheField>
    <cacheField name="Quarters (Order Date)" numFmtId="0" databaseField="0">
      <fieldGroup base="1">
        <rangePr groupBy="quarters" startDate="2019-09-05T00:00:00" endDate="2022-06-01T00:00:00"/>
        <groupItems count="6">
          <s v="&lt;05-09-2019"/>
          <s v="Qtr1"/>
          <s v="Qtr2"/>
          <s v="Qtr3"/>
          <s v="Qtr4"/>
          <s v="&gt;01-06-2022"/>
        </groupItems>
      </fieldGroup>
    </cacheField>
    <cacheField name="Years (Order Date)" numFmtId="0" databaseField="0">
      <fieldGroup base="1">
        <rangePr groupBy="years" startDate="2019-09-05T00:00:00" endDate="2022-06-01T00:00:00"/>
        <groupItems count="6">
          <s v="&lt;05-09-2019"/>
          <s v="2019"/>
          <s v="2020"/>
          <s v="2021"/>
          <s v="2022"/>
          <s v="&gt;01-06-2022"/>
        </groupItems>
      </fieldGroup>
    </cacheField>
  </cacheFields>
  <extLst>
    <ext xmlns:x14="http://schemas.microsoft.com/office/spreadsheetml/2009/9/main" uri="{725AE2AE-9491-48be-B2B4-4EB974FC3084}">
      <x14:pivotCacheDefinition pivotCacheId="195335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n v="2"/>
    <x v="0"/>
    <s v="aallner0@lulu.com"/>
    <x v="0"/>
    <x v="0"/>
    <s v="Rob"/>
    <s v="Mid"/>
    <s v="M"/>
    <n v="1"/>
    <n v="9.9499999999999993"/>
    <n v="19.899999999999999"/>
    <x v="0"/>
  </r>
  <r>
    <s v="QEV-37451-860"/>
    <x v="1"/>
    <x v="0"/>
    <x v="1"/>
    <n v="5"/>
    <x v="0"/>
    <s v="aallner0@lulu.com"/>
    <x v="0"/>
    <x v="1"/>
    <s v="Exc"/>
    <s v="Mid"/>
    <s v="M"/>
    <n v="0.5"/>
    <n v="8.25"/>
    <n v="41.25"/>
    <x v="0"/>
  </r>
  <r>
    <s v="FAA-43335-268"/>
    <x v="2"/>
    <x v="1"/>
    <x v="2"/>
    <n v="1"/>
    <x v="1"/>
    <s v="jredholes2@tmall.com"/>
    <x v="0"/>
    <x v="2"/>
    <s v="Ara"/>
    <s v="Light"/>
    <s v="L"/>
    <n v="1"/>
    <n v="12.95"/>
    <n v="12.95"/>
    <x v="0"/>
  </r>
  <r>
    <s v="KAC-83089-793"/>
    <x v="3"/>
    <x v="2"/>
    <x v="3"/>
    <n v="2"/>
    <x v="2"/>
    <s v=""/>
    <x v="1"/>
    <x v="1"/>
    <s v="Exc"/>
    <s v="Mid"/>
    <s v="M"/>
    <n v="1"/>
    <n v="13.75"/>
    <n v="27.5"/>
    <x v="1"/>
  </r>
  <r>
    <s v="KAC-83089-793"/>
    <x v="4"/>
    <x v="2"/>
    <x v="4"/>
    <n v="2"/>
    <x v="2"/>
    <s v=""/>
    <x v="1"/>
    <x v="0"/>
    <s v="Rob"/>
    <s v="Light"/>
    <s v="L"/>
    <n v="2.5"/>
    <n v="27.484999999999996"/>
    <n v="54.969999999999992"/>
    <x v="1"/>
  </r>
  <r>
    <s v="CVP-18956-553"/>
    <x v="5"/>
    <x v="3"/>
    <x v="5"/>
    <n v="3"/>
    <x v="3"/>
    <s v=""/>
    <x v="0"/>
    <x v="3"/>
    <s v="Lib"/>
    <s v="Dark"/>
    <s v="D"/>
    <n v="1"/>
    <n v="12.95"/>
    <n v="38.849999999999994"/>
    <x v="1"/>
  </r>
  <r>
    <s v="IPP-31994-879"/>
    <x v="6"/>
    <x v="4"/>
    <x v="6"/>
    <n v="3"/>
    <x v="4"/>
    <s v="slobe6@nifty.com"/>
    <x v="0"/>
    <x v="1"/>
    <s v="Exc"/>
    <s v="Dark"/>
    <s v="D"/>
    <n v="0.5"/>
    <n v="7.29"/>
    <n v="21.87"/>
    <x v="0"/>
  </r>
  <r>
    <s v="SNZ-65340-705"/>
    <x v="7"/>
    <x v="5"/>
    <x v="7"/>
    <n v="1"/>
    <x v="5"/>
    <s v=""/>
    <x v="1"/>
    <x v="3"/>
    <s v="Lib"/>
    <s v="Light"/>
    <s v="L"/>
    <n v="0.2"/>
    <n v="4.7549999999999999"/>
    <n v="4.7549999999999999"/>
    <x v="0"/>
  </r>
  <r>
    <s v="EZT-46571-659"/>
    <x v="8"/>
    <x v="6"/>
    <x v="8"/>
    <n v="3"/>
    <x v="6"/>
    <s v="gpetracci8@livejournal.com"/>
    <x v="0"/>
    <x v="0"/>
    <s v="Rob"/>
    <s v="Mid"/>
    <s v="M"/>
    <n v="0.5"/>
    <n v="5.97"/>
    <n v="17.91"/>
    <x v="1"/>
  </r>
  <r>
    <s v="NWQ-70061-912"/>
    <x v="9"/>
    <x v="7"/>
    <x v="8"/>
    <n v="1"/>
    <x v="7"/>
    <s v="rraven9@ed.gov"/>
    <x v="0"/>
    <x v="0"/>
    <s v="Rob"/>
    <s v="Mid"/>
    <s v="M"/>
    <n v="0.5"/>
    <n v="5.97"/>
    <n v="5.97"/>
    <x v="1"/>
  </r>
  <r>
    <s v="BKK-47233-845"/>
    <x v="10"/>
    <x v="8"/>
    <x v="9"/>
    <n v="4"/>
    <x v="8"/>
    <s v="fferbera@businesswire.com"/>
    <x v="0"/>
    <x v="2"/>
    <s v="Ara"/>
    <s v="Dark"/>
    <s v="D"/>
    <n v="1"/>
    <n v="9.9499999999999993"/>
    <n v="39.799999999999997"/>
    <x v="1"/>
  </r>
  <r>
    <s v="VQR-01002-970"/>
    <x v="11"/>
    <x v="9"/>
    <x v="10"/>
    <n v="5"/>
    <x v="9"/>
    <s v="dphizackerlyb@utexas.edu"/>
    <x v="0"/>
    <x v="1"/>
    <s v="Exc"/>
    <s v="Light"/>
    <s v="L"/>
    <n v="2.5"/>
    <n v="34.154999999999994"/>
    <n v="170.77499999999998"/>
    <x v="0"/>
  </r>
  <r>
    <s v="SZW-48378-399"/>
    <x v="12"/>
    <x v="10"/>
    <x v="0"/>
    <n v="5"/>
    <x v="10"/>
    <s v="rscholarc@nyu.edu"/>
    <x v="0"/>
    <x v="0"/>
    <s v="Rob"/>
    <s v="Mid"/>
    <s v="M"/>
    <n v="1"/>
    <n v="9.9499999999999993"/>
    <n v="49.75"/>
    <x v="1"/>
  </r>
  <r>
    <s v="ITA-87418-783"/>
    <x v="13"/>
    <x v="11"/>
    <x v="11"/>
    <n v="2"/>
    <x v="11"/>
    <s v="tvanyutind@wix.com"/>
    <x v="0"/>
    <x v="0"/>
    <s v="Rob"/>
    <s v="Dark"/>
    <s v="D"/>
    <n v="2.5"/>
    <n v="20.584999999999997"/>
    <n v="41.169999999999995"/>
    <x v="1"/>
  </r>
  <r>
    <s v="GNZ-46006-527"/>
    <x v="14"/>
    <x v="12"/>
    <x v="12"/>
    <n v="3"/>
    <x v="12"/>
    <s v="ptrobee@wunderground.com"/>
    <x v="0"/>
    <x v="3"/>
    <s v="Lib"/>
    <s v="Dark"/>
    <s v="D"/>
    <n v="0.2"/>
    <n v="3.8849999999999998"/>
    <n v="11.654999999999999"/>
    <x v="0"/>
  </r>
  <r>
    <s v="FYQ-78248-319"/>
    <x v="15"/>
    <x v="13"/>
    <x v="13"/>
    <n v="5"/>
    <x v="13"/>
    <s v="loscroftf@ebay.co.uk"/>
    <x v="0"/>
    <x v="0"/>
    <s v="Rob"/>
    <s v="Mid"/>
    <s v="M"/>
    <n v="2.5"/>
    <n v="22.884999999999998"/>
    <n v="114.42499999999998"/>
    <x v="1"/>
  </r>
  <r>
    <s v="VAU-44387-624"/>
    <x v="16"/>
    <x v="14"/>
    <x v="14"/>
    <n v="6"/>
    <x v="14"/>
    <s v="malabasterg@hexun.com"/>
    <x v="0"/>
    <x v="2"/>
    <s v="Ara"/>
    <s v="Mid"/>
    <s v="M"/>
    <n v="0.2"/>
    <n v="3.375"/>
    <n v="20.25"/>
    <x v="1"/>
  </r>
  <r>
    <s v="RDW-33155-159"/>
    <x v="17"/>
    <x v="15"/>
    <x v="2"/>
    <n v="6"/>
    <x v="15"/>
    <s v="rbroxuph@jimdo.com"/>
    <x v="0"/>
    <x v="2"/>
    <s v="Ara"/>
    <s v="Light"/>
    <s v="L"/>
    <n v="1"/>
    <n v="12.95"/>
    <n v="77.699999999999989"/>
    <x v="1"/>
  </r>
  <r>
    <s v="TDZ-59011-211"/>
    <x v="18"/>
    <x v="16"/>
    <x v="11"/>
    <n v="4"/>
    <x v="16"/>
    <s v="predfordi@ow.ly"/>
    <x v="1"/>
    <x v="0"/>
    <s v="Rob"/>
    <s v="Dark"/>
    <s v="D"/>
    <n v="2.5"/>
    <n v="20.584999999999997"/>
    <n v="82.339999999999989"/>
    <x v="0"/>
  </r>
  <r>
    <s v="IDU-25793-399"/>
    <x v="19"/>
    <x v="17"/>
    <x v="14"/>
    <n v="5"/>
    <x v="17"/>
    <s v="acorradinoj@harvard.edu"/>
    <x v="0"/>
    <x v="2"/>
    <s v="Ara"/>
    <s v="Mid"/>
    <s v="M"/>
    <n v="0.2"/>
    <n v="3.375"/>
    <n v="16.875"/>
    <x v="0"/>
  </r>
  <r>
    <s v="IDU-25793-399"/>
    <x v="20"/>
    <x v="17"/>
    <x v="15"/>
    <n v="4"/>
    <x v="17"/>
    <s v="acorradinoj@harvard.edu"/>
    <x v="0"/>
    <x v="1"/>
    <s v="Exc"/>
    <s v="Dark"/>
    <s v="D"/>
    <n v="0.2"/>
    <n v="3.645"/>
    <n v="14.58"/>
    <x v="0"/>
  </r>
  <r>
    <s v="NUO-20013-488"/>
    <x v="21"/>
    <x v="18"/>
    <x v="16"/>
    <n v="6"/>
    <x v="18"/>
    <s v="adavidowskyl@netvibes.com"/>
    <x v="0"/>
    <x v="2"/>
    <s v="Ara"/>
    <s v="Dark"/>
    <s v="D"/>
    <n v="0.2"/>
    <n v="2.9849999999999999"/>
    <n v="17.91"/>
    <x v="1"/>
  </r>
  <r>
    <s v="UQU-65630-479"/>
    <x v="22"/>
    <x v="19"/>
    <x v="13"/>
    <n v="4"/>
    <x v="19"/>
    <s v="aantukm@kickstarter.com"/>
    <x v="0"/>
    <x v="0"/>
    <s v="Rob"/>
    <s v="Mid"/>
    <s v="M"/>
    <n v="2.5"/>
    <n v="22.884999999999998"/>
    <n v="91.539999999999992"/>
    <x v="0"/>
  </r>
  <r>
    <s v="FEO-11834-332"/>
    <x v="23"/>
    <x v="20"/>
    <x v="16"/>
    <n v="4"/>
    <x v="20"/>
    <s v="ikleinertn@timesonline.co.uk"/>
    <x v="0"/>
    <x v="2"/>
    <s v="Ara"/>
    <s v="Dark"/>
    <s v="D"/>
    <n v="0.2"/>
    <n v="2.9849999999999999"/>
    <n v="11.94"/>
    <x v="0"/>
  </r>
  <r>
    <s v="TKY-71558-096"/>
    <x v="24"/>
    <x v="21"/>
    <x v="17"/>
    <n v="1"/>
    <x v="21"/>
    <s v="cblofeldo@amazon.co.uk"/>
    <x v="0"/>
    <x v="2"/>
    <s v="Ara"/>
    <s v="Mid"/>
    <s v="M"/>
    <n v="1"/>
    <n v="11.25"/>
    <n v="11.25"/>
    <x v="1"/>
  </r>
  <r>
    <s v="OXY-65322-253"/>
    <x v="25"/>
    <x v="22"/>
    <x v="18"/>
    <n v="3"/>
    <x v="22"/>
    <s v=""/>
    <x v="0"/>
    <x v="1"/>
    <s v="Exc"/>
    <s v="Mid"/>
    <s v="M"/>
    <n v="0.2"/>
    <n v="4.125"/>
    <n v="12.375"/>
    <x v="0"/>
  </r>
  <r>
    <s v="EVP-43500-491"/>
    <x v="26"/>
    <x v="23"/>
    <x v="19"/>
    <n v="4"/>
    <x v="23"/>
    <s v="sshalesq@umich.edu"/>
    <x v="0"/>
    <x v="2"/>
    <s v="Ara"/>
    <s v="Mid"/>
    <s v="M"/>
    <n v="0.5"/>
    <n v="6.75"/>
    <n v="27"/>
    <x v="0"/>
  </r>
  <r>
    <s v="WAG-26945-689"/>
    <x v="27"/>
    <x v="24"/>
    <x v="14"/>
    <n v="5"/>
    <x v="24"/>
    <s v="vdanneilr@mtv.com"/>
    <x v="1"/>
    <x v="2"/>
    <s v="Ara"/>
    <s v="Mid"/>
    <s v="M"/>
    <n v="0.2"/>
    <n v="3.375"/>
    <n v="16.875"/>
    <x v="1"/>
  </r>
  <r>
    <s v="CHE-78995-767"/>
    <x v="28"/>
    <x v="25"/>
    <x v="20"/>
    <n v="3"/>
    <x v="25"/>
    <s v="tnewburys@usda.gov"/>
    <x v="1"/>
    <x v="2"/>
    <s v="Ara"/>
    <s v="Dark"/>
    <s v="D"/>
    <n v="0.5"/>
    <n v="5.97"/>
    <n v="17.91"/>
    <x v="1"/>
  </r>
  <r>
    <s v="RYZ-14633-602"/>
    <x v="29"/>
    <x v="26"/>
    <x v="9"/>
    <n v="4"/>
    <x v="26"/>
    <s v="mcalcuttt@baidu.com"/>
    <x v="1"/>
    <x v="2"/>
    <s v="Ara"/>
    <s v="Dark"/>
    <s v="D"/>
    <n v="1"/>
    <n v="9.9499999999999993"/>
    <n v="39.799999999999997"/>
    <x v="0"/>
  </r>
  <r>
    <s v="WOQ-36015-429"/>
    <x v="30"/>
    <x v="27"/>
    <x v="21"/>
    <n v="5"/>
    <x v="27"/>
    <s v=""/>
    <x v="0"/>
    <x v="3"/>
    <s v="Lib"/>
    <s v="Mid"/>
    <s v="M"/>
    <n v="0.2"/>
    <n v="4.3650000000000002"/>
    <n v="21.825000000000003"/>
    <x v="1"/>
  </r>
  <r>
    <s v="WOQ-36015-429"/>
    <x v="31"/>
    <x v="27"/>
    <x v="20"/>
    <n v="6"/>
    <x v="27"/>
    <s v=""/>
    <x v="0"/>
    <x v="2"/>
    <s v="Ara"/>
    <s v="Dark"/>
    <s v="D"/>
    <n v="0.5"/>
    <n v="5.97"/>
    <n v="35.82"/>
    <x v="1"/>
  </r>
  <r>
    <s v="WOQ-36015-429"/>
    <x v="32"/>
    <x v="27"/>
    <x v="22"/>
    <n v="6"/>
    <x v="27"/>
    <s v=""/>
    <x v="0"/>
    <x v="3"/>
    <s v="Lib"/>
    <s v="Mid"/>
    <s v="M"/>
    <n v="0.5"/>
    <n v="8.73"/>
    <n v="52.38"/>
    <x v="1"/>
  </r>
  <r>
    <s v="SCT-60553-454"/>
    <x v="33"/>
    <x v="28"/>
    <x v="7"/>
    <n v="5"/>
    <x v="28"/>
    <s v="ggatheralx@123-reg.co.uk"/>
    <x v="0"/>
    <x v="3"/>
    <s v="Lib"/>
    <s v="Light"/>
    <s v="L"/>
    <n v="0.2"/>
    <n v="4.7549999999999999"/>
    <n v="23.774999999999999"/>
    <x v="1"/>
  </r>
  <r>
    <s v="GFK-52063-244"/>
    <x v="34"/>
    <x v="29"/>
    <x v="23"/>
    <n v="6"/>
    <x v="29"/>
    <s v="uwelberryy@ebay.co.uk"/>
    <x v="2"/>
    <x v="3"/>
    <s v="Lib"/>
    <s v="Light"/>
    <s v="L"/>
    <n v="0.5"/>
    <n v="9.51"/>
    <n v="57.06"/>
    <x v="0"/>
  </r>
  <r>
    <s v="AMM-79521-378"/>
    <x v="35"/>
    <x v="30"/>
    <x v="20"/>
    <n v="6"/>
    <x v="30"/>
    <s v="feilhartz@who.int"/>
    <x v="0"/>
    <x v="2"/>
    <s v="Ara"/>
    <s v="Dark"/>
    <s v="D"/>
    <n v="0.5"/>
    <n v="5.97"/>
    <n v="35.82"/>
    <x v="1"/>
  </r>
  <r>
    <s v="QUQ-90580-772"/>
    <x v="36"/>
    <x v="31"/>
    <x v="21"/>
    <n v="2"/>
    <x v="31"/>
    <s v="zponting10@altervista.org"/>
    <x v="0"/>
    <x v="3"/>
    <s v="Lib"/>
    <s v="Mid"/>
    <s v="M"/>
    <n v="0.2"/>
    <n v="4.3650000000000002"/>
    <n v="8.73"/>
    <x v="1"/>
  </r>
  <r>
    <s v="LGD-24408-274"/>
    <x v="37"/>
    <x v="32"/>
    <x v="23"/>
    <n v="3"/>
    <x v="32"/>
    <s v="sstrase11@booking.com"/>
    <x v="0"/>
    <x v="3"/>
    <s v="Lib"/>
    <s v="Light"/>
    <s v="L"/>
    <n v="0.5"/>
    <n v="9.51"/>
    <n v="28.53"/>
    <x v="1"/>
  </r>
  <r>
    <s v="HCT-95608-959"/>
    <x v="38"/>
    <x v="33"/>
    <x v="13"/>
    <n v="5"/>
    <x v="33"/>
    <s v="dde12@unesco.org"/>
    <x v="0"/>
    <x v="0"/>
    <s v="Rob"/>
    <s v="Mid"/>
    <s v="M"/>
    <n v="2.5"/>
    <n v="22.884999999999998"/>
    <n v="114.42499999999998"/>
    <x v="1"/>
  </r>
  <r>
    <s v="OFX-99147-470"/>
    <x v="39"/>
    <x v="34"/>
    <x v="0"/>
    <n v="6"/>
    <x v="34"/>
    <s v=""/>
    <x v="0"/>
    <x v="0"/>
    <s v="Rob"/>
    <s v="Mid"/>
    <s v="M"/>
    <n v="1"/>
    <n v="9.9499999999999993"/>
    <n v="59.699999999999996"/>
    <x v="0"/>
  </r>
  <r>
    <s v="LUO-37559-016"/>
    <x v="40"/>
    <x v="35"/>
    <x v="24"/>
    <n v="3"/>
    <x v="35"/>
    <s v=""/>
    <x v="0"/>
    <x v="3"/>
    <s v="Lib"/>
    <s v="Mid"/>
    <s v="M"/>
    <n v="1"/>
    <n v="14.55"/>
    <n v="43.650000000000006"/>
    <x v="1"/>
  </r>
  <r>
    <s v="XWC-20610-167"/>
    <x v="41"/>
    <x v="36"/>
    <x v="15"/>
    <n v="2"/>
    <x v="36"/>
    <s v="lyeoland15@pbs.org"/>
    <x v="0"/>
    <x v="1"/>
    <s v="Exc"/>
    <s v="Dark"/>
    <s v="D"/>
    <n v="0.2"/>
    <n v="3.645"/>
    <n v="7.29"/>
    <x v="0"/>
  </r>
  <r>
    <s v="GPU-79113-136"/>
    <x v="42"/>
    <x v="37"/>
    <x v="25"/>
    <n v="3"/>
    <x v="37"/>
    <s v="atolworthy16@toplist.cz"/>
    <x v="0"/>
    <x v="0"/>
    <s v="Rob"/>
    <s v="Dark"/>
    <s v="D"/>
    <n v="0.2"/>
    <n v="2.6849999999999996"/>
    <n v="8.0549999999999997"/>
    <x v="0"/>
  </r>
  <r>
    <s v="ULR-52653-960"/>
    <x v="43"/>
    <x v="38"/>
    <x v="26"/>
    <n v="2"/>
    <x v="38"/>
    <s v=""/>
    <x v="0"/>
    <x v="3"/>
    <s v="Lib"/>
    <s v="Light"/>
    <s v="L"/>
    <n v="2.5"/>
    <n v="36.454999999999998"/>
    <n v="72.91"/>
    <x v="1"/>
  </r>
  <r>
    <s v="HPI-42308-142"/>
    <x v="44"/>
    <x v="39"/>
    <x v="1"/>
    <n v="2"/>
    <x v="39"/>
    <s v="obaudassi18@seesaa.net"/>
    <x v="0"/>
    <x v="1"/>
    <s v="Exc"/>
    <s v="Mid"/>
    <s v="M"/>
    <n v="0.5"/>
    <n v="8.25"/>
    <n v="16.5"/>
    <x v="0"/>
  </r>
  <r>
    <s v="XHI-30227-581"/>
    <x v="45"/>
    <x v="40"/>
    <x v="27"/>
    <n v="6"/>
    <x v="40"/>
    <s v="pkingsbury19@comcast.net"/>
    <x v="0"/>
    <x v="3"/>
    <s v="Lib"/>
    <s v="Dark"/>
    <s v="D"/>
    <n v="2.5"/>
    <n v="29.784999999999997"/>
    <n v="178.70999999999998"/>
    <x v="1"/>
  </r>
  <r>
    <s v="DJH-05202-380"/>
    <x v="46"/>
    <x v="41"/>
    <x v="28"/>
    <n v="2"/>
    <x v="41"/>
    <s v=""/>
    <x v="0"/>
    <x v="1"/>
    <s v="Exc"/>
    <s v="Mid"/>
    <s v="M"/>
    <n v="2.5"/>
    <n v="31.624999999999996"/>
    <n v="63.249999999999993"/>
    <x v="0"/>
  </r>
  <r>
    <s v="VMW-26889-781"/>
    <x v="47"/>
    <x v="42"/>
    <x v="29"/>
    <n v="2"/>
    <x v="42"/>
    <s v="acurley1b@hao123.com"/>
    <x v="0"/>
    <x v="2"/>
    <s v="Ara"/>
    <s v="Light"/>
    <s v="L"/>
    <n v="0.2"/>
    <n v="3.8849999999999998"/>
    <n v="7.77"/>
    <x v="0"/>
  </r>
  <r>
    <s v="DBU-81099-586"/>
    <x v="48"/>
    <x v="43"/>
    <x v="30"/>
    <n v="4"/>
    <x v="43"/>
    <s v="rmcgilvary1c@tamu.edu"/>
    <x v="0"/>
    <x v="2"/>
    <s v="Ara"/>
    <s v="Dark"/>
    <s v="D"/>
    <n v="2.5"/>
    <n v="22.884999999999998"/>
    <n v="91.539999999999992"/>
    <x v="1"/>
  </r>
  <r>
    <s v="PQA-54820-810"/>
    <x v="49"/>
    <x v="44"/>
    <x v="2"/>
    <n v="3"/>
    <x v="44"/>
    <s v="ipikett1d@xinhuanet.com"/>
    <x v="0"/>
    <x v="2"/>
    <s v="Ara"/>
    <s v="Light"/>
    <s v="L"/>
    <n v="1"/>
    <n v="12.95"/>
    <n v="38.849999999999994"/>
    <x v="1"/>
  </r>
  <r>
    <s v="XKB-41924-202"/>
    <x v="50"/>
    <x v="45"/>
    <x v="31"/>
    <n v="2"/>
    <x v="45"/>
    <s v="ibouldon1e@gizmodo.com"/>
    <x v="0"/>
    <x v="3"/>
    <s v="Lib"/>
    <s v="Dark"/>
    <s v="D"/>
    <n v="0.5"/>
    <n v="7.77"/>
    <n v="15.54"/>
    <x v="1"/>
  </r>
  <r>
    <s v="DWZ-69106-473"/>
    <x v="51"/>
    <x v="46"/>
    <x v="26"/>
    <n v="4"/>
    <x v="46"/>
    <s v="kflanders1f@over-blog.com"/>
    <x v="1"/>
    <x v="3"/>
    <s v="Lib"/>
    <s v="Light"/>
    <s v="L"/>
    <n v="2.5"/>
    <n v="36.454999999999998"/>
    <n v="145.82"/>
    <x v="0"/>
  </r>
  <r>
    <s v="YHV-68700-050"/>
    <x v="52"/>
    <x v="47"/>
    <x v="8"/>
    <n v="5"/>
    <x v="47"/>
    <s v="hmattioli1g@webmd.com"/>
    <x v="2"/>
    <x v="0"/>
    <s v="Rob"/>
    <s v="Mid"/>
    <s v="M"/>
    <n v="0.5"/>
    <n v="5.97"/>
    <n v="29.849999999999998"/>
    <x v="1"/>
  </r>
  <r>
    <s v="YHV-68700-050"/>
    <x v="53"/>
    <x v="47"/>
    <x v="26"/>
    <n v="2"/>
    <x v="47"/>
    <s v="hmattioli1g@webmd.com"/>
    <x v="2"/>
    <x v="3"/>
    <s v="Lib"/>
    <s v="Light"/>
    <s v="L"/>
    <n v="2.5"/>
    <n v="36.454999999999998"/>
    <n v="72.91"/>
    <x v="1"/>
  </r>
  <r>
    <s v="KRB-88066-642"/>
    <x v="54"/>
    <x v="48"/>
    <x v="24"/>
    <n v="5"/>
    <x v="48"/>
    <s v="agillard1i@issuu.com"/>
    <x v="0"/>
    <x v="3"/>
    <s v="Lib"/>
    <s v="Mid"/>
    <s v="M"/>
    <n v="1"/>
    <n v="14.55"/>
    <n v="72.75"/>
    <x v="1"/>
  </r>
  <r>
    <s v="LQU-08404-173"/>
    <x v="55"/>
    <x v="49"/>
    <x v="32"/>
    <n v="3"/>
    <x v="49"/>
    <s v=""/>
    <x v="0"/>
    <x v="3"/>
    <s v="Lib"/>
    <s v="Light"/>
    <s v="L"/>
    <n v="1"/>
    <n v="15.85"/>
    <n v="47.55"/>
    <x v="1"/>
  </r>
  <r>
    <s v="CWK-60159-881"/>
    <x v="56"/>
    <x v="50"/>
    <x v="15"/>
    <n v="3"/>
    <x v="50"/>
    <s v="tgrizard1k@odnoklassniki.ru"/>
    <x v="0"/>
    <x v="1"/>
    <s v="Exc"/>
    <s v="Dark"/>
    <s v="D"/>
    <n v="0.2"/>
    <n v="3.645"/>
    <n v="10.935"/>
    <x v="0"/>
  </r>
  <r>
    <s v="EEG-74197-843"/>
    <x v="57"/>
    <x v="51"/>
    <x v="33"/>
    <n v="4"/>
    <x v="51"/>
    <s v="rrelton1l@stanford.edu"/>
    <x v="0"/>
    <x v="1"/>
    <s v="Exc"/>
    <s v="Light"/>
    <s v="L"/>
    <n v="1"/>
    <n v="14.85"/>
    <n v="59.4"/>
    <x v="1"/>
  </r>
  <r>
    <s v="UCZ-59708-525"/>
    <x v="58"/>
    <x v="52"/>
    <x v="27"/>
    <n v="3"/>
    <x v="52"/>
    <s v=""/>
    <x v="0"/>
    <x v="3"/>
    <s v="Lib"/>
    <s v="Dark"/>
    <s v="D"/>
    <n v="2.5"/>
    <n v="29.784999999999997"/>
    <n v="89.35499999999999"/>
    <x v="0"/>
  </r>
  <r>
    <s v="HUB-47311-849"/>
    <x v="59"/>
    <x v="53"/>
    <x v="22"/>
    <n v="3"/>
    <x v="53"/>
    <s v="sgilroy1n@eepurl.com"/>
    <x v="0"/>
    <x v="3"/>
    <s v="Lib"/>
    <s v="Mid"/>
    <s v="M"/>
    <n v="0.5"/>
    <n v="8.73"/>
    <n v="26.19"/>
    <x v="0"/>
  </r>
  <r>
    <s v="WYM-17686-694"/>
    <x v="60"/>
    <x v="54"/>
    <x v="30"/>
    <n v="5"/>
    <x v="54"/>
    <s v="ccottingham1o@wikipedia.org"/>
    <x v="0"/>
    <x v="2"/>
    <s v="Ara"/>
    <s v="Dark"/>
    <s v="D"/>
    <n v="2.5"/>
    <n v="22.884999999999998"/>
    <n v="114.42499999999998"/>
    <x v="1"/>
  </r>
  <r>
    <s v="ZYQ-15797-695"/>
    <x v="61"/>
    <x v="55"/>
    <x v="34"/>
    <n v="5"/>
    <x v="55"/>
    <s v=""/>
    <x v="2"/>
    <x v="0"/>
    <s v="Rob"/>
    <s v="Dark"/>
    <s v="D"/>
    <n v="0.5"/>
    <n v="5.3699999999999992"/>
    <n v="26.849999999999994"/>
    <x v="0"/>
  </r>
  <r>
    <s v="EEJ-16185-108"/>
    <x v="62"/>
    <x v="56"/>
    <x v="7"/>
    <n v="5"/>
    <x v="56"/>
    <s v=""/>
    <x v="0"/>
    <x v="3"/>
    <s v="Lib"/>
    <s v="Light"/>
    <s v="L"/>
    <n v="0.2"/>
    <n v="4.7549999999999999"/>
    <n v="23.774999999999999"/>
    <x v="0"/>
  </r>
  <r>
    <s v="RWR-77888-800"/>
    <x v="63"/>
    <x v="57"/>
    <x v="19"/>
    <n v="1"/>
    <x v="57"/>
    <s v="adykes1r@eventbrite.com"/>
    <x v="0"/>
    <x v="2"/>
    <s v="Ara"/>
    <s v="Mid"/>
    <s v="M"/>
    <n v="0.5"/>
    <n v="6.75"/>
    <n v="6.75"/>
    <x v="1"/>
  </r>
  <r>
    <s v="LHN-75209-742"/>
    <x v="64"/>
    <x v="58"/>
    <x v="8"/>
    <n v="6"/>
    <x v="58"/>
    <s v=""/>
    <x v="0"/>
    <x v="0"/>
    <s v="Rob"/>
    <s v="Mid"/>
    <s v="M"/>
    <n v="0.5"/>
    <n v="5.97"/>
    <n v="35.82"/>
    <x v="0"/>
  </r>
  <r>
    <s v="TIR-71396-998"/>
    <x v="65"/>
    <x v="59"/>
    <x v="11"/>
    <n v="4"/>
    <x v="59"/>
    <s v="acockrem1t@engadget.com"/>
    <x v="0"/>
    <x v="0"/>
    <s v="Rob"/>
    <s v="Dark"/>
    <s v="D"/>
    <n v="2.5"/>
    <n v="20.584999999999997"/>
    <n v="82.339999999999989"/>
    <x v="0"/>
  </r>
  <r>
    <s v="RXF-37618-213"/>
    <x v="66"/>
    <x v="60"/>
    <x v="35"/>
    <n v="1"/>
    <x v="60"/>
    <s v="bumpleby1u@soundcloud.com"/>
    <x v="0"/>
    <x v="0"/>
    <s v="Rob"/>
    <s v="Light"/>
    <s v="L"/>
    <n v="0.5"/>
    <n v="7.169999999999999"/>
    <n v="7.169999999999999"/>
    <x v="0"/>
  </r>
  <r>
    <s v="ANM-16388-634"/>
    <x v="67"/>
    <x v="61"/>
    <x v="7"/>
    <n v="2"/>
    <x v="61"/>
    <s v="nsaleway1v@dedecms.com"/>
    <x v="0"/>
    <x v="3"/>
    <s v="Lib"/>
    <s v="Light"/>
    <s v="L"/>
    <n v="0.2"/>
    <n v="4.7549999999999999"/>
    <n v="9.51"/>
    <x v="1"/>
  </r>
  <r>
    <s v="WYL-29300-070"/>
    <x v="68"/>
    <x v="62"/>
    <x v="36"/>
    <n v="1"/>
    <x v="62"/>
    <s v="hgoulter1w@abc.net.au"/>
    <x v="0"/>
    <x v="0"/>
    <s v="Rob"/>
    <s v="Mid"/>
    <s v="M"/>
    <n v="0.2"/>
    <n v="2.9849999999999999"/>
    <n v="2.9849999999999999"/>
    <x v="1"/>
  </r>
  <r>
    <s v="JHW-74554-805"/>
    <x v="69"/>
    <x v="63"/>
    <x v="0"/>
    <n v="6"/>
    <x v="63"/>
    <s v="grizzello1x@symantec.com"/>
    <x v="2"/>
    <x v="0"/>
    <s v="Rob"/>
    <s v="Mid"/>
    <s v="M"/>
    <n v="1"/>
    <n v="9.9499999999999993"/>
    <n v="59.699999999999996"/>
    <x v="0"/>
  </r>
  <r>
    <s v="KYS-27063-603"/>
    <x v="70"/>
    <x v="64"/>
    <x v="10"/>
    <n v="4"/>
    <x v="64"/>
    <s v="slist1y@mapquest.com"/>
    <x v="0"/>
    <x v="1"/>
    <s v="Exc"/>
    <s v="Light"/>
    <s v="L"/>
    <n v="2.5"/>
    <n v="34.154999999999994"/>
    <n v="136.61999999999998"/>
    <x v="1"/>
  </r>
  <r>
    <s v="GAZ-58626-277"/>
    <x v="71"/>
    <x v="65"/>
    <x v="7"/>
    <n v="2"/>
    <x v="65"/>
    <s v="sedmondson1z@theguardian.com"/>
    <x v="1"/>
    <x v="3"/>
    <s v="Lib"/>
    <s v="Light"/>
    <s v="L"/>
    <n v="0.2"/>
    <n v="4.7549999999999999"/>
    <n v="9.51"/>
    <x v="1"/>
  </r>
  <r>
    <s v="RPJ-37787-335"/>
    <x v="72"/>
    <x v="66"/>
    <x v="37"/>
    <n v="3"/>
    <x v="66"/>
    <s v=""/>
    <x v="0"/>
    <x v="2"/>
    <s v="Ara"/>
    <s v="Mid"/>
    <s v="M"/>
    <n v="2.5"/>
    <n v="25.874999999999996"/>
    <n v="77.624999999999986"/>
    <x v="1"/>
  </r>
  <r>
    <s v="LEF-83057-763"/>
    <x v="73"/>
    <x v="67"/>
    <x v="21"/>
    <n v="5"/>
    <x v="67"/>
    <s v=""/>
    <x v="0"/>
    <x v="3"/>
    <s v="Lib"/>
    <s v="Mid"/>
    <s v="M"/>
    <n v="0.2"/>
    <n v="4.3650000000000002"/>
    <n v="21.825000000000003"/>
    <x v="0"/>
  </r>
  <r>
    <s v="RPW-36123-215"/>
    <x v="74"/>
    <x v="68"/>
    <x v="38"/>
    <n v="2"/>
    <x v="68"/>
    <s v="jrangall22@newsvine.com"/>
    <x v="0"/>
    <x v="1"/>
    <s v="Exc"/>
    <s v="Light"/>
    <s v="L"/>
    <n v="0.5"/>
    <n v="8.91"/>
    <n v="17.82"/>
    <x v="0"/>
  </r>
  <r>
    <s v="WLL-59044-117"/>
    <x v="75"/>
    <x v="69"/>
    <x v="39"/>
    <n v="6"/>
    <x v="69"/>
    <s v="kboorn23@ezinearticles.com"/>
    <x v="1"/>
    <x v="0"/>
    <s v="Rob"/>
    <s v="Dark"/>
    <s v="D"/>
    <n v="1"/>
    <n v="8.9499999999999993"/>
    <n v="53.699999999999996"/>
    <x v="0"/>
  </r>
  <r>
    <s v="AWT-22827-563"/>
    <x v="76"/>
    <x v="70"/>
    <x v="40"/>
    <n v="1"/>
    <x v="70"/>
    <s v=""/>
    <x v="1"/>
    <x v="0"/>
    <s v="Rob"/>
    <s v="Light"/>
    <s v="L"/>
    <n v="0.2"/>
    <n v="3.5849999999999995"/>
    <n v="3.5849999999999995"/>
    <x v="0"/>
  </r>
  <r>
    <s v="QLM-07145-668"/>
    <x v="77"/>
    <x v="71"/>
    <x v="15"/>
    <n v="2"/>
    <x v="71"/>
    <s v="celgey25@webs.com"/>
    <x v="0"/>
    <x v="1"/>
    <s v="Exc"/>
    <s v="Dark"/>
    <s v="D"/>
    <n v="0.2"/>
    <n v="3.645"/>
    <n v="7.29"/>
    <x v="1"/>
  </r>
  <r>
    <s v="HVQ-64398-930"/>
    <x v="78"/>
    <x v="72"/>
    <x v="19"/>
    <n v="6"/>
    <x v="72"/>
    <s v="lmizzi26@rakuten.co.jp"/>
    <x v="0"/>
    <x v="2"/>
    <s v="Ara"/>
    <s v="Mid"/>
    <s v="M"/>
    <n v="0.5"/>
    <n v="6.75"/>
    <n v="40.5"/>
    <x v="0"/>
  </r>
  <r>
    <s v="WRT-40778-247"/>
    <x v="79"/>
    <x v="73"/>
    <x v="41"/>
    <n v="4"/>
    <x v="73"/>
    <s v="cgiacomazzo27@jigsy.com"/>
    <x v="0"/>
    <x v="0"/>
    <s v="Rob"/>
    <s v="Light"/>
    <s v="L"/>
    <n v="1"/>
    <n v="11.95"/>
    <n v="47.8"/>
    <x v="1"/>
  </r>
  <r>
    <s v="SUB-13006-125"/>
    <x v="80"/>
    <x v="74"/>
    <x v="42"/>
    <n v="5"/>
    <x v="74"/>
    <s v="aarnow28@arizona.edu"/>
    <x v="0"/>
    <x v="2"/>
    <s v="Ara"/>
    <s v="Light"/>
    <s v="L"/>
    <n v="0.5"/>
    <n v="7.77"/>
    <n v="38.849999999999994"/>
    <x v="0"/>
  </r>
  <r>
    <s v="CQM-49696-263"/>
    <x v="81"/>
    <x v="75"/>
    <x v="26"/>
    <n v="3"/>
    <x v="75"/>
    <s v="syann29@senate.gov"/>
    <x v="0"/>
    <x v="3"/>
    <s v="Lib"/>
    <s v="Light"/>
    <s v="L"/>
    <n v="2.5"/>
    <n v="36.454999999999998"/>
    <n v="109.36499999999999"/>
    <x v="0"/>
  </r>
  <r>
    <s v="KXN-85094-246"/>
    <x v="82"/>
    <x v="76"/>
    <x v="43"/>
    <n v="3"/>
    <x v="76"/>
    <s v="bnaulls2a@tiny.cc"/>
    <x v="1"/>
    <x v="3"/>
    <s v="Lib"/>
    <s v="Mid"/>
    <s v="M"/>
    <n v="2.5"/>
    <n v="33.464999999999996"/>
    <n v="100.39499999999998"/>
    <x v="0"/>
  </r>
  <r>
    <s v="XOQ-12405-419"/>
    <x v="83"/>
    <x v="77"/>
    <x v="11"/>
    <n v="4"/>
    <x v="77"/>
    <s v=""/>
    <x v="0"/>
    <x v="0"/>
    <s v="Rob"/>
    <s v="Dark"/>
    <s v="D"/>
    <n v="2.5"/>
    <n v="20.584999999999997"/>
    <n v="82.339999999999989"/>
    <x v="0"/>
  </r>
  <r>
    <s v="HYF-10254-369"/>
    <x v="84"/>
    <x v="78"/>
    <x v="23"/>
    <n v="1"/>
    <x v="78"/>
    <s v="zsherewood2c@apache.org"/>
    <x v="0"/>
    <x v="3"/>
    <s v="Lib"/>
    <s v="Light"/>
    <s v="L"/>
    <n v="0.5"/>
    <n v="9.51"/>
    <n v="9.51"/>
    <x v="1"/>
  </r>
  <r>
    <s v="XXJ-47000-307"/>
    <x v="85"/>
    <x v="79"/>
    <x v="44"/>
    <n v="3"/>
    <x v="79"/>
    <s v="jdufaire2d@fc2.com"/>
    <x v="0"/>
    <x v="2"/>
    <s v="Ara"/>
    <s v="Light"/>
    <s v="L"/>
    <n v="2.5"/>
    <n v="29.784999999999997"/>
    <n v="89.35499999999999"/>
    <x v="1"/>
  </r>
  <r>
    <s v="XXJ-47000-307"/>
    <x v="86"/>
    <x v="79"/>
    <x v="16"/>
    <n v="4"/>
    <x v="79"/>
    <s v="jdufaire2d@fc2.com"/>
    <x v="0"/>
    <x v="2"/>
    <s v="Ara"/>
    <s v="Dark"/>
    <s v="D"/>
    <n v="0.2"/>
    <n v="2.9849999999999999"/>
    <n v="11.94"/>
    <x v="1"/>
  </r>
  <r>
    <s v="ZDK-82166-357"/>
    <x v="87"/>
    <x v="80"/>
    <x v="17"/>
    <n v="3"/>
    <x v="80"/>
    <s v="bkeaveney2f@netlog.com"/>
    <x v="0"/>
    <x v="2"/>
    <s v="Ara"/>
    <s v="Mid"/>
    <s v="M"/>
    <n v="1"/>
    <n v="11.25"/>
    <n v="33.75"/>
    <x v="1"/>
  </r>
  <r>
    <s v="IHN-19982-362"/>
    <x v="88"/>
    <x v="81"/>
    <x v="41"/>
    <n v="3"/>
    <x v="81"/>
    <s v="egrise2g@cargocollective.com"/>
    <x v="0"/>
    <x v="0"/>
    <s v="Rob"/>
    <s v="Light"/>
    <s v="L"/>
    <n v="1"/>
    <n v="11.95"/>
    <n v="35.849999999999994"/>
    <x v="1"/>
  </r>
  <r>
    <s v="VMT-10030-889"/>
    <x v="89"/>
    <x v="82"/>
    <x v="2"/>
    <n v="6"/>
    <x v="82"/>
    <s v="tgottelier2h@vistaprint.com"/>
    <x v="0"/>
    <x v="2"/>
    <s v="Ara"/>
    <s v="Light"/>
    <s v="L"/>
    <n v="1"/>
    <n v="12.95"/>
    <n v="77.699999999999989"/>
    <x v="1"/>
  </r>
  <r>
    <s v="NHL-11063-100"/>
    <x v="90"/>
    <x v="83"/>
    <x v="2"/>
    <n v="4"/>
    <x v="83"/>
    <s v=""/>
    <x v="1"/>
    <x v="2"/>
    <s v="Ara"/>
    <s v="Light"/>
    <s v="L"/>
    <n v="1"/>
    <n v="12.95"/>
    <n v="51.8"/>
    <x v="0"/>
  </r>
  <r>
    <s v="ROV-87448-086"/>
    <x v="91"/>
    <x v="84"/>
    <x v="37"/>
    <n v="4"/>
    <x v="84"/>
    <s v="agreenhead2j@dailymail.co.uk"/>
    <x v="0"/>
    <x v="2"/>
    <s v="Ara"/>
    <s v="Mid"/>
    <s v="M"/>
    <n v="2.5"/>
    <n v="25.874999999999996"/>
    <n v="103.49999999999999"/>
    <x v="1"/>
  </r>
  <r>
    <s v="DGY-35773-612"/>
    <x v="92"/>
    <x v="85"/>
    <x v="33"/>
    <n v="3"/>
    <x v="85"/>
    <s v=""/>
    <x v="0"/>
    <x v="1"/>
    <s v="Exc"/>
    <s v="Light"/>
    <s v="L"/>
    <n v="1"/>
    <n v="14.85"/>
    <n v="44.55"/>
    <x v="0"/>
  </r>
  <r>
    <s v="YWH-50638-556"/>
    <x v="93"/>
    <x v="86"/>
    <x v="38"/>
    <n v="4"/>
    <x v="86"/>
    <s v="elangcaster2l@spotify.com"/>
    <x v="2"/>
    <x v="1"/>
    <s v="Exc"/>
    <s v="Light"/>
    <s v="L"/>
    <n v="0.5"/>
    <n v="8.91"/>
    <n v="35.64"/>
    <x v="0"/>
  </r>
  <r>
    <s v="ISL-11200-600"/>
    <x v="94"/>
    <x v="87"/>
    <x v="16"/>
    <n v="6"/>
    <x v="87"/>
    <s v=""/>
    <x v="1"/>
    <x v="2"/>
    <s v="Ara"/>
    <s v="Dark"/>
    <s v="D"/>
    <n v="0.2"/>
    <n v="2.9849999999999999"/>
    <n v="17.91"/>
    <x v="0"/>
  </r>
  <r>
    <s v="LBZ-75997-047"/>
    <x v="95"/>
    <x v="88"/>
    <x v="37"/>
    <n v="6"/>
    <x v="88"/>
    <s v="nmagauran2n@51.la"/>
    <x v="0"/>
    <x v="2"/>
    <s v="Ara"/>
    <s v="Mid"/>
    <s v="M"/>
    <n v="2.5"/>
    <n v="25.874999999999996"/>
    <n v="155.24999999999997"/>
    <x v="1"/>
  </r>
  <r>
    <s v="EUH-08089-954"/>
    <x v="96"/>
    <x v="89"/>
    <x v="16"/>
    <n v="2"/>
    <x v="89"/>
    <s v="vkirdsch2o@google.fr"/>
    <x v="0"/>
    <x v="2"/>
    <s v="Ara"/>
    <s v="Dark"/>
    <s v="D"/>
    <n v="0.2"/>
    <n v="2.9849999999999999"/>
    <n v="5.97"/>
    <x v="1"/>
  </r>
  <r>
    <s v="BLD-12227-251"/>
    <x v="97"/>
    <x v="90"/>
    <x v="19"/>
    <n v="2"/>
    <x v="90"/>
    <s v="iwhapple2p@com.com"/>
    <x v="0"/>
    <x v="2"/>
    <s v="Ara"/>
    <s v="Mid"/>
    <s v="M"/>
    <n v="0.5"/>
    <n v="6.75"/>
    <n v="13.5"/>
    <x v="1"/>
  </r>
  <r>
    <s v="OPY-30711-853"/>
    <x v="98"/>
    <x v="91"/>
    <x v="16"/>
    <n v="1"/>
    <x v="91"/>
    <s v=""/>
    <x v="1"/>
    <x v="2"/>
    <s v="Ara"/>
    <s v="Dark"/>
    <s v="D"/>
    <n v="0.2"/>
    <n v="2.9849999999999999"/>
    <n v="2.9849999999999999"/>
    <x v="1"/>
  </r>
  <r>
    <s v="DBC-44122-300"/>
    <x v="99"/>
    <x v="92"/>
    <x v="21"/>
    <n v="3"/>
    <x v="92"/>
    <s v=""/>
    <x v="0"/>
    <x v="3"/>
    <s v="Lib"/>
    <s v="Mid"/>
    <s v="M"/>
    <n v="0.2"/>
    <n v="4.3650000000000002"/>
    <n v="13.095000000000001"/>
    <x v="0"/>
  </r>
  <r>
    <s v="FJQ-60035-234"/>
    <x v="100"/>
    <x v="93"/>
    <x v="29"/>
    <n v="2"/>
    <x v="93"/>
    <s v=""/>
    <x v="0"/>
    <x v="2"/>
    <s v="Ara"/>
    <s v="Light"/>
    <s v="L"/>
    <n v="0.2"/>
    <n v="3.8849999999999998"/>
    <n v="7.77"/>
    <x v="0"/>
  </r>
  <r>
    <s v="HSF-66926-425"/>
    <x v="101"/>
    <x v="94"/>
    <x v="27"/>
    <n v="5"/>
    <x v="94"/>
    <s v="nyoules2t@reference.com"/>
    <x v="1"/>
    <x v="3"/>
    <s v="Lib"/>
    <s v="Dark"/>
    <s v="D"/>
    <n v="2.5"/>
    <n v="29.784999999999997"/>
    <n v="148.92499999999998"/>
    <x v="0"/>
  </r>
  <r>
    <s v="LQG-41416-375"/>
    <x v="102"/>
    <x v="95"/>
    <x v="5"/>
    <n v="3"/>
    <x v="95"/>
    <s v="daizikovitz2u@answers.com"/>
    <x v="1"/>
    <x v="3"/>
    <s v="Lib"/>
    <s v="Dark"/>
    <s v="D"/>
    <n v="1"/>
    <n v="12.95"/>
    <n v="38.849999999999994"/>
    <x v="0"/>
  </r>
  <r>
    <s v="VZO-97265-841"/>
    <x v="103"/>
    <x v="96"/>
    <x v="36"/>
    <n v="4"/>
    <x v="96"/>
    <s v="brevel2v@fastcompany.com"/>
    <x v="0"/>
    <x v="0"/>
    <s v="Rob"/>
    <s v="Mid"/>
    <s v="M"/>
    <n v="0.2"/>
    <n v="2.9849999999999999"/>
    <n v="11.94"/>
    <x v="1"/>
  </r>
  <r>
    <s v="MOR-12987-399"/>
    <x v="104"/>
    <x v="97"/>
    <x v="24"/>
    <n v="6"/>
    <x v="97"/>
    <s v="epriddis2w@nationalgeographic.com"/>
    <x v="0"/>
    <x v="3"/>
    <s v="Lib"/>
    <s v="Mid"/>
    <s v="M"/>
    <n v="1"/>
    <n v="14.55"/>
    <n v="87.300000000000011"/>
    <x v="1"/>
  </r>
  <r>
    <s v="UOA-23786-489"/>
    <x v="105"/>
    <x v="98"/>
    <x v="19"/>
    <n v="6"/>
    <x v="98"/>
    <s v="qveel2x@jugem.jp"/>
    <x v="0"/>
    <x v="2"/>
    <s v="Ara"/>
    <s v="Mid"/>
    <s v="M"/>
    <n v="0.5"/>
    <n v="6.75"/>
    <n v="40.5"/>
    <x v="0"/>
  </r>
  <r>
    <s v="AJL-52941-018"/>
    <x v="106"/>
    <x v="99"/>
    <x v="45"/>
    <n v="2"/>
    <x v="99"/>
    <s v="lconyers2y@twitter.com"/>
    <x v="0"/>
    <x v="1"/>
    <s v="Exc"/>
    <s v="Dark"/>
    <s v="D"/>
    <n v="1"/>
    <n v="12.15"/>
    <n v="24.3"/>
    <x v="1"/>
  </r>
  <r>
    <s v="XSZ-84273-421"/>
    <x v="107"/>
    <x v="100"/>
    <x v="8"/>
    <n v="3"/>
    <x v="100"/>
    <s v="pwye2z@dagondesign.com"/>
    <x v="0"/>
    <x v="0"/>
    <s v="Rob"/>
    <s v="Mid"/>
    <s v="M"/>
    <n v="0.5"/>
    <n v="5.97"/>
    <n v="17.91"/>
    <x v="0"/>
  </r>
  <r>
    <s v="NUN-48214-216"/>
    <x v="108"/>
    <x v="101"/>
    <x v="19"/>
    <n v="4"/>
    <x v="101"/>
    <s v=""/>
    <x v="0"/>
    <x v="2"/>
    <s v="Ara"/>
    <s v="Mid"/>
    <s v="M"/>
    <n v="0.5"/>
    <n v="6.75"/>
    <n v="27"/>
    <x v="1"/>
  </r>
  <r>
    <s v="AKV-93064-769"/>
    <x v="109"/>
    <x v="102"/>
    <x v="31"/>
    <n v="1"/>
    <x v="102"/>
    <s v="tsheryn31@mtv.com"/>
    <x v="0"/>
    <x v="3"/>
    <s v="Lib"/>
    <s v="Dark"/>
    <s v="D"/>
    <n v="0.5"/>
    <n v="7.77"/>
    <n v="7.77"/>
    <x v="0"/>
  </r>
  <r>
    <s v="BRB-40903-533"/>
    <x v="110"/>
    <x v="103"/>
    <x v="46"/>
    <n v="3"/>
    <x v="103"/>
    <s v="mredgrave32@cargocollective.com"/>
    <x v="0"/>
    <x v="1"/>
    <s v="Exc"/>
    <s v="Light"/>
    <s v="L"/>
    <n v="0.2"/>
    <n v="4.4550000000000001"/>
    <n v="13.365"/>
    <x v="0"/>
  </r>
  <r>
    <s v="GPR-19973-483"/>
    <x v="111"/>
    <x v="104"/>
    <x v="34"/>
    <n v="5"/>
    <x v="104"/>
    <s v="bfominov33@yale.edu"/>
    <x v="0"/>
    <x v="0"/>
    <s v="Rob"/>
    <s v="Dark"/>
    <s v="D"/>
    <n v="0.5"/>
    <n v="5.3699999999999992"/>
    <n v="26.849999999999994"/>
    <x v="1"/>
  </r>
  <r>
    <s v="XIY-43041-882"/>
    <x v="112"/>
    <x v="105"/>
    <x v="17"/>
    <n v="1"/>
    <x v="105"/>
    <s v="scritchlow34@un.org"/>
    <x v="0"/>
    <x v="2"/>
    <s v="Ara"/>
    <s v="Mid"/>
    <s v="M"/>
    <n v="1"/>
    <n v="11.25"/>
    <n v="11.25"/>
    <x v="1"/>
  </r>
  <r>
    <s v="YGY-98425-969"/>
    <x v="113"/>
    <x v="106"/>
    <x v="24"/>
    <n v="1"/>
    <x v="106"/>
    <s v="msteptow35@earthlink.net"/>
    <x v="1"/>
    <x v="3"/>
    <s v="Lib"/>
    <s v="Mid"/>
    <s v="M"/>
    <n v="1"/>
    <n v="14.55"/>
    <n v="14.55"/>
    <x v="1"/>
  </r>
  <r>
    <s v="MSB-08397-648"/>
    <x v="114"/>
    <x v="107"/>
    <x v="40"/>
    <n v="4"/>
    <x v="107"/>
    <s v=""/>
    <x v="0"/>
    <x v="0"/>
    <s v="Rob"/>
    <s v="Light"/>
    <s v="L"/>
    <n v="0.2"/>
    <n v="3.5849999999999995"/>
    <n v="14.339999999999998"/>
    <x v="1"/>
  </r>
  <r>
    <s v="WDR-06028-345"/>
    <x v="115"/>
    <x v="108"/>
    <x v="32"/>
    <n v="1"/>
    <x v="108"/>
    <s v="imulliner37@pinterest.com"/>
    <x v="2"/>
    <x v="3"/>
    <s v="Lib"/>
    <s v="Light"/>
    <s v="L"/>
    <n v="1"/>
    <n v="15.85"/>
    <n v="15.85"/>
    <x v="1"/>
  </r>
  <r>
    <s v="MXM-42948-061"/>
    <x v="116"/>
    <x v="109"/>
    <x v="7"/>
    <n v="4"/>
    <x v="109"/>
    <s v="gstandley38@dion.ne.jp"/>
    <x v="1"/>
    <x v="3"/>
    <s v="Lib"/>
    <s v="Light"/>
    <s v="L"/>
    <n v="0.2"/>
    <n v="4.7549999999999999"/>
    <n v="19.02"/>
    <x v="0"/>
  </r>
  <r>
    <s v="MGQ-98961-173"/>
    <x v="117"/>
    <x v="110"/>
    <x v="23"/>
    <n v="4"/>
    <x v="110"/>
    <s v="bdrage39@youku.com"/>
    <x v="0"/>
    <x v="3"/>
    <s v="Lib"/>
    <s v="Light"/>
    <s v="L"/>
    <n v="0.5"/>
    <n v="9.51"/>
    <n v="38.04"/>
    <x v="1"/>
  </r>
  <r>
    <s v="RFH-64349-897"/>
    <x v="118"/>
    <x v="111"/>
    <x v="6"/>
    <n v="3"/>
    <x v="111"/>
    <s v="myallop3a@fema.gov"/>
    <x v="0"/>
    <x v="1"/>
    <s v="Exc"/>
    <s v="Dark"/>
    <s v="D"/>
    <n v="0.5"/>
    <n v="7.29"/>
    <n v="21.87"/>
    <x v="0"/>
  </r>
  <r>
    <s v="TKL-20738-660"/>
    <x v="119"/>
    <x v="112"/>
    <x v="18"/>
    <n v="1"/>
    <x v="112"/>
    <s v="cswitsur3b@chronoengine.com"/>
    <x v="0"/>
    <x v="1"/>
    <s v="Exc"/>
    <s v="Mid"/>
    <s v="M"/>
    <n v="0.2"/>
    <n v="4.125"/>
    <n v="4.125"/>
    <x v="1"/>
  </r>
  <r>
    <s v="TKL-20738-660"/>
    <x v="120"/>
    <x v="112"/>
    <x v="29"/>
    <n v="1"/>
    <x v="112"/>
    <s v="cswitsur3b@chronoengine.com"/>
    <x v="0"/>
    <x v="2"/>
    <s v="Ara"/>
    <s v="Light"/>
    <s v="L"/>
    <n v="0.2"/>
    <n v="3.8849999999999998"/>
    <n v="3.8849999999999998"/>
    <x v="1"/>
  </r>
  <r>
    <s v="TKL-20738-660"/>
    <x v="121"/>
    <x v="112"/>
    <x v="3"/>
    <n v="5"/>
    <x v="112"/>
    <s v="cswitsur3b@chronoengine.com"/>
    <x v="0"/>
    <x v="1"/>
    <s v="Exc"/>
    <s v="Mid"/>
    <s v="M"/>
    <n v="1"/>
    <n v="13.75"/>
    <n v="68.75"/>
    <x v="1"/>
  </r>
  <r>
    <s v="GOW-03198-575"/>
    <x v="122"/>
    <x v="113"/>
    <x v="20"/>
    <n v="4"/>
    <x v="113"/>
    <s v="mludwell3e@blogger.com"/>
    <x v="0"/>
    <x v="2"/>
    <s v="Ara"/>
    <s v="Dark"/>
    <s v="D"/>
    <n v="0.5"/>
    <n v="5.97"/>
    <n v="23.88"/>
    <x v="0"/>
  </r>
  <r>
    <s v="QJB-90477-635"/>
    <x v="123"/>
    <x v="114"/>
    <x v="26"/>
    <n v="4"/>
    <x v="114"/>
    <s v="dbeauchamp3f@usda.gov"/>
    <x v="0"/>
    <x v="3"/>
    <s v="Lib"/>
    <s v="Light"/>
    <s v="L"/>
    <n v="2.5"/>
    <n v="36.454999999999998"/>
    <n v="145.82"/>
    <x v="1"/>
  </r>
  <r>
    <s v="MWP-46239-785"/>
    <x v="124"/>
    <x v="115"/>
    <x v="21"/>
    <n v="5"/>
    <x v="115"/>
    <s v="srodliff3g@ted.com"/>
    <x v="0"/>
    <x v="3"/>
    <s v="Lib"/>
    <s v="Mid"/>
    <s v="M"/>
    <n v="0.2"/>
    <n v="4.3650000000000002"/>
    <n v="21.825000000000003"/>
    <x v="0"/>
  </r>
  <r>
    <s v="QDV-03406-248"/>
    <x v="125"/>
    <x v="116"/>
    <x v="22"/>
    <n v="3"/>
    <x v="116"/>
    <s v="swoodham3h@businesswire.com"/>
    <x v="1"/>
    <x v="3"/>
    <s v="Lib"/>
    <s v="Mid"/>
    <s v="M"/>
    <n v="0.5"/>
    <n v="8.73"/>
    <n v="26.19"/>
    <x v="0"/>
  </r>
  <r>
    <s v="GPH-40635-105"/>
    <x v="126"/>
    <x v="117"/>
    <x v="17"/>
    <n v="1"/>
    <x v="117"/>
    <s v="hsynnot3i@about.com"/>
    <x v="0"/>
    <x v="2"/>
    <s v="Ara"/>
    <s v="Mid"/>
    <s v="M"/>
    <n v="1"/>
    <n v="11.25"/>
    <n v="11.25"/>
    <x v="1"/>
  </r>
  <r>
    <s v="JOM-80930-071"/>
    <x v="127"/>
    <x v="118"/>
    <x v="5"/>
    <n v="6"/>
    <x v="118"/>
    <s v="rlepere3j@shop-pro.jp"/>
    <x v="1"/>
    <x v="3"/>
    <s v="Lib"/>
    <s v="Dark"/>
    <s v="D"/>
    <n v="1"/>
    <n v="12.95"/>
    <n v="77.699999999999989"/>
    <x v="1"/>
  </r>
  <r>
    <s v="OIL-26493-755"/>
    <x v="128"/>
    <x v="119"/>
    <x v="19"/>
    <n v="1"/>
    <x v="119"/>
    <s v="twoofinden3k@businesswire.com"/>
    <x v="0"/>
    <x v="2"/>
    <s v="Ara"/>
    <s v="Mid"/>
    <s v="M"/>
    <n v="0.5"/>
    <n v="6.75"/>
    <n v="6.75"/>
    <x v="1"/>
  </r>
  <r>
    <s v="CYV-13426-645"/>
    <x v="129"/>
    <x v="120"/>
    <x v="45"/>
    <n v="1"/>
    <x v="120"/>
    <s v="edacca3l@google.pl"/>
    <x v="0"/>
    <x v="1"/>
    <s v="Exc"/>
    <s v="Dark"/>
    <s v="D"/>
    <n v="1"/>
    <n v="12.15"/>
    <n v="12.15"/>
    <x v="0"/>
  </r>
  <r>
    <s v="WRP-39846-614"/>
    <x v="130"/>
    <x v="121"/>
    <x v="44"/>
    <n v="5"/>
    <x v="121"/>
    <s v=""/>
    <x v="1"/>
    <x v="2"/>
    <s v="Ara"/>
    <s v="Light"/>
    <s v="L"/>
    <n v="2.5"/>
    <n v="29.784999999999997"/>
    <n v="148.92499999999998"/>
    <x v="0"/>
  </r>
  <r>
    <s v="VDZ-76673-968"/>
    <x v="131"/>
    <x v="122"/>
    <x v="6"/>
    <n v="2"/>
    <x v="122"/>
    <s v="bhindsberg3n@blogs.com"/>
    <x v="0"/>
    <x v="1"/>
    <s v="Exc"/>
    <s v="Dark"/>
    <s v="D"/>
    <n v="0.5"/>
    <n v="7.29"/>
    <n v="14.58"/>
    <x v="0"/>
  </r>
  <r>
    <s v="VTV-03546-175"/>
    <x v="132"/>
    <x v="123"/>
    <x v="44"/>
    <n v="5"/>
    <x v="123"/>
    <s v="orobins3o@salon.com"/>
    <x v="0"/>
    <x v="2"/>
    <s v="Ara"/>
    <s v="Light"/>
    <s v="L"/>
    <n v="2.5"/>
    <n v="29.784999999999997"/>
    <n v="148.92499999999998"/>
    <x v="0"/>
  </r>
  <r>
    <s v="GHR-72274-715"/>
    <x v="133"/>
    <x v="124"/>
    <x v="5"/>
    <n v="1"/>
    <x v="124"/>
    <s v="osyseland3p@independent.co.uk"/>
    <x v="0"/>
    <x v="3"/>
    <s v="Lib"/>
    <s v="Dark"/>
    <s v="D"/>
    <n v="1"/>
    <n v="12.95"/>
    <n v="12.95"/>
    <x v="1"/>
  </r>
  <r>
    <s v="ZGK-97262-313"/>
    <x v="134"/>
    <x v="125"/>
    <x v="28"/>
    <n v="3"/>
    <x v="125"/>
    <s v=""/>
    <x v="0"/>
    <x v="1"/>
    <s v="Exc"/>
    <s v="Mid"/>
    <s v="M"/>
    <n v="2.5"/>
    <n v="31.624999999999996"/>
    <n v="94.874999999999986"/>
    <x v="0"/>
  </r>
  <r>
    <s v="ZFS-30776-804"/>
    <x v="135"/>
    <x v="126"/>
    <x v="42"/>
    <n v="5"/>
    <x v="126"/>
    <s v="bmcamish2e@tripadvisor.com"/>
    <x v="0"/>
    <x v="2"/>
    <s v="Ara"/>
    <s v="Light"/>
    <s v="L"/>
    <n v="0.5"/>
    <n v="7.77"/>
    <n v="38.849999999999994"/>
    <x v="0"/>
  </r>
  <r>
    <s v="QUU-91729-492"/>
    <x v="136"/>
    <x v="127"/>
    <x v="16"/>
    <n v="4"/>
    <x v="127"/>
    <s v="lkeenleyside3s@topsy.com"/>
    <x v="0"/>
    <x v="2"/>
    <s v="Ara"/>
    <s v="Dark"/>
    <s v="D"/>
    <n v="0.2"/>
    <n v="2.9849999999999999"/>
    <n v="11.94"/>
    <x v="1"/>
  </r>
  <r>
    <s v="PVI-72795-960"/>
    <x v="137"/>
    <x v="128"/>
    <x v="10"/>
    <n v="3"/>
    <x v="128"/>
    <s v=""/>
    <x v="1"/>
    <x v="1"/>
    <s v="Exc"/>
    <s v="Light"/>
    <s v="L"/>
    <n v="2.5"/>
    <n v="34.154999999999994"/>
    <n v="102.46499999999997"/>
    <x v="1"/>
  </r>
  <r>
    <s v="PPP-78935-365"/>
    <x v="138"/>
    <x v="129"/>
    <x v="45"/>
    <n v="4"/>
    <x v="129"/>
    <s v=""/>
    <x v="0"/>
    <x v="1"/>
    <s v="Exc"/>
    <s v="Dark"/>
    <s v="D"/>
    <n v="1"/>
    <n v="12.15"/>
    <n v="48.6"/>
    <x v="1"/>
  </r>
  <r>
    <s v="JUO-34131-517"/>
    <x v="139"/>
    <x v="130"/>
    <x v="5"/>
    <n v="6"/>
    <x v="130"/>
    <s v=""/>
    <x v="0"/>
    <x v="3"/>
    <s v="Lib"/>
    <s v="Dark"/>
    <s v="D"/>
    <n v="1"/>
    <n v="12.95"/>
    <n v="77.699999999999989"/>
    <x v="0"/>
  </r>
  <r>
    <s v="ZJE-89333-489"/>
    <x v="140"/>
    <x v="131"/>
    <x v="27"/>
    <n v="1"/>
    <x v="131"/>
    <s v="vkundt3w@bigcartel.com"/>
    <x v="1"/>
    <x v="3"/>
    <s v="Lib"/>
    <s v="Dark"/>
    <s v="D"/>
    <n v="2.5"/>
    <n v="29.784999999999997"/>
    <n v="29.784999999999997"/>
    <x v="0"/>
  </r>
  <r>
    <s v="LOO-35324-159"/>
    <x v="141"/>
    <x v="132"/>
    <x v="29"/>
    <n v="4"/>
    <x v="132"/>
    <s v="bbett3x@google.de"/>
    <x v="0"/>
    <x v="2"/>
    <s v="Ara"/>
    <s v="Light"/>
    <s v="L"/>
    <n v="0.2"/>
    <n v="3.8849999999999998"/>
    <n v="15.54"/>
    <x v="0"/>
  </r>
  <r>
    <s v="JBQ-93412-846"/>
    <x v="142"/>
    <x v="133"/>
    <x v="10"/>
    <n v="4"/>
    <x v="133"/>
    <s v=""/>
    <x v="1"/>
    <x v="1"/>
    <s v="Exc"/>
    <s v="Light"/>
    <s v="L"/>
    <n v="2.5"/>
    <n v="34.154999999999994"/>
    <n v="136.61999999999998"/>
    <x v="0"/>
  </r>
  <r>
    <s v="EHX-66333-637"/>
    <x v="143"/>
    <x v="134"/>
    <x v="22"/>
    <n v="2"/>
    <x v="134"/>
    <s v="dstaite3z@scientificamerican.com"/>
    <x v="0"/>
    <x v="3"/>
    <s v="Lib"/>
    <s v="Mid"/>
    <s v="M"/>
    <n v="0.5"/>
    <n v="8.73"/>
    <n v="17.46"/>
    <x v="1"/>
  </r>
  <r>
    <s v="WXG-25759-236"/>
    <x v="144"/>
    <x v="135"/>
    <x v="10"/>
    <n v="2"/>
    <x v="135"/>
    <s v="wkeyse40@apple.com"/>
    <x v="0"/>
    <x v="1"/>
    <s v="Exc"/>
    <s v="Light"/>
    <s v="L"/>
    <n v="2.5"/>
    <n v="34.154999999999994"/>
    <n v="68.309999999999988"/>
    <x v="0"/>
  </r>
  <r>
    <s v="QNA-31113-984"/>
    <x v="145"/>
    <x v="136"/>
    <x v="21"/>
    <n v="4"/>
    <x v="136"/>
    <s v="oclausenthue41@marriott.com"/>
    <x v="0"/>
    <x v="3"/>
    <s v="Lib"/>
    <s v="Mid"/>
    <s v="M"/>
    <n v="0.2"/>
    <n v="4.3650000000000002"/>
    <n v="17.46"/>
    <x v="1"/>
  </r>
  <r>
    <s v="ZWI-52029-159"/>
    <x v="146"/>
    <x v="137"/>
    <x v="24"/>
    <n v="3"/>
    <x v="137"/>
    <s v="lfrancisco42@fema.gov"/>
    <x v="0"/>
    <x v="3"/>
    <s v="Lib"/>
    <s v="Mid"/>
    <s v="M"/>
    <n v="1"/>
    <n v="14.55"/>
    <n v="43.650000000000006"/>
    <x v="1"/>
  </r>
  <r>
    <s v="ZWI-52029-159"/>
    <x v="147"/>
    <x v="137"/>
    <x v="3"/>
    <n v="2"/>
    <x v="137"/>
    <s v="lfrancisco42@fema.gov"/>
    <x v="0"/>
    <x v="1"/>
    <s v="Exc"/>
    <s v="Mid"/>
    <s v="M"/>
    <n v="1"/>
    <n v="13.75"/>
    <n v="27.5"/>
    <x v="1"/>
  </r>
  <r>
    <s v="DFS-49954-707"/>
    <x v="148"/>
    <x v="138"/>
    <x v="15"/>
    <n v="5"/>
    <x v="138"/>
    <s v="gskingle44@clickbank.net"/>
    <x v="0"/>
    <x v="1"/>
    <s v="Exc"/>
    <s v="Dark"/>
    <s v="D"/>
    <n v="0.2"/>
    <n v="3.645"/>
    <n v="18.225000000000001"/>
    <x v="0"/>
  </r>
  <r>
    <s v="VYP-89830-878"/>
    <x v="149"/>
    <x v="139"/>
    <x v="37"/>
    <n v="2"/>
    <x v="139"/>
    <s v=""/>
    <x v="0"/>
    <x v="2"/>
    <s v="Ara"/>
    <s v="Mid"/>
    <s v="M"/>
    <n v="2.5"/>
    <n v="25.874999999999996"/>
    <n v="51.749999999999993"/>
    <x v="0"/>
  </r>
  <r>
    <s v="AMT-40418-362"/>
    <x v="150"/>
    <x v="140"/>
    <x v="5"/>
    <n v="1"/>
    <x v="140"/>
    <s v="jbalsillie46@princeton.edu"/>
    <x v="0"/>
    <x v="3"/>
    <s v="Lib"/>
    <s v="Dark"/>
    <s v="D"/>
    <n v="1"/>
    <n v="12.95"/>
    <n v="12.95"/>
    <x v="0"/>
  </r>
  <r>
    <s v="NFQ-23241-793"/>
    <x v="151"/>
    <x v="141"/>
    <x v="17"/>
    <n v="3"/>
    <x v="141"/>
    <s v=""/>
    <x v="0"/>
    <x v="2"/>
    <s v="Ara"/>
    <s v="Mid"/>
    <s v="M"/>
    <n v="1"/>
    <n v="11.25"/>
    <n v="33.75"/>
    <x v="0"/>
  </r>
  <r>
    <s v="JQK-64922-985"/>
    <x v="152"/>
    <x v="142"/>
    <x v="13"/>
    <n v="3"/>
    <x v="142"/>
    <s v="bleffek48@ning.com"/>
    <x v="0"/>
    <x v="0"/>
    <s v="Rob"/>
    <s v="Mid"/>
    <s v="M"/>
    <n v="2.5"/>
    <n v="22.884999999999998"/>
    <n v="68.655000000000001"/>
    <x v="0"/>
  </r>
  <r>
    <s v="YET-17732-678"/>
    <x v="153"/>
    <x v="143"/>
    <x v="25"/>
    <n v="1"/>
    <x v="143"/>
    <s v=""/>
    <x v="0"/>
    <x v="0"/>
    <s v="Rob"/>
    <s v="Dark"/>
    <s v="D"/>
    <n v="0.2"/>
    <n v="2.6849999999999996"/>
    <n v="2.6849999999999996"/>
    <x v="1"/>
  </r>
  <r>
    <s v="NKW-24945-846"/>
    <x v="154"/>
    <x v="144"/>
    <x v="30"/>
    <n v="5"/>
    <x v="144"/>
    <s v="jpray4a@youtube.com"/>
    <x v="0"/>
    <x v="2"/>
    <s v="Ara"/>
    <s v="Dark"/>
    <s v="D"/>
    <n v="2.5"/>
    <n v="22.884999999999998"/>
    <n v="114.42499999999998"/>
    <x v="1"/>
  </r>
  <r>
    <s v="VKA-82720-513"/>
    <x v="155"/>
    <x v="145"/>
    <x v="37"/>
    <n v="6"/>
    <x v="145"/>
    <s v="gholborn4b@ow.ly"/>
    <x v="0"/>
    <x v="2"/>
    <s v="Ara"/>
    <s v="Mid"/>
    <s v="M"/>
    <n v="2.5"/>
    <n v="25.874999999999996"/>
    <n v="155.24999999999997"/>
    <x v="0"/>
  </r>
  <r>
    <s v="THA-60599-417"/>
    <x v="156"/>
    <x v="146"/>
    <x v="37"/>
    <n v="3"/>
    <x v="146"/>
    <s v="fkeinrat4c@dailymail.co.uk"/>
    <x v="0"/>
    <x v="2"/>
    <s v="Ara"/>
    <s v="Mid"/>
    <s v="M"/>
    <n v="2.5"/>
    <n v="25.874999999999996"/>
    <n v="77.624999999999986"/>
    <x v="0"/>
  </r>
  <r>
    <s v="MEK-39769-035"/>
    <x v="157"/>
    <x v="147"/>
    <x v="11"/>
    <n v="3"/>
    <x v="147"/>
    <s v="pyea4d@aol.com"/>
    <x v="1"/>
    <x v="0"/>
    <s v="Rob"/>
    <s v="Dark"/>
    <s v="D"/>
    <n v="2.5"/>
    <n v="20.584999999999997"/>
    <n v="61.754999999999995"/>
    <x v="1"/>
  </r>
  <r>
    <s v="JAF-18294-750"/>
    <x v="158"/>
    <x v="148"/>
    <x v="11"/>
    <n v="6"/>
    <x v="148"/>
    <s v=""/>
    <x v="0"/>
    <x v="0"/>
    <s v="Rob"/>
    <s v="Dark"/>
    <s v="D"/>
    <n v="2.5"/>
    <n v="20.584999999999997"/>
    <n v="123.50999999999999"/>
    <x v="0"/>
  </r>
  <r>
    <s v="TME-59627-221"/>
    <x v="159"/>
    <x v="149"/>
    <x v="26"/>
    <n v="6"/>
    <x v="149"/>
    <s v=""/>
    <x v="0"/>
    <x v="3"/>
    <s v="Lib"/>
    <s v="Light"/>
    <s v="L"/>
    <n v="2.5"/>
    <n v="36.454999999999998"/>
    <n v="218.73"/>
    <x v="1"/>
  </r>
  <r>
    <s v="UDG-65353-824"/>
    <x v="160"/>
    <x v="150"/>
    <x v="1"/>
    <n v="4"/>
    <x v="150"/>
    <s v="kswede4g@addthis.com"/>
    <x v="0"/>
    <x v="1"/>
    <s v="Exc"/>
    <s v="Mid"/>
    <s v="M"/>
    <n v="0.5"/>
    <n v="8.25"/>
    <n v="33"/>
    <x v="1"/>
  </r>
  <r>
    <s v="ENQ-42923-176"/>
    <x v="161"/>
    <x v="151"/>
    <x v="42"/>
    <n v="3"/>
    <x v="151"/>
    <s v="lrubrow4h@microsoft.com"/>
    <x v="0"/>
    <x v="2"/>
    <s v="Ara"/>
    <s v="Light"/>
    <s v="L"/>
    <n v="0.5"/>
    <n v="7.77"/>
    <n v="23.31"/>
    <x v="1"/>
  </r>
  <r>
    <s v="CBT-55781-720"/>
    <x v="162"/>
    <x v="152"/>
    <x v="6"/>
    <n v="3"/>
    <x v="152"/>
    <s v="dtift4i@netvibes.com"/>
    <x v="0"/>
    <x v="1"/>
    <s v="Exc"/>
    <s v="Dark"/>
    <s v="D"/>
    <n v="0.5"/>
    <n v="7.29"/>
    <n v="21.87"/>
    <x v="0"/>
  </r>
  <r>
    <s v="NEU-86533-016"/>
    <x v="163"/>
    <x v="153"/>
    <x v="25"/>
    <n v="6"/>
    <x v="153"/>
    <s v="gschonfeld4j@oracle.com"/>
    <x v="0"/>
    <x v="0"/>
    <s v="Rob"/>
    <s v="Dark"/>
    <s v="D"/>
    <n v="0.2"/>
    <n v="2.6849999999999996"/>
    <n v="16.11"/>
    <x v="1"/>
  </r>
  <r>
    <s v="BYU-58154-603"/>
    <x v="164"/>
    <x v="154"/>
    <x v="6"/>
    <n v="4"/>
    <x v="154"/>
    <s v="cfeye4k@google.co.jp"/>
    <x v="1"/>
    <x v="1"/>
    <s v="Exc"/>
    <s v="Dark"/>
    <s v="D"/>
    <n v="0.5"/>
    <n v="7.29"/>
    <n v="29.16"/>
    <x v="1"/>
  </r>
  <r>
    <s v="EHJ-05910-257"/>
    <x v="165"/>
    <x v="155"/>
    <x v="39"/>
    <n v="6"/>
    <x v="155"/>
    <s v=""/>
    <x v="0"/>
    <x v="0"/>
    <s v="Rob"/>
    <s v="Dark"/>
    <s v="D"/>
    <n v="1"/>
    <n v="8.9499999999999993"/>
    <n v="53.699999999999996"/>
    <x v="0"/>
  </r>
  <r>
    <s v="EIL-44855-309"/>
    <x v="166"/>
    <x v="156"/>
    <x v="34"/>
    <n v="5"/>
    <x v="156"/>
    <s v=""/>
    <x v="0"/>
    <x v="0"/>
    <s v="Rob"/>
    <s v="Dark"/>
    <s v="D"/>
    <n v="0.5"/>
    <n v="5.3699999999999992"/>
    <n v="26.849999999999994"/>
    <x v="0"/>
  </r>
  <r>
    <s v="HCA-87224-420"/>
    <x v="167"/>
    <x v="157"/>
    <x v="1"/>
    <n v="5"/>
    <x v="157"/>
    <s v="tfero4n@comsenz.com"/>
    <x v="0"/>
    <x v="1"/>
    <s v="Exc"/>
    <s v="Mid"/>
    <s v="M"/>
    <n v="0.5"/>
    <n v="8.25"/>
    <n v="41.25"/>
    <x v="0"/>
  </r>
  <r>
    <s v="ABO-29054-365"/>
    <x v="168"/>
    <x v="158"/>
    <x v="19"/>
    <n v="6"/>
    <x v="158"/>
    <s v=""/>
    <x v="1"/>
    <x v="2"/>
    <s v="Ara"/>
    <s v="Mid"/>
    <s v="M"/>
    <n v="0.5"/>
    <n v="6.75"/>
    <n v="40.5"/>
    <x v="1"/>
  </r>
  <r>
    <s v="TKN-58485-031"/>
    <x v="169"/>
    <x v="159"/>
    <x v="39"/>
    <n v="2"/>
    <x v="159"/>
    <s v="fdauney4p@sphinn.com"/>
    <x v="1"/>
    <x v="0"/>
    <s v="Rob"/>
    <s v="Dark"/>
    <s v="D"/>
    <n v="1"/>
    <n v="8.9499999999999993"/>
    <n v="17.899999999999999"/>
    <x v="1"/>
  </r>
  <r>
    <s v="RCK-04069-371"/>
    <x v="170"/>
    <x v="160"/>
    <x v="10"/>
    <n v="2"/>
    <x v="160"/>
    <s v="searley4q@youku.com"/>
    <x v="2"/>
    <x v="1"/>
    <s v="Exc"/>
    <s v="Light"/>
    <s v="L"/>
    <n v="2.5"/>
    <n v="34.154999999999994"/>
    <n v="68.309999999999988"/>
    <x v="1"/>
  </r>
  <r>
    <s v="IRJ-67095-738"/>
    <x v="171"/>
    <x v="161"/>
    <x v="28"/>
    <n v="2"/>
    <x v="161"/>
    <s v="mchamberlayne4r@bigcartel.com"/>
    <x v="0"/>
    <x v="1"/>
    <s v="Exc"/>
    <s v="Mid"/>
    <s v="M"/>
    <n v="2.5"/>
    <n v="31.624999999999996"/>
    <n v="63.249999999999993"/>
    <x v="0"/>
  </r>
  <r>
    <s v="VEA-31961-977"/>
    <x v="172"/>
    <x v="162"/>
    <x v="6"/>
    <n v="3"/>
    <x v="162"/>
    <s v="bflaherty4s@moonfruit.com"/>
    <x v="1"/>
    <x v="1"/>
    <s v="Exc"/>
    <s v="Dark"/>
    <s v="D"/>
    <n v="0.5"/>
    <n v="7.29"/>
    <n v="21.87"/>
    <x v="1"/>
  </r>
  <r>
    <s v="BAF-42286-205"/>
    <x v="173"/>
    <x v="163"/>
    <x v="13"/>
    <n v="4"/>
    <x v="163"/>
    <s v="ocolbeck4t@sina.com.cn"/>
    <x v="0"/>
    <x v="0"/>
    <s v="Rob"/>
    <s v="Mid"/>
    <s v="M"/>
    <n v="2.5"/>
    <n v="22.884999999999998"/>
    <n v="91.539999999999992"/>
    <x v="1"/>
  </r>
  <r>
    <s v="WOR-52762-511"/>
    <x v="174"/>
    <x v="164"/>
    <x v="10"/>
    <n v="6"/>
    <x v="164"/>
    <s v=""/>
    <x v="0"/>
    <x v="1"/>
    <s v="Exc"/>
    <s v="Light"/>
    <s v="L"/>
    <n v="2.5"/>
    <n v="34.154999999999994"/>
    <n v="204.92999999999995"/>
    <x v="0"/>
  </r>
  <r>
    <s v="ZWK-03995-815"/>
    <x v="175"/>
    <x v="165"/>
    <x v="28"/>
    <n v="2"/>
    <x v="165"/>
    <s v="ehobbing4v@nsw.gov.au"/>
    <x v="0"/>
    <x v="1"/>
    <s v="Exc"/>
    <s v="Mid"/>
    <s v="M"/>
    <n v="2.5"/>
    <n v="31.624999999999996"/>
    <n v="63.249999999999993"/>
    <x v="0"/>
  </r>
  <r>
    <s v="CKF-43291-846"/>
    <x v="176"/>
    <x v="166"/>
    <x v="10"/>
    <n v="1"/>
    <x v="166"/>
    <s v="othynne4w@auda.org.au"/>
    <x v="0"/>
    <x v="1"/>
    <s v="Exc"/>
    <s v="Light"/>
    <s v="L"/>
    <n v="2.5"/>
    <n v="34.154999999999994"/>
    <n v="34.154999999999994"/>
    <x v="0"/>
  </r>
  <r>
    <s v="RMW-74160-339"/>
    <x v="177"/>
    <x v="167"/>
    <x v="4"/>
    <n v="4"/>
    <x v="167"/>
    <s v="eheining4x@flickr.com"/>
    <x v="0"/>
    <x v="0"/>
    <s v="Rob"/>
    <s v="Light"/>
    <s v="L"/>
    <n v="2.5"/>
    <n v="27.484999999999996"/>
    <n v="109.93999999999998"/>
    <x v="0"/>
  </r>
  <r>
    <s v="FMT-94584-786"/>
    <x v="178"/>
    <x v="168"/>
    <x v="2"/>
    <n v="2"/>
    <x v="168"/>
    <s v="kmelloi4y@imdb.com"/>
    <x v="0"/>
    <x v="2"/>
    <s v="Ara"/>
    <s v="Light"/>
    <s v="L"/>
    <n v="1"/>
    <n v="12.95"/>
    <n v="25.9"/>
    <x v="1"/>
  </r>
  <r>
    <s v="NWT-78222-575"/>
    <x v="179"/>
    <x v="169"/>
    <x v="16"/>
    <n v="1"/>
    <x v="169"/>
    <s v=""/>
    <x v="1"/>
    <x v="2"/>
    <s v="Ara"/>
    <s v="Dark"/>
    <s v="D"/>
    <n v="0.2"/>
    <n v="2.9849999999999999"/>
    <n v="2.9849999999999999"/>
    <x v="1"/>
  </r>
  <r>
    <s v="EOI-02511-919"/>
    <x v="180"/>
    <x v="170"/>
    <x v="46"/>
    <n v="5"/>
    <x v="170"/>
    <s v="amussen50@51.la"/>
    <x v="0"/>
    <x v="1"/>
    <s v="Exc"/>
    <s v="Light"/>
    <s v="L"/>
    <n v="0.2"/>
    <n v="4.4550000000000001"/>
    <n v="22.274999999999999"/>
    <x v="1"/>
  </r>
  <r>
    <s v="EOI-02511-919"/>
    <x v="181"/>
    <x v="170"/>
    <x v="20"/>
    <n v="5"/>
    <x v="170"/>
    <s v="amussen50@51.la"/>
    <x v="0"/>
    <x v="2"/>
    <s v="Ara"/>
    <s v="Dark"/>
    <s v="D"/>
    <n v="0.5"/>
    <n v="5.97"/>
    <n v="29.849999999999998"/>
    <x v="1"/>
  </r>
  <r>
    <s v="UCT-03935-589"/>
    <x v="182"/>
    <x v="171"/>
    <x v="34"/>
    <n v="6"/>
    <x v="171"/>
    <s v="amundford52@nbcnews.com"/>
    <x v="0"/>
    <x v="0"/>
    <s v="Rob"/>
    <s v="Dark"/>
    <s v="D"/>
    <n v="0.5"/>
    <n v="5.3699999999999992"/>
    <n v="32.22"/>
    <x v="1"/>
  </r>
  <r>
    <s v="SBI-60013-494"/>
    <x v="183"/>
    <x v="172"/>
    <x v="18"/>
    <n v="2"/>
    <x v="172"/>
    <s v="twalas53@google.ca"/>
    <x v="0"/>
    <x v="1"/>
    <s v="Exc"/>
    <s v="Mid"/>
    <s v="M"/>
    <n v="0.2"/>
    <n v="4.125"/>
    <n v="8.25"/>
    <x v="1"/>
  </r>
  <r>
    <s v="QRA-73277-814"/>
    <x v="184"/>
    <x v="173"/>
    <x v="42"/>
    <n v="4"/>
    <x v="173"/>
    <s v="iblazewicz54@thetimes.co.uk"/>
    <x v="0"/>
    <x v="2"/>
    <s v="Ara"/>
    <s v="Light"/>
    <s v="L"/>
    <n v="0.5"/>
    <n v="7.77"/>
    <n v="31.08"/>
    <x v="1"/>
  </r>
  <r>
    <s v="EQE-31648-909"/>
    <x v="185"/>
    <x v="174"/>
    <x v="6"/>
    <n v="5"/>
    <x v="174"/>
    <s v="arizzetti55@naver.com"/>
    <x v="0"/>
    <x v="1"/>
    <s v="Exc"/>
    <s v="Dark"/>
    <s v="D"/>
    <n v="0.5"/>
    <n v="7.29"/>
    <n v="36.450000000000003"/>
    <x v="0"/>
  </r>
  <r>
    <s v="QOO-24615-950"/>
    <x v="186"/>
    <x v="175"/>
    <x v="13"/>
    <n v="3"/>
    <x v="175"/>
    <s v="mmeriet56@noaa.gov"/>
    <x v="0"/>
    <x v="0"/>
    <s v="Rob"/>
    <s v="Mid"/>
    <s v="M"/>
    <n v="2.5"/>
    <n v="22.884999999999998"/>
    <n v="68.655000000000001"/>
    <x v="1"/>
  </r>
  <r>
    <s v="WDV-73864-037"/>
    <x v="187"/>
    <x v="176"/>
    <x v="22"/>
    <n v="5"/>
    <x v="176"/>
    <s v="lpratt57@netvibes.com"/>
    <x v="0"/>
    <x v="3"/>
    <s v="Lib"/>
    <s v="Mid"/>
    <s v="M"/>
    <n v="0.5"/>
    <n v="8.73"/>
    <n v="43.650000000000006"/>
    <x v="0"/>
  </r>
  <r>
    <s v="PKR-88575-066"/>
    <x v="188"/>
    <x v="177"/>
    <x v="46"/>
    <n v="1"/>
    <x v="177"/>
    <s v="akitchingham58@com.com"/>
    <x v="0"/>
    <x v="1"/>
    <s v="Exc"/>
    <s v="Light"/>
    <s v="L"/>
    <n v="0.2"/>
    <n v="4.4550000000000001"/>
    <n v="4.4550000000000001"/>
    <x v="0"/>
  </r>
  <r>
    <s v="BWR-85735-955"/>
    <x v="189"/>
    <x v="178"/>
    <x v="24"/>
    <n v="3"/>
    <x v="178"/>
    <s v="bbartholin59@xinhuanet.com"/>
    <x v="0"/>
    <x v="3"/>
    <s v="Lib"/>
    <s v="Mid"/>
    <s v="M"/>
    <n v="1"/>
    <n v="14.55"/>
    <n v="43.650000000000006"/>
    <x v="0"/>
  </r>
  <r>
    <s v="YFX-64795-136"/>
    <x v="190"/>
    <x v="179"/>
    <x v="43"/>
    <n v="1"/>
    <x v="179"/>
    <s v="mprinn5a@usa.gov"/>
    <x v="0"/>
    <x v="3"/>
    <s v="Lib"/>
    <s v="Mid"/>
    <s v="M"/>
    <n v="2.5"/>
    <n v="33.464999999999996"/>
    <n v="33.464999999999996"/>
    <x v="0"/>
  </r>
  <r>
    <s v="DDO-71442-967"/>
    <x v="191"/>
    <x v="180"/>
    <x v="12"/>
    <n v="5"/>
    <x v="180"/>
    <s v="abaudino5b@netvibes.com"/>
    <x v="0"/>
    <x v="3"/>
    <s v="Lib"/>
    <s v="Dark"/>
    <s v="D"/>
    <n v="0.2"/>
    <n v="3.8849999999999998"/>
    <n v="19.424999999999997"/>
    <x v="0"/>
  </r>
  <r>
    <s v="ILQ-11027-588"/>
    <x v="192"/>
    <x v="181"/>
    <x v="45"/>
    <n v="6"/>
    <x v="181"/>
    <s v="ppetrushanko5c@blinklist.com"/>
    <x v="1"/>
    <x v="1"/>
    <s v="Exc"/>
    <s v="Dark"/>
    <s v="D"/>
    <n v="1"/>
    <n v="12.15"/>
    <n v="72.900000000000006"/>
    <x v="0"/>
  </r>
  <r>
    <s v="KRZ-13868-122"/>
    <x v="193"/>
    <x v="182"/>
    <x v="33"/>
    <n v="3"/>
    <x v="182"/>
    <s v=""/>
    <x v="0"/>
    <x v="1"/>
    <s v="Exc"/>
    <s v="Light"/>
    <s v="L"/>
    <n v="1"/>
    <n v="14.85"/>
    <n v="44.55"/>
    <x v="1"/>
  </r>
  <r>
    <s v="VRM-93594-914"/>
    <x v="194"/>
    <x v="183"/>
    <x v="6"/>
    <n v="5"/>
    <x v="183"/>
    <s v="elaird5e@bing.com"/>
    <x v="0"/>
    <x v="1"/>
    <s v="Exc"/>
    <s v="Dark"/>
    <s v="D"/>
    <n v="0.5"/>
    <n v="7.29"/>
    <n v="36.450000000000003"/>
    <x v="1"/>
  </r>
  <r>
    <s v="HXL-22497-359"/>
    <x v="195"/>
    <x v="184"/>
    <x v="2"/>
    <n v="3"/>
    <x v="184"/>
    <s v="mhowsden5f@infoseek.co.jp"/>
    <x v="0"/>
    <x v="2"/>
    <s v="Ara"/>
    <s v="Light"/>
    <s v="L"/>
    <n v="1"/>
    <n v="12.95"/>
    <n v="38.849999999999994"/>
    <x v="1"/>
  </r>
  <r>
    <s v="NOP-21394-646"/>
    <x v="196"/>
    <x v="185"/>
    <x v="38"/>
    <n v="6"/>
    <x v="185"/>
    <s v="ncuttler5g@parallels.com"/>
    <x v="0"/>
    <x v="1"/>
    <s v="Exc"/>
    <s v="Light"/>
    <s v="L"/>
    <n v="0.5"/>
    <n v="8.91"/>
    <n v="53.46"/>
    <x v="1"/>
  </r>
  <r>
    <s v="NOP-21394-646"/>
    <x v="197"/>
    <x v="185"/>
    <x v="27"/>
    <n v="2"/>
    <x v="185"/>
    <s v="ncuttler5g@parallels.com"/>
    <x v="0"/>
    <x v="3"/>
    <s v="Lib"/>
    <s v="Dark"/>
    <s v="D"/>
    <n v="2.5"/>
    <n v="29.784999999999997"/>
    <n v="59.569999999999993"/>
    <x v="1"/>
  </r>
  <r>
    <s v="NOP-21394-646"/>
    <x v="198"/>
    <x v="185"/>
    <x v="27"/>
    <n v="3"/>
    <x v="185"/>
    <s v="ncuttler5g@parallels.com"/>
    <x v="0"/>
    <x v="3"/>
    <s v="Lib"/>
    <s v="Dark"/>
    <s v="D"/>
    <n v="2.5"/>
    <n v="29.784999999999997"/>
    <n v="89.35499999999999"/>
    <x v="1"/>
  </r>
  <r>
    <s v="NOP-21394-646"/>
    <x v="199"/>
    <x v="185"/>
    <x v="23"/>
    <n v="4"/>
    <x v="185"/>
    <s v="ncuttler5g@parallels.com"/>
    <x v="0"/>
    <x v="3"/>
    <s v="Lib"/>
    <s v="Light"/>
    <s v="L"/>
    <n v="0.5"/>
    <n v="9.51"/>
    <n v="38.04"/>
    <x v="1"/>
  </r>
  <r>
    <s v="NOP-21394-646"/>
    <x v="200"/>
    <x v="185"/>
    <x v="3"/>
    <n v="3"/>
    <x v="185"/>
    <s v="ncuttler5g@parallels.com"/>
    <x v="0"/>
    <x v="1"/>
    <s v="Exc"/>
    <s v="Mid"/>
    <s v="M"/>
    <n v="1"/>
    <n v="13.75"/>
    <n v="41.25"/>
    <x v="1"/>
  </r>
  <r>
    <s v="FTV-77095-168"/>
    <x v="201"/>
    <x v="186"/>
    <x v="23"/>
    <n v="6"/>
    <x v="186"/>
    <s v=""/>
    <x v="0"/>
    <x v="3"/>
    <s v="Lib"/>
    <s v="Light"/>
    <s v="L"/>
    <n v="0.5"/>
    <n v="9.51"/>
    <n v="57.06"/>
    <x v="1"/>
  </r>
  <r>
    <s v="BOR-02906-411"/>
    <x v="202"/>
    <x v="187"/>
    <x v="27"/>
    <n v="6"/>
    <x v="187"/>
    <s v="tfelip5m@typepad.com"/>
    <x v="0"/>
    <x v="3"/>
    <s v="Lib"/>
    <s v="Dark"/>
    <s v="D"/>
    <n v="2.5"/>
    <n v="29.784999999999997"/>
    <n v="178.70999999999998"/>
    <x v="0"/>
  </r>
  <r>
    <s v="WMP-68847-770"/>
    <x v="203"/>
    <x v="188"/>
    <x v="7"/>
    <n v="1"/>
    <x v="188"/>
    <s v="vle5n@disqus.com"/>
    <x v="0"/>
    <x v="3"/>
    <s v="Lib"/>
    <s v="Light"/>
    <s v="L"/>
    <n v="0.2"/>
    <n v="4.7549999999999999"/>
    <n v="4.7549999999999999"/>
    <x v="1"/>
  </r>
  <r>
    <s v="TMO-22785-872"/>
    <x v="204"/>
    <x v="189"/>
    <x v="3"/>
    <n v="6"/>
    <x v="189"/>
    <s v=""/>
    <x v="0"/>
    <x v="1"/>
    <s v="Exc"/>
    <s v="Mid"/>
    <s v="M"/>
    <n v="1"/>
    <n v="13.75"/>
    <n v="82.5"/>
    <x v="1"/>
  </r>
  <r>
    <s v="TJG-73587-353"/>
    <x v="205"/>
    <x v="190"/>
    <x v="25"/>
    <n v="3"/>
    <x v="190"/>
    <s v=""/>
    <x v="0"/>
    <x v="0"/>
    <s v="Rob"/>
    <s v="Dark"/>
    <s v="D"/>
    <n v="0.2"/>
    <n v="2.6849999999999996"/>
    <n v="8.0549999999999997"/>
    <x v="0"/>
  </r>
  <r>
    <s v="OOU-61343-455"/>
    <x v="206"/>
    <x v="191"/>
    <x v="17"/>
    <n v="2"/>
    <x v="191"/>
    <s v="npoolman5q@howstuffworks.com"/>
    <x v="0"/>
    <x v="2"/>
    <s v="Ara"/>
    <s v="Mid"/>
    <s v="M"/>
    <n v="1"/>
    <n v="11.25"/>
    <n v="22.5"/>
    <x v="1"/>
  </r>
  <r>
    <s v="RMA-08327-369"/>
    <x v="207"/>
    <x v="192"/>
    <x v="19"/>
    <n v="6"/>
    <x v="192"/>
    <s v="oduny5r@constantcontact.com"/>
    <x v="0"/>
    <x v="2"/>
    <s v="Ara"/>
    <s v="Mid"/>
    <s v="M"/>
    <n v="0.5"/>
    <n v="6.75"/>
    <n v="40.5"/>
    <x v="0"/>
  </r>
  <r>
    <s v="SFB-97929-779"/>
    <x v="208"/>
    <x v="193"/>
    <x v="6"/>
    <n v="4"/>
    <x v="193"/>
    <s v="chalfhide5s@google.ru"/>
    <x v="1"/>
    <x v="1"/>
    <s v="Exc"/>
    <s v="Dark"/>
    <s v="D"/>
    <n v="0.5"/>
    <n v="7.29"/>
    <n v="29.16"/>
    <x v="0"/>
  </r>
  <r>
    <s v="AUP-10128-606"/>
    <x v="209"/>
    <x v="194"/>
    <x v="19"/>
    <n v="1"/>
    <x v="194"/>
    <s v="fmalecky5t@list-manage.com"/>
    <x v="2"/>
    <x v="2"/>
    <s v="Ara"/>
    <s v="Mid"/>
    <s v="M"/>
    <n v="0.5"/>
    <n v="6.75"/>
    <n v="6.75"/>
    <x v="1"/>
  </r>
  <r>
    <s v="YTW-40242-005"/>
    <x v="210"/>
    <x v="195"/>
    <x v="5"/>
    <n v="4"/>
    <x v="195"/>
    <s v="aattwater5u@wikia.com"/>
    <x v="0"/>
    <x v="3"/>
    <s v="Lib"/>
    <s v="Dark"/>
    <s v="D"/>
    <n v="1"/>
    <n v="12.95"/>
    <n v="51.8"/>
    <x v="0"/>
  </r>
  <r>
    <s v="PRP-53390-819"/>
    <x v="211"/>
    <x v="196"/>
    <x v="38"/>
    <n v="6"/>
    <x v="196"/>
    <s v="mwhellans5v@mapquest.com"/>
    <x v="0"/>
    <x v="1"/>
    <s v="Exc"/>
    <s v="Light"/>
    <s v="L"/>
    <n v="0.5"/>
    <n v="8.91"/>
    <n v="53.46"/>
    <x v="1"/>
  </r>
  <r>
    <s v="GSJ-01065-125"/>
    <x v="212"/>
    <x v="197"/>
    <x v="15"/>
    <n v="4"/>
    <x v="197"/>
    <s v="dcamilletti5w@businesswire.com"/>
    <x v="0"/>
    <x v="1"/>
    <s v="Exc"/>
    <s v="Dark"/>
    <s v="D"/>
    <n v="0.2"/>
    <n v="3.645"/>
    <n v="14.58"/>
    <x v="0"/>
  </r>
  <r>
    <s v="YQU-65147-580"/>
    <x v="213"/>
    <x v="198"/>
    <x v="11"/>
    <n v="1"/>
    <x v="198"/>
    <s v="egalgey5x@wufoo.com"/>
    <x v="0"/>
    <x v="0"/>
    <s v="Rob"/>
    <s v="Dark"/>
    <s v="D"/>
    <n v="2.5"/>
    <n v="20.584999999999997"/>
    <n v="20.584999999999997"/>
    <x v="1"/>
  </r>
  <r>
    <s v="QPM-95832-683"/>
    <x v="214"/>
    <x v="199"/>
    <x v="32"/>
    <n v="2"/>
    <x v="199"/>
    <s v="mhame5y@newsvine.com"/>
    <x v="1"/>
    <x v="3"/>
    <s v="Lib"/>
    <s v="Light"/>
    <s v="L"/>
    <n v="1"/>
    <n v="15.85"/>
    <n v="31.7"/>
    <x v="1"/>
  </r>
  <r>
    <s v="BNQ-88920-567"/>
    <x v="215"/>
    <x v="200"/>
    <x v="12"/>
    <n v="6"/>
    <x v="200"/>
    <s v="igurnee5z@usnews.com"/>
    <x v="0"/>
    <x v="3"/>
    <s v="Lib"/>
    <s v="Dark"/>
    <s v="D"/>
    <n v="0.2"/>
    <n v="3.8849999999999998"/>
    <n v="23.31"/>
    <x v="1"/>
  </r>
  <r>
    <s v="PUX-47906-110"/>
    <x v="216"/>
    <x v="201"/>
    <x v="24"/>
    <n v="4"/>
    <x v="201"/>
    <s v="asnowding60@comsenz.com"/>
    <x v="0"/>
    <x v="3"/>
    <s v="Lib"/>
    <s v="Mid"/>
    <s v="M"/>
    <n v="1"/>
    <n v="14.55"/>
    <n v="58.2"/>
    <x v="0"/>
  </r>
  <r>
    <s v="COL-72079-610"/>
    <x v="217"/>
    <x v="202"/>
    <x v="38"/>
    <n v="4"/>
    <x v="202"/>
    <s v="gpoinsett61@berkeley.edu"/>
    <x v="0"/>
    <x v="1"/>
    <s v="Exc"/>
    <s v="Light"/>
    <s v="L"/>
    <n v="0.5"/>
    <n v="8.91"/>
    <n v="35.64"/>
    <x v="1"/>
  </r>
  <r>
    <s v="LBC-45686-819"/>
    <x v="218"/>
    <x v="203"/>
    <x v="17"/>
    <n v="5"/>
    <x v="203"/>
    <s v="rfurman62@t.co"/>
    <x v="1"/>
    <x v="2"/>
    <s v="Ara"/>
    <s v="Mid"/>
    <s v="M"/>
    <n v="1"/>
    <n v="11.25"/>
    <n v="56.25"/>
    <x v="0"/>
  </r>
  <r>
    <s v="BLQ-03709-265"/>
    <x v="219"/>
    <x v="204"/>
    <x v="40"/>
    <n v="3"/>
    <x v="204"/>
    <s v="ccrosier63@xrea.com"/>
    <x v="0"/>
    <x v="0"/>
    <s v="Rob"/>
    <s v="Light"/>
    <s v="L"/>
    <n v="0.2"/>
    <n v="3.5849999999999995"/>
    <n v="10.754999999999999"/>
    <x v="1"/>
  </r>
  <r>
    <s v="BLQ-03709-265"/>
    <x v="220"/>
    <x v="204"/>
    <x v="36"/>
    <n v="5"/>
    <x v="204"/>
    <s v="ccrosier63@xrea.com"/>
    <x v="0"/>
    <x v="0"/>
    <s v="Rob"/>
    <s v="Mid"/>
    <s v="M"/>
    <n v="0.2"/>
    <n v="2.9849999999999999"/>
    <n v="14.924999999999999"/>
    <x v="1"/>
  </r>
  <r>
    <s v="VFZ-91673-181"/>
    <x v="221"/>
    <x v="205"/>
    <x v="2"/>
    <n v="6"/>
    <x v="205"/>
    <s v="lrushmer65@europa.eu"/>
    <x v="0"/>
    <x v="2"/>
    <s v="Ara"/>
    <s v="Light"/>
    <s v="L"/>
    <n v="1"/>
    <n v="12.95"/>
    <n v="77.699999999999989"/>
    <x v="0"/>
  </r>
  <r>
    <s v="WKD-81956-870"/>
    <x v="222"/>
    <x v="206"/>
    <x v="31"/>
    <n v="3"/>
    <x v="206"/>
    <s v="wedinborough66@github.io"/>
    <x v="0"/>
    <x v="3"/>
    <s v="Lib"/>
    <s v="Dark"/>
    <s v="D"/>
    <n v="0.5"/>
    <n v="7.77"/>
    <n v="23.31"/>
    <x v="1"/>
  </r>
  <r>
    <s v="TNI-91067-006"/>
    <x v="223"/>
    <x v="207"/>
    <x v="33"/>
    <n v="4"/>
    <x v="207"/>
    <s v=""/>
    <x v="0"/>
    <x v="1"/>
    <s v="Exc"/>
    <s v="Light"/>
    <s v="L"/>
    <n v="1"/>
    <n v="14.85"/>
    <n v="59.4"/>
    <x v="0"/>
  </r>
  <r>
    <s v="IZA-61469-812"/>
    <x v="224"/>
    <x v="208"/>
    <x v="27"/>
    <n v="4"/>
    <x v="208"/>
    <s v="kbromehead68@un.org"/>
    <x v="0"/>
    <x v="3"/>
    <s v="Lib"/>
    <s v="Dark"/>
    <s v="D"/>
    <n v="2.5"/>
    <n v="29.784999999999997"/>
    <n v="119.13999999999999"/>
    <x v="0"/>
  </r>
  <r>
    <s v="PSS-22466-862"/>
    <x v="225"/>
    <x v="209"/>
    <x v="40"/>
    <n v="4"/>
    <x v="209"/>
    <s v="ewesterman69@si.edu"/>
    <x v="1"/>
    <x v="0"/>
    <s v="Rob"/>
    <s v="Light"/>
    <s v="L"/>
    <n v="0.2"/>
    <n v="3.5849999999999995"/>
    <n v="14.339999999999998"/>
    <x v="1"/>
  </r>
  <r>
    <s v="REH-56504-397"/>
    <x v="226"/>
    <x v="210"/>
    <x v="37"/>
    <n v="5"/>
    <x v="210"/>
    <s v="ahutchens6a@amazonaws.com"/>
    <x v="0"/>
    <x v="2"/>
    <s v="Ara"/>
    <s v="Mid"/>
    <s v="M"/>
    <n v="2.5"/>
    <n v="25.874999999999996"/>
    <n v="129.37499999999997"/>
    <x v="1"/>
  </r>
  <r>
    <s v="ALA-62598-016"/>
    <x v="227"/>
    <x v="211"/>
    <x v="25"/>
    <n v="6"/>
    <x v="211"/>
    <s v="nwyvill6b@naver.com"/>
    <x v="2"/>
    <x v="0"/>
    <s v="Rob"/>
    <s v="Dark"/>
    <s v="D"/>
    <n v="0.2"/>
    <n v="2.6849999999999996"/>
    <n v="16.11"/>
    <x v="0"/>
  </r>
  <r>
    <s v="EYE-70374-835"/>
    <x v="228"/>
    <x v="212"/>
    <x v="40"/>
    <n v="5"/>
    <x v="212"/>
    <s v="bmathon6c@barnesandnoble.com"/>
    <x v="0"/>
    <x v="0"/>
    <s v="Rob"/>
    <s v="Light"/>
    <s v="L"/>
    <n v="0.2"/>
    <n v="3.5849999999999995"/>
    <n v="17.924999999999997"/>
    <x v="1"/>
  </r>
  <r>
    <s v="CCZ-19589-212"/>
    <x v="229"/>
    <x v="213"/>
    <x v="21"/>
    <n v="2"/>
    <x v="213"/>
    <s v="kstreight6d@about.com"/>
    <x v="0"/>
    <x v="3"/>
    <s v="Lib"/>
    <s v="Mid"/>
    <s v="M"/>
    <n v="0.2"/>
    <n v="4.3650000000000002"/>
    <n v="8.73"/>
    <x v="1"/>
  </r>
  <r>
    <s v="BPT-83989-157"/>
    <x v="230"/>
    <x v="214"/>
    <x v="37"/>
    <n v="2"/>
    <x v="214"/>
    <s v="pcutchie6e@globo.com"/>
    <x v="0"/>
    <x v="2"/>
    <s v="Ara"/>
    <s v="Mid"/>
    <s v="M"/>
    <n v="2.5"/>
    <n v="25.874999999999996"/>
    <n v="51.749999999999993"/>
    <x v="1"/>
  </r>
  <r>
    <s v="YFH-87456-208"/>
    <x v="231"/>
    <x v="215"/>
    <x v="21"/>
    <n v="2"/>
    <x v="215"/>
    <s v=""/>
    <x v="0"/>
    <x v="3"/>
    <s v="Lib"/>
    <s v="Mid"/>
    <s v="M"/>
    <n v="0.2"/>
    <n v="4.3650000000000002"/>
    <n v="8.73"/>
    <x v="0"/>
  </r>
  <r>
    <s v="JLN-14700-924"/>
    <x v="232"/>
    <x v="216"/>
    <x v="7"/>
    <n v="5"/>
    <x v="216"/>
    <s v="cgheraldi6g@opera.com"/>
    <x v="2"/>
    <x v="3"/>
    <s v="Lib"/>
    <s v="Light"/>
    <s v="L"/>
    <n v="0.2"/>
    <n v="4.7549999999999999"/>
    <n v="23.774999999999999"/>
    <x v="1"/>
  </r>
  <r>
    <s v="JVW-22582-137"/>
    <x v="233"/>
    <x v="217"/>
    <x v="18"/>
    <n v="5"/>
    <x v="217"/>
    <s v="bkenwell6h@over-blog.com"/>
    <x v="0"/>
    <x v="1"/>
    <s v="Exc"/>
    <s v="Mid"/>
    <s v="M"/>
    <n v="0.2"/>
    <n v="4.125"/>
    <n v="20.625"/>
    <x v="1"/>
  </r>
  <r>
    <s v="LAA-41879-001"/>
    <x v="234"/>
    <x v="218"/>
    <x v="26"/>
    <n v="1"/>
    <x v="218"/>
    <s v="tsutty6i@google.es"/>
    <x v="0"/>
    <x v="3"/>
    <s v="Lib"/>
    <s v="Light"/>
    <s v="L"/>
    <n v="2.5"/>
    <n v="36.454999999999998"/>
    <n v="36.454999999999998"/>
    <x v="1"/>
  </r>
  <r>
    <s v="BRV-64870-915"/>
    <x v="235"/>
    <x v="219"/>
    <x v="26"/>
    <n v="5"/>
    <x v="219"/>
    <s v=""/>
    <x v="1"/>
    <x v="3"/>
    <s v="Lib"/>
    <s v="Light"/>
    <s v="L"/>
    <n v="2.5"/>
    <n v="36.454999999999998"/>
    <n v="182.27499999999998"/>
    <x v="1"/>
  </r>
  <r>
    <s v="RGJ-12544-083"/>
    <x v="236"/>
    <x v="220"/>
    <x v="27"/>
    <n v="3"/>
    <x v="220"/>
    <s v="charce6k@cafepress.com"/>
    <x v="1"/>
    <x v="3"/>
    <s v="Lib"/>
    <s v="Dark"/>
    <s v="D"/>
    <n v="2.5"/>
    <n v="29.784999999999997"/>
    <n v="89.35499999999999"/>
    <x v="1"/>
  </r>
  <r>
    <s v="JJX-83339-346"/>
    <x v="237"/>
    <x v="221"/>
    <x v="40"/>
    <n v="1"/>
    <x v="221"/>
    <s v=""/>
    <x v="0"/>
    <x v="0"/>
    <s v="Rob"/>
    <s v="Light"/>
    <s v="L"/>
    <n v="0.2"/>
    <n v="3.5849999999999995"/>
    <n v="3.5849999999999995"/>
    <x v="0"/>
  </r>
  <r>
    <s v="BIU-21970-705"/>
    <x v="238"/>
    <x v="222"/>
    <x v="13"/>
    <n v="2"/>
    <x v="222"/>
    <s v="fdrysdale6m@symantec.com"/>
    <x v="0"/>
    <x v="0"/>
    <s v="Rob"/>
    <s v="Mid"/>
    <s v="M"/>
    <n v="2.5"/>
    <n v="22.884999999999998"/>
    <n v="45.769999999999996"/>
    <x v="0"/>
  </r>
  <r>
    <s v="ELJ-87741-745"/>
    <x v="239"/>
    <x v="223"/>
    <x v="33"/>
    <n v="4"/>
    <x v="223"/>
    <s v="dmagowan6n@fc2.com"/>
    <x v="0"/>
    <x v="1"/>
    <s v="Exc"/>
    <s v="Light"/>
    <s v="L"/>
    <n v="1"/>
    <n v="14.85"/>
    <n v="59.4"/>
    <x v="1"/>
  </r>
  <r>
    <s v="SGI-48226-857"/>
    <x v="240"/>
    <x v="224"/>
    <x v="37"/>
    <n v="6"/>
    <x v="224"/>
    <s v=""/>
    <x v="0"/>
    <x v="2"/>
    <s v="Ara"/>
    <s v="Mid"/>
    <s v="M"/>
    <n v="2.5"/>
    <n v="25.874999999999996"/>
    <n v="155.24999999999997"/>
    <x v="0"/>
  </r>
  <r>
    <s v="AHV-66988-037"/>
    <x v="241"/>
    <x v="225"/>
    <x v="13"/>
    <n v="2"/>
    <x v="225"/>
    <s v=""/>
    <x v="0"/>
    <x v="0"/>
    <s v="Rob"/>
    <s v="Mid"/>
    <s v="M"/>
    <n v="2.5"/>
    <n v="22.884999999999998"/>
    <n v="45.769999999999996"/>
    <x v="1"/>
  </r>
  <r>
    <s v="ISK-42066-094"/>
    <x v="242"/>
    <x v="226"/>
    <x v="45"/>
    <n v="3"/>
    <x v="226"/>
    <s v="srushbrooke6q@youku.com"/>
    <x v="0"/>
    <x v="1"/>
    <s v="Exc"/>
    <s v="Dark"/>
    <s v="D"/>
    <n v="1"/>
    <n v="12.15"/>
    <n v="36.450000000000003"/>
    <x v="0"/>
  </r>
  <r>
    <s v="FTC-35822-530"/>
    <x v="243"/>
    <x v="227"/>
    <x v="6"/>
    <n v="4"/>
    <x v="227"/>
    <s v="tdrynan6r@deviantart.com"/>
    <x v="0"/>
    <x v="1"/>
    <s v="Exc"/>
    <s v="Dark"/>
    <s v="D"/>
    <n v="0.5"/>
    <n v="7.29"/>
    <n v="29.16"/>
    <x v="0"/>
  </r>
  <r>
    <s v="VSS-56247-688"/>
    <x v="244"/>
    <x v="228"/>
    <x v="43"/>
    <n v="4"/>
    <x v="228"/>
    <s v="eyurkov6s@hud.gov"/>
    <x v="0"/>
    <x v="3"/>
    <s v="Lib"/>
    <s v="Mid"/>
    <s v="M"/>
    <n v="2.5"/>
    <n v="33.464999999999996"/>
    <n v="133.85999999999999"/>
    <x v="1"/>
  </r>
  <r>
    <s v="HVW-25584-144"/>
    <x v="245"/>
    <x v="229"/>
    <x v="7"/>
    <n v="5"/>
    <x v="229"/>
    <s v="lmallan6t@state.gov"/>
    <x v="0"/>
    <x v="3"/>
    <s v="Lib"/>
    <s v="Light"/>
    <s v="L"/>
    <n v="0.2"/>
    <n v="4.7549999999999999"/>
    <n v="23.774999999999999"/>
    <x v="0"/>
  </r>
  <r>
    <s v="MUY-15309-209"/>
    <x v="246"/>
    <x v="230"/>
    <x v="5"/>
    <n v="3"/>
    <x v="230"/>
    <s v="gbentjens6u@netlog.com"/>
    <x v="2"/>
    <x v="3"/>
    <s v="Lib"/>
    <s v="Dark"/>
    <s v="D"/>
    <n v="1"/>
    <n v="12.95"/>
    <n v="38.849999999999994"/>
    <x v="1"/>
  </r>
  <r>
    <s v="VAJ-44572-469"/>
    <x v="247"/>
    <x v="231"/>
    <x v="40"/>
    <n v="6"/>
    <x v="231"/>
    <s v=""/>
    <x v="1"/>
    <x v="0"/>
    <s v="Rob"/>
    <s v="Light"/>
    <s v="L"/>
    <n v="0.2"/>
    <n v="3.5849999999999995"/>
    <n v="21.509999999999998"/>
    <x v="0"/>
  </r>
  <r>
    <s v="YJU-84377-606"/>
    <x v="248"/>
    <x v="232"/>
    <x v="9"/>
    <n v="1"/>
    <x v="232"/>
    <s v="lentwistle6w@omniture.com"/>
    <x v="0"/>
    <x v="2"/>
    <s v="Ara"/>
    <s v="Dark"/>
    <s v="D"/>
    <n v="1"/>
    <n v="9.9499999999999993"/>
    <n v="9.9499999999999993"/>
    <x v="0"/>
  </r>
  <r>
    <s v="VNC-93921-469"/>
    <x v="249"/>
    <x v="233"/>
    <x v="32"/>
    <n v="1"/>
    <x v="233"/>
    <s v="zkiffe74@cyberchimps.com"/>
    <x v="0"/>
    <x v="3"/>
    <s v="Lib"/>
    <s v="Light"/>
    <s v="L"/>
    <n v="1"/>
    <n v="15.85"/>
    <n v="15.85"/>
    <x v="0"/>
  </r>
  <r>
    <s v="OGB-91614-810"/>
    <x v="250"/>
    <x v="234"/>
    <x v="36"/>
    <n v="1"/>
    <x v="234"/>
    <s v="macott6y@pagesperso-orange.fr"/>
    <x v="0"/>
    <x v="0"/>
    <s v="Rob"/>
    <s v="Mid"/>
    <s v="M"/>
    <n v="0.2"/>
    <n v="2.9849999999999999"/>
    <n v="2.9849999999999999"/>
    <x v="0"/>
  </r>
  <r>
    <s v="BQI-61647-496"/>
    <x v="251"/>
    <x v="235"/>
    <x v="3"/>
    <n v="5"/>
    <x v="235"/>
    <s v="cheaviside6z@rediff.com"/>
    <x v="0"/>
    <x v="1"/>
    <s v="Exc"/>
    <s v="Mid"/>
    <s v="M"/>
    <n v="1"/>
    <n v="13.75"/>
    <n v="68.75"/>
    <x v="0"/>
  </r>
  <r>
    <s v="IOM-51636-823"/>
    <x v="252"/>
    <x v="236"/>
    <x v="9"/>
    <n v="3"/>
    <x v="236"/>
    <s v=""/>
    <x v="0"/>
    <x v="2"/>
    <s v="Ara"/>
    <s v="Dark"/>
    <s v="D"/>
    <n v="1"/>
    <n v="9.9499999999999993"/>
    <n v="29.849999999999998"/>
    <x v="1"/>
  </r>
  <r>
    <s v="GGD-38107-641"/>
    <x v="253"/>
    <x v="237"/>
    <x v="24"/>
    <n v="4"/>
    <x v="237"/>
    <s v="lkernan71@wsj.com"/>
    <x v="0"/>
    <x v="3"/>
    <s v="Lib"/>
    <s v="Mid"/>
    <s v="M"/>
    <n v="1"/>
    <n v="14.55"/>
    <n v="58.2"/>
    <x v="1"/>
  </r>
  <r>
    <s v="LTO-95975-728"/>
    <x v="254"/>
    <x v="238"/>
    <x v="35"/>
    <n v="4"/>
    <x v="238"/>
    <s v="rmclae72@dailymotion.com"/>
    <x v="2"/>
    <x v="0"/>
    <s v="Rob"/>
    <s v="Light"/>
    <s v="L"/>
    <n v="0.5"/>
    <n v="7.169999999999999"/>
    <n v="28.679999999999996"/>
    <x v="1"/>
  </r>
  <r>
    <s v="IGM-84664-265"/>
    <x v="255"/>
    <x v="239"/>
    <x v="35"/>
    <n v="3"/>
    <x v="239"/>
    <s v="cblowfelde73@ustream.tv"/>
    <x v="0"/>
    <x v="0"/>
    <s v="Rob"/>
    <s v="Light"/>
    <s v="L"/>
    <n v="0.5"/>
    <n v="7.169999999999999"/>
    <n v="21.509999999999998"/>
    <x v="1"/>
  </r>
  <r>
    <s v="SKO-45740-621"/>
    <x v="256"/>
    <x v="233"/>
    <x v="22"/>
    <n v="2"/>
    <x v="233"/>
    <s v="zkiffe74@cyberchimps.com"/>
    <x v="0"/>
    <x v="3"/>
    <s v="Lib"/>
    <s v="Mid"/>
    <s v="M"/>
    <n v="0.5"/>
    <n v="8.73"/>
    <n v="17.46"/>
    <x v="0"/>
  </r>
  <r>
    <s v="FOJ-02234-063"/>
    <x v="257"/>
    <x v="240"/>
    <x v="47"/>
    <n v="1"/>
    <x v="240"/>
    <s v="docalleran75@ucla.edu"/>
    <x v="0"/>
    <x v="1"/>
    <s v="Exc"/>
    <s v="Dark"/>
    <s v="D"/>
    <n v="2.5"/>
    <n v="27.945"/>
    <n v="27.945"/>
    <x v="0"/>
  </r>
  <r>
    <s v="MSJ-11909-468"/>
    <x v="258"/>
    <x v="241"/>
    <x v="47"/>
    <n v="5"/>
    <x v="241"/>
    <s v="ccromwell76@desdev.cn"/>
    <x v="0"/>
    <x v="1"/>
    <s v="Exc"/>
    <s v="Dark"/>
    <s v="D"/>
    <n v="2.5"/>
    <n v="27.945"/>
    <n v="139.72499999999999"/>
    <x v="1"/>
  </r>
  <r>
    <s v="DKB-78053-329"/>
    <x v="259"/>
    <x v="242"/>
    <x v="36"/>
    <n v="2"/>
    <x v="242"/>
    <s v="ihay77@lulu.com"/>
    <x v="2"/>
    <x v="0"/>
    <s v="Rob"/>
    <s v="Mid"/>
    <s v="M"/>
    <n v="0.2"/>
    <n v="2.9849999999999999"/>
    <n v="5.97"/>
    <x v="1"/>
  </r>
  <r>
    <s v="DFZ-45083-941"/>
    <x v="260"/>
    <x v="243"/>
    <x v="4"/>
    <n v="1"/>
    <x v="243"/>
    <s v="ttaffarello78@sciencedaily.com"/>
    <x v="0"/>
    <x v="0"/>
    <s v="Rob"/>
    <s v="Light"/>
    <s v="L"/>
    <n v="2.5"/>
    <n v="27.484999999999996"/>
    <n v="27.484999999999996"/>
    <x v="0"/>
  </r>
  <r>
    <s v="OTA-40969-710"/>
    <x v="261"/>
    <x v="244"/>
    <x v="41"/>
    <n v="5"/>
    <x v="244"/>
    <s v="mcanty79@jigsy.com"/>
    <x v="0"/>
    <x v="0"/>
    <s v="Rob"/>
    <s v="Light"/>
    <s v="L"/>
    <n v="1"/>
    <n v="11.95"/>
    <n v="59.75"/>
    <x v="0"/>
  </r>
  <r>
    <s v="GRH-45571-667"/>
    <x v="262"/>
    <x v="245"/>
    <x v="3"/>
    <n v="3"/>
    <x v="245"/>
    <s v="jkopke7a@auda.org.au"/>
    <x v="0"/>
    <x v="1"/>
    <s v="Exc"/>
    <s v="Mid"/>
    <s v="M"/>
    <n v="1"/>
    <n v="13.75"/>
    <n v="41.25"/>
    <x v="1"/>
  </r>
  <r>
    <s v="NXV-05302-067"/>
    <x v="263"/>
    <x v="246"/>
    <x v="43"/>
    <n v="4"/>
    <x v="246"/>
    <s v=""/>
    <x v="0"/>
    <x v="3"/>
    <s v="Lib"/>
    <s v="Mid"/>
    <s v="M"/>
    <n v="2.5"/>
    <n v="33.464999999999996"/>
    <n v="133.85999999999999"/>
    <x v="1"/>
  </r>
  <r>
    <s v="VZH-86274-142"/>
    <x v="264"/>
    <x v="247"/>
    <x v="41"/>
    <n v="5"/>
    <x v="247"/>
    <s v=""/>
    <x v="1"/>
    <x v="0"/>
    <s v="Rob"/>
    <s v="Light"/>
    <s v="L"/>
    <n v="1"/>
    <n v="11.95"/>
    <n v="59.75"/>
    <x v="0"/>
  </r>
  <r>
    <s v="KIX-93248-135"/>
    <x v="265"/>
    <x v="248"/>
    <x v="20"/>
    <n v="1"/>
    <x v="248"/>
    <s v="vhellmore7d@bbc.co.uk"/>
    <x v="0"/>
    <x v="2"/>
    <s v="Ara"/>
    <s v="Dark"/>
    <s v="D"/>
    <n v="0.5"/>
    <n v="5.97"/>
    <n v="5.97"/>
    <x v="0"/>
  </r>
  <r>
    <s v="AXR-10962-010"/>
    <x v="266"/>
    <x v="249"/>
    <x v="45"/>
    <n v="2"/>
    <x v="249"/>
    <s v="mseawright7e@nbcnews.com"/>
    <x v="2"/>
    <x v="1"/>
    <s v="Exc"/>
    <s v="Dark"/>
    <s v="D"/>
    <n v="1"/>
    <n v="12.15"/>
    <n v="24.3"/>
    <x v="1"/>
  </r>
  <r>
    <s v="IHS-71573-008"/>
    <x v="267"/>
    <x v="250"/>
    <x v="15"/>
    <n v="6"/>
    <x v="250"/>
    <s v="snortheast7f@mashable.com"/>
    <x v="0"/>
    <x v="1"/>
    <s v="Exc"/>
    <s v="Dark"/>
    <s v="D"/>
    <n v="0.2"/>
    <n v="3.645"/>
    <n v="21.87"/>
    <x v="0"/>
  </r>
  <r>
    <s v="QTR-19001-114"/>
    <x v="268"/>
    <x v="195"/>
    <x v="9"/>
    <n v="2"/>
    <x v="195"/>
    <s v="aattwater5u@wikia.com"/>
    <x v="0"/>
    <x v="2"/>
    <s v="Ara"/>
    <s v="Dark"/>
    <s v="D"/>
    <n v="1"/>
    <n v="9.9499999999999993"/>
    <n v="19.899999999999999"/>
    <x v="0"/>
  </r>
  <r>
    <s v="WBK-62297-910"/>
    <x v="269"/>
    <x v="251"/>
    <x v="16"/>
    <n v="2"/>
    <x v="251"/>
    <s v="mfearon7h@reverbnation.com"/>
    <x v="0"/>
    <x v="2"/>
    <s v="Ara"/>
    <s v="Dark"/>
    <s v="D"/>
    <n v="0.2"/>
    <n v="2.9849999999999999"/>
    <n v="5.97"/>
    <x v="1"/>
  </r>
  <r>
    <s v="OGY-19377-175"/>
    <x v="270"/>
    <x v="252"/>
    <x v="6"/>
    <n v="1"/>
    <x v="252"/>
    <s v=""/>
    <x v="1"/>
    <x v="1"/>
    <s v="Exc"/>
    <s v="Dark"/>
    <s v="D"/>
    <n v="0.5"/>
    <n v="7.29"/>
    <n v="7.29"/>
    <x v="0"/>
  </r>
  <r>
    <s v="ESR-66651-814"/>
    <x v="271"/>
    <x v="253"/>
    <x v="16"/>
    <n v="4"/>
    <x v="253"/>
    <s v="jsisneros7j@a8.net"/>
    <x v="0"/>
    <x v="2"/>
    <s v="Ara"/>
    <s v="Dark"/>
    <s v="D"/>
    <n v="0.2"/>
    <n v="2.9849999999999999"/>
    <n v="11.94"/>
    <x v="0"/>
  </r>
  <r>
    <s v="CPX-46916-770"/>
    <x v="272"/>
    <x v="254"/>
    <x v="41"/>
    <n v="6"/>
    <x v="254"/>
    <s v="zcarlson7k@bigcartel.com"/>
    <x v="1"/>
    <x v="0"/>
    <s v="Rob"/>
    <s v="Light"/>
    <s v="L"/>
    <n v="1"/>
    <n v="11.95"/>
    <n v="71.699999999999989"/>
    <x v="0"/>
  </r>
  <r>
    <s v="MDC-03318-645"/>
    <x v="273"/>
    <x v="255"/>
    <x v="29"/>
    <n v="2"/>
    <x v="255"/>
    <s v="wmaddox7l@timesonline.co.uk"/>
    <x v="0"/>
    <x v="2"/>
    <s v="Ara"/>
    <s v="Light"/>
    <s v="L"/>
    <n v="0.2"/>
    <n v="3.8849999999999998"/>
    <n v="7.77"/>
    <x v="1"/>
  </r>
  <r>
    <s v="SFF-86059-407"/>
    <x v="274"/>
    <x v="256"/>
    <x v="37"/>
    <n v="1"/>
    <x v="256"/>
    <s v="dhedlestone7m@craigslist.org"/>
    <x v="0"/>
    <x v="2"/>
    <s v="Ara"/>
    <s v="Mid"/>
    <s v="M"/>
    <n v="2.5"/>
    <n v="25.874999999999996"/>
    <n v="25.874999999999996"/>
    <x v="1"/>
  </r>
  <r>
    <s v="SCL-94540-788"/>
    <x v="275"/>
    <x v="257"/>
    <x v="10"/>
    <n v="6"/>
    <x v="257"/>
    <s v="tcrowthe7n@europa.eu"/>
    <x v="0"/>
    <x v="1"/>
    <s v="Exc"/>
    <s v="Light"/>
    <s v="L"/>
    <n v="2.5"/>
    <n v="34.154999999999994"/>
    <n v="204.92999999999995"/>
    <x v="1"/>
  </r>
  <r>
    <s v="HVU-21634-076"/>
    <x v="276"/>
    <x v="258"/>
    <x v="4"/>
    <n v="4"/>
    <x v="258"/>
    <s v="dbury7o@tinyurl.com"/>
    <x v="1"/>
    <x v="0"/>
    <s v="Rob"/>
    <s v="Light"/>
    <s v="L"/>
    <n v="2.5"/>
    <n v="27.484999999999996"/>
    <n v="109.93999999999998"/>
    <x v="0"/>
  </r>
  <r>
    <s v="XUS-73326-418"/>
    <x v="277"/>
    <x v="259"/>
    <x v="33"/>
    <n v="6"/>
    <x v="259"/>
    <s v="gbroadbear7p@omniture.com"/>
    <x v="0"/>
    <x v="1"/>
    <s v="Exc"/>
    <s v="Light"/>
    <s v="L"/>
    <n v="1"/>
    <n v="14.85"/>
    <n v="89.1"/>
    <x v="1"/>
  </r>
  <r>
    <s v="XWD-18933-006"/>
    <x v="278"/>
    <x v="260"/>
    <x v="29"/>
    <n v="2"/>
    <x v="260"/>
    <s v="epalfrey7q@devhub.com"/>
    <x v="0"/>
    <x v="2"/>
    <s v="Ara"/>
    <s v="Light"/>
    <s v="L"/>
    <n v="0.2"/>
    <n v="3.8849999999999998"/>
    <n v="7.77"/>
    <x v="0"/>
  </r>
  <r>
    <s v="HPD-65272-772"/>
    <x v="279"/>
    <x v="261"/>
    <x v="43"/>
    <n v="1"/>
    <x v="261"/>
    <s v="pmetrick7r@rakuten.co.jp"/>
    <x v="0"/>
    <x v="3"/>
    <s v="Lib"/>
    <s v="Mid"/>
    <s v="M"/>
    <n v="2.5"/>
    <n v="33.464999999999996"/>
    <n v="33.464999999999996"/>
    <x v="0"/>
  </r>
  <r>
    <s v="JEG-93140-224"/>
    <x v="280"/>
    <x v="262"/>
    <x v="1"/>
    <n v="5"/>
    <x v="262"/>
    <s v=""/>
    <x v="0"/>
    <x v="1"/>
    <s v="Exc"/>
    <s v="Mid"/>
    <s v="M"/>
    <n v="0.5"/>
    <n v="8.25"/>
    <n v="41.25"/>
    <x v="0"/>
  </r>
  <r>
    <s v="NNH-62058-950"/>
    <x v="281"/>
    <x v="263"/>
    <x v="33"/>
    <n v="4"/>
    <x v="263"/>
    <s v="kkarby7t@sbwire.com"/>
    <x v="0"/>
    <x v="1"/>
    <s v="Exc"/>
    <s v="Light"/>
    <s v="L"/>
    <n v="1"/>
    <n v="14.85"/>
    <n v="59.4"/>
    <x v="0"/>
  </r>
  <r>
    <s v="LTD-71429-845"/>
    <x v="282"/>
    <x v="264"/>
    <x v="42"/>
    <n v="1"/>
    <x v="264"/>
    <s v="fcrumpe7u@ftc.gov"/>
    <x v="2"/>
    <x v="2"/>
    <s v="Ara"/>
    <s v="Light"/>
    <s v="L"/>
    <n v="0.5"/>
    <n v="7.77"/>
    <n v="7.77"/>
    <x v="1"/>
  </r>
  <r>
    <s v="MPV-26985-215"/>
    <x v="283"/>
    <x v="265"/>
    <x v="34"/>
    <n v="1"/>
    <x v="265"/>
    <s v="achatto7v@sakura.ne.jp"/>
    <x v="2"/>
    <x v="0"/>
    <s v="Rob"/>
    <s v="Dark"/>
    <s v="D"/>
    <n v="0.5"/>
    <n v="5.3699999999999992"/>
    <n v="5.3699999999999992"/>
    <x v="0"/>
  </r>
  <r>
    <s v="IYO-10245-081"/>
    <x v="284"/>
    <x v="266"/>
    <x v="28"/>
    <n v="3"/>
    <x v="266"/>
    <s v=""/>
    <x v="0"/>
    <x v="1"/>
    <s v="Exc"/>
    <s v="Mid"/>
    <s v="M"/>
    <n v="2.5"/>
    <n v="31.624999999999996"/>
    <n v="94.874999999999986"/>
    <x v="1"/>
  </r>
  <r>
    <s v="BYZ-39669-954"/>
    <x v="285"/>
    <x v="267"/>
    <x v="26"/>
    <n v="1"/>
    <x v="267"/>
    <s v=""/>
    <x v="0"/>
    <x v="3"/>
    <s v="Lib"/>
    <s v="Light"/>
    <s v="L"/>
    <n v="2.5"/>
    <n v="36.454999999999998"/>
    <n v="36.454999999999998"/>
    <x v="1"/>
  </r>
  <r>
    <s v="EFB-72860-209"/>
    <x v="286"/>
    <x v="268"/>
    <x v="14"/>
    <n v="4"/>
    <x v="268"/>
    <s v="bmergue7y@umn.edu"/>
    <x v="0"/>
    <x v="2"/>
    <s v="Ara"/>
    <s v="Mid"/>
    <s v="M"/>
    <n v="0.2"/>
    <n v="3.375"/>
    <n v="13.5"/>
    <x v="0"/>
  </r>
  <r>
    <s v="GMM-72397-378"/>
    <x v="287"/>
    <x v="269"/>
    <x v="40"/>
    <n v="4"/>
    <x v="269"/>
    <s v="kpatise7z@jigsy.com"/>
    <x v="0"/>
    <x v="0"/>
    <s v="Rob"/>
    <s v="Light"/>
    <s v="L"/>
    <n v="0.2"/>
    <n v="3.5849999999999995"/>
    <n v="14.339999999999998"/>
    <x v="1"/>
  </r>
  <r>
    <s v="LYP-52345-883"/>
    <x v="288"/>
    <x v="270"/>
    <x v="1"/>
    <n v="1"/>
    <x v="270"/>
    <s v=""/>
    <x v="1"/>
    <x v="1"/>
    <s v="Exc"/>
    <s v="Mid"/>
    <s v="M"/>
    <n v="0.5"/>
    <n v="8.25"/>
    <n v="8.25"/>
    <x v="0"/>
  </r>
  <r>
    <s v="DFK-35846-692"/>
    <x v="289"/>
    <x v="271"/>
    <x v="25"/>
    <n v="5"/>
    <x v="271"/>
    <s v=""/>
    <x v="0"/>
    <x v="0"/>
    <s v="Rob"/>
    <s v="Dark"/>
    <s v="D"/>
    <n v="0.2"/>
    <n v="2.6849999999999996"/>
    <n v="13.424999999999997"/>
    <x v="0"/>
  </r>
  <r>
    <s v="XAH-93337-609"/>
    <x v="290"/>
    <x v="272"/>
    <x v="9"/>
    <n v="5"/>
    <x v="272"/>
    <s v="dduke82@vkontakte.ru"/>
    <x v="0"/>
    <x v="2"/>
    <s v="Ara"/>
    <s v="Dark"/>
    <s v="D"/>
    <n v="1"/>
    <n v="9.9499999999999993"/>
    <n v="49.75"/>
    <x v="1"/>
  </r>
  <r>
    <s v="QKA-72582-644"/>
    <x v="291"/>
    <x v="273"/>
    <x v="1"/>
    <n v="2"/>
    <x v="273"/>
    <s v=""/>
    <x v="1"/>
    <x v="1"/>
    <s v="Exc"/>
    <s v="Mid"/>
    <s v="M"/>
    <n v="0.5"/>
    <n v="8.25"/>
    <n v="16.5"/>
    <x v="1"/>
  </r>
  <r>
    <s v="ZDK-84567-102"/>
    <x v="292"/>
    <x v="274"/>
    <x v="20"/>
    <n v="3"/>
    <x v="274"/>
    <s v="ihussey84@mapy.cz"/>
    <x v="0"/>
    <x v="2"/>
    <s v="Ara"/>
    <s v="Dark"/>
    <s v="D"/>
    <n v="0.5"/>
    <n v="5.97"/>
    <n v="17.91"/>
    <x v="1"/>
  </r>
  <r>
    <s v="WAV-38301-984"/>
    <x v="293"/>
    <x v="275"/>
    <x v="20"/>
    <n v="5"/>
    <x v="275"/>
    <s v="cpinkerton85@upenn.edu"/>
    <x v="0"/>
    <x v="2"/>
    <s v="Ara"/>
    <s v="Dark"/>
    <s v="D"/>
    <n v="0.5"/>
    <n v="5.97"/>
    <n v="29.849999999999998"/>
    <x v="1"/>
  </r>
  <r>
    <s v="KZR-33023-209"/>
    <x v="294"/>
    <x v="276"/>
    <x v="33"/>
    <n v="3"/>
    <x v="276"/>
    <s v=""/>
    <x v="0"/>
    <x v="1"/>
    <s v="Exc"/>
    <s v="Light"/>
    <s v="L"/>
    <n v="1"/>
    <n v="14.85"/>
    <n v="44.55"/>
    <x v="1"/>
  </r>
  <r>
    <s v="ULM-49433-003"/>
    <x v="295"/>
    <x v="277"/>
    <x v="3"/>
    <n v="2"/>
    <x v="277"/>
    <s v=""/>
    <x v="0"/>
    <x v="1"/>
    <s v="Exc"/>
    <s v="Mid"/>
    <s v="M"/>
    <n v="1"/>
    <n v="13.75"/>
    <n v="27.5"/>
    <x v="1"/>
  </r>
  <r>
    <s v="SIB-83254-136"/>
    <x v="296"/>
    <x v="278"/>
    <x v="8"/>
    <n v="6"/>
    <x v="278"/>
    <s v="dvizor88@furl.net"/>
    <x v="0"/>
    <x v="0"/>
    <s v="Rob"/>
    <s v="Mid"/>
    <s v="M"/>
    <n v="0.5"/>
    <n v="5.97"/>
    <n v="35.82"/>
    <x v="0"/>
  </r>
  <r>
    <s v="NOK-50349-551"/>
    <x v="297"/>
    <x v="279"/>
    <x v="34"/>
    <n v="3"/>
    <x v="279"/>
    <s v="esedgebeer89@oaic.gov.au"/>
    <x v="0"/>
    <x v="0"/>
    <s v="Rob"/>
    <s v="Dark"/>
    <s v="D"/>
    <n v="0.5"/>
    <n v="5.3699999999999992"/>
    <n v="16.11"/>
    <x v="0"/>
  </r>
  <r>
    <s v="YIS-96268-844"/>
    <x v="298"/>
    <x v="280"/>
    <x v="46"/>
    <n v="6"/>
    <x v="280"/>
    <s v="klestrange8a@lulu.com"/>
    <x v="0"/>
    <x v="1"/>
    <s v="Exc"/>
    <s v="Light"/>
    <s v="L"/>
    <n v="0.2"/>
    <n v="4.4550000000000001"/>
    <n v="26.73"/>
    <x v="0"/>
  </r>
  <r>
    <s v="CXI-04933-855"/>
    <x v="299"/>
    <x v="281"/>
    <x v="10"/>
    <n v="6"/>
    <x v="281"/>
    <s v="ltanti8b@techcrunch.com"/>
    <x v="0"/>
    <x v="1"/>
    <s v="Exc"/>
    <s v="Light"/>
    <s v="L"/>
    <n v="2.5"/>
    <n v="34.154999999999994"/>
    <n v="204.92999999999995"/>
    <x v="0"/>
  </r>
  <r>
    <s v="IZU-90429-382"/>
    <x v="300"/>
    <x v="282"/>
    <x v="2"/>
    <n v="3"/>
    <x v="282"/>
    <s v="ade8c@1und1.de"/>
    <x v="0"/>
    <x v="2"/>
    <s v="Ara"/>
    <s v="Light"/>
    <s v="L"/>
    <n v="1"/>
    <n v="12.95"/>
    <n v="38.849999999999994"/>
    <x v="0"/>
  </r>
  <r>
    <s v="WIT-40912-783"/>
    <x v="301"/>
    <x v="283"/>
    <x v="12"/>
    <n v="4"/>
    <x v="283"/>
    <s v="tjedrachowicz8d@acquirethisname.com"/>
    <x v="0"/>
    <x v="3"/>
    <s v="Lib"/>
    <s v="Dark"/>
    <s v="D"/>
    <n v="0.2"/>
    <n v="3.8849999999999998"/>
    <n v="15.54"/>
    <x v="0"/>
  </r>
  <r>
    <s v="PSD-57291-590"/>
    <x v="302"/>
    <x v="284"/>
    <x v="19"/>
    <n v="1"/>
    <x v="284"/>
    <s v="pstonner8e@moonfruit.com"/>
    <x v="0"/>
    <x v="2"/>
    <s v="Ara"/>
    <s v="Mid"/>
    <s v="M"/>
    <n v="0.5"/>
    <n v="6.75"/>
    <n v="6.75"/>
    <x v="1"/>
  </r>
  <r>
    <s v="GOI-41472-677"/>
    <x v="303"/>
    <x v="285"/>
    <x v="47"/>
    <n v="4"/>
    <x v="285"/>
    <s v="dtingly8f@goo.ne.jp"/>
    <x v="0"/>
    <x v="1"/>
    <s v="Exc"/>
    <s v="Dark"/>
    <s v="D"/>
    <n v="2.5"/>
    <n v="27.945"/>
    <n v="111.78"/>
    <x v="0"/>
  </r>
  <r>
    <s v="KTX-17944-494"/>
    <x v="304"/>
    <x v="286"/>
    <x v="29"/>
    <n v="1"/>
    <x v="286"/>
    <s v="crushe8n@about.me"/>
    <x v="0"/>
    <x v="2"/>
    <s v="Ara"/>
    <s v="Light"/>
    <s v="L"/>
    <n v="0.2"/>
    <n v="3.8849999999999998"/>
    <n v="3.8849999999999998"/>
    <x v="0"/>
  </r>
  <r>
    <s v="RDM-99811-230"/>
    <x v="305"/>
    <x v="287"/>
    <x v="21"/>
    <n v="5"/>
    <x v="287"/>
    <s v="bchecci8h@usa.gov"/>
    <x v="2"/>
    <x v="3"/>
    <s v="Lib"/>
    <s v="Mid"/>
    <s v="M"/>
    <n v="0.2"/>
    <n v="4.3650000000000002"/>
    <n v="21.825000000000003"/>
    <x v="1"/>
  </r>
  <r>
    <s v="JTU-55897-581"/>
    <x v="306"/>
    <x v="288"/>
    <x v="36"/>
    <n v="5"/>
    <x v="288"/>
    <s v="jbagot8i@mac.com"/>
    <x v="0"/>
    <x v="0"/>
    <s v="Rob"/>
    <s v="Mid"/>
    <s v="M"/>
    <n v="0.2"/>
    <n v="2.9849999999999999"/>
    <n v="14.924999999999999"/>
    <x v="1"/>
  </r>
  <r>
    <s v="CRK-07584-240"/>
    <x v="307"/>
    <x v="289"/>
    <x v="17"/>
    <n v="3"/>
    <x v="289"/>
    <s v="ebeeble8j@soundcloud.com"/>
    <x v="0"/>
    <x v="2"/>
    <s v="Ara"/>
    <s v="Mid"/>
    <s v="M"/>
    <n v="1"/>
    <n v="11.25"/>
    <n v="33.75"/>
    <x v="0"/>
  </r>
  <r>
    <s v="MKE-75518-399"/>
    <x v="308"/>
    <x v="290"/>
    <x v="17"/>
    <n v="3"/>
    <x v="290"/>
    <s v="cfluin8k@flickr.com"/>
    <x v="2"/>
    <x v="2"/>
    <s v="Ara"/>
    <s v="Mid"/>
    <s v="M"/>
    <n v="1"/>
    <n v="11.25"/>
    <n v="33.75"/>
    <x v="1"/>
  </r>
  <r>
    <s v="AEL-51169-725"/>
    <x v="309"/>
    <x v="291"/>
    <x v="21"/>
    <n v="6"/>
    <x v="291"/>
    <s v="ebletsor8l@vinaora.com"/>
    <x v="0"/>
    <x v="3"/>
    <s v="Lib"/>
    <s v="Mid"/>
    <s v="M"/>
    <n v="0.2"/>
    <n v="4.3650000000000002"/>
    <n v="26.19"/>
    <x v="0"/>
  </r>
  <r>
    <s v="ZGM-83108-823"/>
    <x v="310"/>
    <x v="292"/>
    <x v="33"/>
    <n v="1"/>
    <x v="292"/>
    <s v="pbrydell8m@bloglovin.com"/>
    <x v="1"/>
    <x v="1"/>
    <s v="Exc"/>
    <s v="Light"/>
    <s v="L"/>
    <n v="1"/>
    <n v="14.85"/>
    <n v="14.85"/>
    <x v="1"/>
  </r>
  <r>
    <s v="JBP-78754-392"/>
    <x v="311"/>
    <x v="286"/>
    <x v="28"/>
    <n v="6"/>
    <x v="286"/>
    <s v="crushe8n@about.me"/>
    <x v="0"/>
    <x v="1"/>
    <s v="Exc"/>
    <s v="Mid"/>
    <s v="M"/>
    <n v="2.5"/>
    <n v="31.624999999999996"/>
    <n v="189.74999999999997"/>
    <x v="0"/>
  </r>
  <r>
    <s v="RNH-54912-747"/>
    <x v="312"/>
    <x v="293"/>
    <x v="8"/>
    <n v="1"/>
    <x v="293"/>
    <s v="nleethem8o@mac.com"/>
    <x v="0"/>
    <x v="0"/>
    <s v="Rob"/>
    <s v="Mid"/>
    <s v="M"/>
    <n v="0.5"/>
    <n v="5.97"/>
    <n v="5.97"/>
    <x v="0"/>
  </r>
  <r>
    <s v="JDS-33440-914"/>
    <x v="313"/>
    <x v="294"/>
    <x v="0"/>
    <n v="3"/>
    <x v="294"/>
    <s v="anesfield8p@people.com.cn"/>
    <x v="2"/>
    <x v="0"/>
    <s v="Rob"/>
    <s v="Mid"/>
    <s v="M"/>
    <n v="1"/>
    <n v="9.9499999999999993"/>
    <n v="29.849999999999998"/>
    <x v="0"/>
  </r>
  <r>
    <s v="SYX-48878-182"/>
    <x v="314"/>
    <x v="295"/>
    <x v="39"/>
    <n v="5"/>
    <x v="295"/>
    <s v=""/>
    <x v="0"/>
    <x v="0"/>
    <s v="Rob"/>
    <s v="Dark"/>
    <s v="D"/>
    <n v="1"/>
    <n v="8.9499999999999993"/>
    <n v="44.75"/>
    <x v="1"/>
  </r>
  <r>
    <s v="ZGD-94763-868"/>
    <x v="315"/>
    <x v="296"/>
    <x v="10"/>
    <n v="1"/>
    <x v="296"/>
    <s v="mbrockway8r@ibm.com"/>
    <x v="0"/>
    <x v="1"/>
    <s v="Exc"/>
    <s v="Light"/>
    <s v="L"/>
    <n v="2.5"/>
    <n v="34.154999999999994"/>
    <n v="34.154999999999994"/>
    <x v="0"/>
  </r>
  <r>
    <s v="CZY-70361-485"/>
    <x v="316"/>
    <x v="297"/>
    <x v="10"/>
    <n v="6"/>
    <x v="297"/>
    <s v="nlush8s@dedecms.com"/>
    <x v="1"/>
    <x v="1"/>
    <s v="Exc"/>
    <s v="Light"/>
    <s v="L"/>
    <n v="2.5"/>
    <n v="34.154999999999994"/>
    <n v="204.92999999999995"/>
    <x v="1"/>
  </r>
  <r>
    <s v="RJR-12175-899"/>
    <x v="317"/>
    <x v="298"/>
    <x v="6"/>
    <n v="3"/>
    <x v="298"/>
    <s v="smcmillian8t@csmonitor.com"/>
    <x v="0"/>
    <x v="1"/>
    <s v="Exc"/>
    <s v="Dark"/>
    <s v="D"/>
    <n v="0.5"/>
    <n v="7.29"/>
    <n v="21.87"/>
    <x v="1"/>
  </r>
  <r>
    <s v="ELB-07929-407"/>
    <x v="318"/>
    <x v="299"/>
    <x v="37"/>
    <n v="2"/>
    <x v="299"/>
    <s v="tbennison8u@google.cn"/>
    <x v="0"/>
    <x v="2"/>
    <s v="Ara"/>
    <s v="Mid"/>
    <s v="M"/>
    <n v="2.5"/>
    <n v="25.874999999999996"/>
    <n v="51.749999999999993"/>
    <x v="0"/>
  </r>
  <r>
    <s v="UJQ-54441-340"/>
    <x v="319"/>
    <x v="300"/>
    <x v="18"/>
    <n v="2"/>
    <x v="300"/>
    <s v="gtweed8v@yolasite.com"/>
    <x v="0"/>
    <x v="1"/>
    <s v="Exc"/>
    <s v="Mid"/>
    <s v="M"/>
    <n v="0.2"/>
    <n v="4.125"/>
    <n v="8.25"/>
    <x v="0"/>
  </r>
  <r>
    <s v="UJQ-54441-340"/>
    <x v="320"/>
    <x v="300"/>
    <x v="29"/>
    <n v="5"/>
    <x v="300"/>
    <s v="gtweed8v@yolasite.com"/>
    <x v="0"/>
    <x v="2"/>
    <s v="Ara"/>
    <s v="Light"/>
    <s v="L"/>
    <n v="0.2"/>
    <n v="3.8849999999999998"/>
    <n v="19.424999999999997"/>
    <x v="0"/>
  </r>
  <r>
    <s v="OWY-43108-475"/>
    <x v="321"/>
    <x v="301"/>
    <x v="14"/>
    <n v="6"/>
    <x v="301"/>
    <s v="ggoggin8x@wix.com"/>
    <x v="1"/>
    <x v="2"/>
    <s v="Ara"/>
    <s v="Mid"/>
    <s v="M"/>
    <n v="0.2"/>
    <n v="3.375"/>
    <n v="20.25"/>
    <x v="0"/>
  </r>
  <r>
    <s v="GNO-91911-159"/>
    <x v="322"/>
    <x v="302"/>
    <x v="31"/>
    <n v="3"/>
    <x v="302"/>
    <s v="sjeyness8y@biglobe.ne.jp"/>
    <x v="1"/>
    <x v="3"/>
    <s v="Lib"/>
    <s v="Dark"/>
    <s v="D"/>
    <n v="0.5"/>
    <n v="7.77"/>
    <n v="23.31"/>
    <x v="1"/>
  </r>
  <r>
    <s v="CNY-06284-066"/>
    <x v="323"/>
    <x v="303"/>
    <x v="15"/>
    <n v="5"/>
    <x v="303"/>
    <s v="dbonhome8z@shinystat.com"/>
    <x v="0"/>
    <x v="1"/>
    <s v="Exc"/>
    <s v="Dark"/>
    <s v="D"/>
    <n v="0.2"/>
    <n v="3.645"/>
    <n v="18.225000000000001"/>
    <x v="0"/>
  </r>
  <r>
    <s v="OQS-46321-904"/>
    <x v="324"/>
    <x v="304"/>
    <x v="3"/>
    <n v="1"/>
    <x v="304"/>
    <s v=""/>
    <x v="0"/>
    <x v="1"/>
    <s v="Exc"/>
    <s v="Mid"/>
    <s v="M"/>
    <n v="1"/>
    <n v="13.75"/>
    <n v="13.75"/>
    <x v="1"/>
  </r>
  <r>
    <s v="IBW-87442-480"/>
    <x v="325"/>
    <x v="305"/>
    <x v="44"/>
    <n v="1"/>
    <x v="305"/>
    <s v="tle91@epa.gov"/>
    <x v="0"/>
    <x v="2"/>
    <s v="Ara"/>
    <s v="Light"/>
    <s v="L"/>
    <n v="2.5"/>
    <n v="29.784999999999997"/>
    <n v="29.784999999999997"/>
    <x v="0"/>
  </r>
  <r>
    <s v="DGZ-82537-477"/>
    <x v="326"/>
    <x v="306"/>
    <x v="39"/>
    <n v="5"/>
    <x v="306"/>
    <s v=""/>
    <x v="0"/>
    <x v="0"/>
    <s v="Rob"/>
    <s v="Dark"/>
    <s v="D"/>
    <n v="1"/>
    <n v="8.9499999999999993"/>
    <n v="44.75"/>
    <x v="1"/>
  </r>
  <r>
    <s v="LPS-39089-432"/>
    <x v="327"/>
    <x v="307"/>
    <x v="39"/>
    <n v="5"/>
    <x v="307"/>
    <s v="balldridge93@yandex.ru"/>
    <x v="0"/>
    <x v="0"/>
    <s v="Rob"/>
    <s v="Dark"/>
    <s v="D"/>
    <n v="1"/>
    <n v="8.9499999999999993"/>
    <n v="44.75"/>
    <x v="0"/>
  </r>
  <r>
    <s v="MQU-86100-929"/>
    <x v="328"/>
    <x v="308"/>
    <x v="23"/>
    <n v="4"/>
    <x v="308"/>
    <s v=""/>
    <x v="0"/>
    <x v="3"/>
    <s v="Lib"/>
    <s v="Light"/>
    <s v="L"/>
    <n v="0.5"/>
    <n v="9.51"/>
    <n v="38.04"/>
    <x v="0"/>
  </r>
  <r>
    <s v="XUR-14132-391"/>
    <x v="329"/>
    <x v="309"/>
    <x v="34"/>
    <n v="4"/>
    <x v="309"/>
    <s v="lgoodger95@guardian.co.uk"/>
    <x v="0"/>
    <x v="0"/>
    <s v="Rob"/>
    <s v="Dark"/>
    <s v="D"/>
    <n v="0.5"/>
    <n v="5.3699999999999992"/>
    <n v="21.479999999999997"/>
    <x v="0"/>
  </r>
  <r>
    <s v="OVI-27064-381"/>
    <x v="330"/>
    <x v="298"/>
    <x v="34"/>
    <n v="3"/>
    <x v="298"/>
    <s v="smcmillian8t@csmonitor.com"/>
    <x v="0"/>
    <x v="0"/>
    <s v="Rob"/>
    <s v="Dark"/>
    <s v="D"/>
    <n v="0.5"/>
    <n v="5.3699999999999992"/>
    <n v="16.11"/>
    <x v="1"/>
  </r>
  <r>
    <s v="SHP-17012-870"/>
    <x v="331"/>
    <x v="310"/>
    <x v="13"/>
    <n v="1"/>
    <x v="310"/>
    <s v="cdrewett97@wikipedia.org"/>
    <x v="0"/>
    <x v="0"/>
    <s v="Rob"/>
    <s v="Mid"/>
    <s v="M"/>
    <n v="2.5"/>
    <n v="22.884999999999998"/>
    <n v="22.884999999999998"/>
    <x v="0"/>
  </r>
  <r>
    <s v="FDY-03414-903"/>
    <x v="332"/>
    <x v="311"/>
    <x v="20"/>
    <n v="3"/>
    <x v="311"/>
    <s v="qparsons98@blogtalkradio.com"/>
    <x v="0"/>
    <x v="2"/>
    <s v="Ara"/>
    <s v="Dark"/>
    <s v="D"/>
    <n v="0.5"/>
    <n v="5.97"/>
    <n v="17.91"/>
    <x v="0"/>
  </r>
  <r>
    <s v="WXT-85291-143"/>
    <x v="333"/>
    <x v="312"/>
    <x v="8"/>
    <n v="4"/>
    <x v="312"/>
    <s v="vceely99@auda.org.au"/>
    <x v="0"/>
    <x v="0"/>
    <s v="Rob"/>
    <s v="Mid"/>
    <s v="M"/>
    <n v="0.5"/>
    <n v="5.97"/>
    <n v="23.88"/>
    <x v="0"/>
  </r>
  <r>
    <s v="QNP-18893-547"/>
    <x v="334"/>
    <x v="313"/>
    <x v="41"/>
    <n v="5"/>
    <x v="313"/>
    <s v=""/>
    <x v="0"/>
    <x v="0"/>
    <s v="Rob"/>
    <s v="Light"/>
    <s v="L"/>
    <n v="1"/>
    <n v="11.95"/>
    <n v="59.75"/>
    <x v="1"/>
  </r>
  <r>
    <s v="DOH-92927-530"/>
    <x v="335"/>
    <x v="314"/>
    <x v="7"/>
    <n v="6"/>
    <x v="314"/>
    <s v="cvasiliev9b@discuz.net"/>
    <x v="0"/>
    <x v="3"/>
    <s v="Lib"/>
    <s v="Light"/>
    <s v="L"/>
    <n v="0.2"/>
    <n v="4.7549999999999999"/>
    <n v="28.53"/>
    <x v="0"/>
  </r>
  <r>
    <s v="HGJ-82768-173"/>
    <x v="336"/>
    <x v="315"/>
    <x v="17"/>
    <n v="4"/>
    <x v="315"/>
    <s v="tomoylan9c@liveinternet.ru"/>
    <x v="2"/>
    <x v="2"/>
    <s v="Ara"/>
    <s v="Mid"/>
    <s v="M"/>
    <n v="1"/>
    <n v="11.25"/>
    <n v="45"/>
    <x v="1"/>
  </r>
  <r>
    <s v="YPT-95383-088"/>
    <x v="337"/>
    <x v="306"/>
    <x v="47"/>
    <n v="2"/>
    <x v="306"/>
    <s v=""/>
    <x v="0"/>
    <x v="1"/>
    <s v="Exc"/>
    <s v="Dark"/>
    <s v="D"/>
    <n v="2.5"/>
    <n v="27.945"/>
    <n v="55.89"/>
    <x v="1"/>
  </r>
  <r>
    <s v="OYH-16533-767"/>
    <x v="338"/>
    <x v="316"/>
    <x v="33"/>
    <n v="4"/>
    <x v="316"/>
    <s v="wfetherston9e@constantcontact.com"/>
    <x v="0"/>
    <x v="1"/>
    <s v="Exc"/>
    <s v="Light"/>
    <s v="L"/>
    <n v="1"/>
    <n v="14.85"/>
    <n v="59.4"/>
    <x v="1"/>
  </r>
  <r>
    <s v="DWW-28642-549"/>
    <x v="339"/>
    <x v="317"/>
    <x v="15"/>
    <n v="2"/>
    <x v="317"/>
    <s v="erasmus9f@techcrunch.com"/>
    <x v="0"/>
    <x v="1"/>
    <s v="Exc"/>
    <s v="Dark"/>
    <s v="D"/>
    <n v="0.2"/>
    <n v="3.645"/>
    <n v="7.29"/>
    <x v="0"/>
  </r>
  <r>
    <s v="CGO-79583-871"/>
    <x v="340"/>
    <x v="318"/>
    <x v="6"/>
    <n v="1"/>
    <x v="318"/>
    <s v="wgiorgioni9g@wikipedia.org"/>
    <x v="0"/>
    <x v="1"/>
    <s v="Exc"/>
    <s v="Dark"/>
    <s v="D"/>
    <n v="0.5"/>
    <n v="7.29"/>
    <n v="7.29"/>
    <x v="0"/>
  </r>
  <r>
    <s v="TFY-52090-386"/>
    <x v="341"/>
    <x v="319"/>
    <x v="38"/>
    <n v="2"/>
    <x v="319"/>
    <s v="lscargle9h@myspace.com"/>
    <x v="0"/>
    <x v="1"/>
    <s v="Exc"/>
    <s v="Light"/>
    <s v="L"/>
    <n v="0.5"/>
    <n v="8.91"/>
    <n v="17.82"/>
    <x v="1"/>
  </r>
  <r>
    <s v="TFY-52090-386"/>
    <x v="342"/>
    <x v="319"/>
    <x v="31"/>
    <n v="5"/>
    <x v="319"/>
    <s v="lscargle9h@myspace.com"/>
    <x v="0"/>
    <x v="3"/>
    <s v="Lib"/>
    <s v="Dark"/>
    <s v="D"/>
    <n v="0.5"/>
    <n v="7.77"/>
    <n v="38.849999999999994"/>
    <x v="1"/>
  </r>
  <r>
    <s v="NYY-73968-094"/>
    <x v="343"/>
    <x v="320"/>
    <x v="34"/>
    <n v="6"/>
    <x v="320"/>
    <s v="nclimance9j@europa.eu"/>
    <x v="0"/>
    <x v="0"/>
    <s v="Rob"/>
    <s v="Dark"/>
    <s v="D"/>
    <n v="0.5"/>
    <n v="5.3699999999999992"/>
    <n v="32.22"/>
    <x v="1"/>
  </r>
  <r>
    <s v="QEY-71761-460"/>
    <x v="344"/>
    <x v="321"/>
    <x v="0"/>
    <n v="2"/>
    <x v="321"/>
    <s v=""/>
    <x v="1"/>
    <x v="0"/>
    <s v="Rob"/>
    <s v="Mid"/>
    <s v="M"/>
    <n v="1"/>
    <n v="9.9499999999999993"/>
    <n v="19.899999999999999"/>
    <x v="0"/>
  </r>
  <r>
    <s v="GKQ-82603-910"/>
    <x v="345"/>
    <x v="322"/>
    <x v="41"/>
    <n v="5"/>
    <x v="322"/>
    <s v="asnazle9l@oracle.com"/>
    <x v="0"/>
    <x v="0"/>
    <s v="Rob"/>
    <s v="Light"/>
    <s v="L"/>
    <n v="1"/>
    <n v="11.95"/>
    <n v="59.75"/>
    <x v="1"/>
  </r>
  <r>
    <s v="IOB-32673-745"/>
    <x v="346"/>
    <x v="323"/>
    <x v="42"/>
    <n v="3"/>
    <x v="323"/>
    <s v="rworg9m@arstechnica.com"/>
    <x v="0"/>
    <x v="2"/>
    <s v="Ara"/>
    <s v="Light"/>
    <s v="L"/>
    <n v="0.5"/>
    <n v="7.77"/>
    <n v="23.31"/>
    <x v="0"/>
  </r>
  <r>
    <s v="YAU-98893-150"/>
    <x v="347"/>
    <x v="324"/>
    <x v="24"/>
    <n v="3"/>
    <x v="324"/>
    <s v="ldanes9n@umn.edu"/>
    <x v="0"/>
    <x v="3"/>
    <s v="Lib"/>
    <s v="Mid"/>
    <s v="M"/>
    <n v="1"/>
    <n v="14.55"/>
    <n v="43.650000000000006"/>
    <x v="1"/>
  </r>
  <r>
    <s v="XNM-14163-951"/>
    <x v="348"/>
    <x v="325"/>
    <x v="10"/>
    <n v="6"/>
    <x v="325"/>
    <s v="skeynd9o@narod.ru"/>
    <x v="0"/>
    <x v="1"/>
    <s v="Exc"/>
    <s v="Light"/>
    <s v="L"/>
    <n v="2.5"/>
    <n v="34.154999999999994"/>
    <n v="204.92999999999995"/>
    <x v="1"/>
  </r>
  <r>
    <s v="JPB-45297-000"/>
    <x v="349"/>
    <x v="326"/>
    <x v="40"/>
    <n v="4"/>
    <x v="326"/>
    <s v="ddaveridge9p@arstechnica.com"/>
    <x v="0"/>
    <x v="0"/>
    <s v="Rob"/>
    <s v="Light"/>
    <s v="L"/>
    <n v="0.2"/>
    <n v="3.5849999999999995"/>
    <n v="14.339999999999998"/>
    <x v="1"/>
  </r>
  <r>
    <s v="MOU-74341-266"/>
    <x v="350"/>
    <x v="327"/>
    <x v="20"/>
    <n v="4"/>
    <x v="327"/>
    <s v="jawdry9q@utexas.edu"/>
    <x v="0"/>
    <x v="2"/>
    <s v="Ara"/>
    <s v="Dark"/>
    <s v="D"/>
    <n v="0.5"/>
    <n v="5.97"/>
    <n v="23.88"/>
    <x v="1"/>
  </r>
  <r>
    <s v="DHJ-87461-571"/>
    <x v="351"/>
    <x v="328"/>
    <x v="17"/>
    <n v="2"/>
    <x v="328"/>
    <s v="eryles9r@fastcompany.com"/>
    <x v="0"/>
    <x v="2"/>
    <s v="Ara"/>
    <s v="Mid"/>
    <s v="M"/>
    <n v="1"/>
    <n v="11.25"/>
    <n v="22.5"/>
    <x v="1"/>
  </r>
  <r>
    <s v="DKM-97676-850"/>
    <x v="352"/>
    <x v="306"/>
    <x v="6"/>
    <n v="5"/>
    <x v="306"/>
    <s v=""/>
    <x v="0"/>
    <x v="1"/>
    <s v="Exc"/>
    <s v="Dark"/>
    <s v="D"/>
    <n v="0.5"/>
    <n v="7.29"/>
    <n v="36.450000000000003"/>
    <x v="1"/>
  </r>
  <r>
    <s v="UEB-09112-118"/>
    <x v="353"/>
    <x v="329"/>
    <x v="19"/>
    <n v="4"/>
    <x v="329"/>
    <s v=""/>
    <x v="0"/>
    <x v="2"/>
    <s v="Ara"/>
    <s v="Mid"/>
    <s v="M"/>
    <n v="0.5"/>
    <n v="6.75"/>
    <n v="27"/>
    <x v="0"/>
  </r>
  <r>
    <s v="ORZ-67699-748"/>
    <x v="354"/>
    <x v="330"/>
    <x v="37"/>
    <n v="6"/>
    <x v="330"/>
    <s v="jcaldicott9u@usda.gov"/>
    <x v="0"/>
    <x v="2"/>
    <s v="Ara"/>
    <s v="Mid"/>
    <s v="M"/>
    <n v="2.5"/>
    <n v="25.874999999999996"/>
    <n v="155.24999999999997"/>
    <x v="1"/>
  </r>
  <r>
    <s v="JXP-28398-485"/>
    <x v="355"/>
    <x v="331"/>
    <x v="30"/>
    <n v="5"/>
    <x v="331"/>
    <s v="mvedmore9v@a8.net"/>
    <x v="0"/>
    <x v="2"/>
    <s v="Ara"/>
    <s v="Dark"/>
    <s v="D"/>
    <n v="2.5"/>
    <n v="22.884999999999998"/>
    <n v="114.42499999999998"/>
    <x v="0"/>
  </r>
  <r>
    <s v="WWH-92259-198"/>
    <x v="356"/>
    <x v="332"/>
    <x v="5"/>
    <n v="4"/>
    <x v="332"/>
    <s v="wromao9w@chronoengine.com"/>
    <x v="0"/>
    <x v="3"/>
    <s v="Lib"/>
    <s v="Dark"/>
    <s v="D"/>
    <n v="1"/>
    <n v="12.95"/>
    <n v="51.8"/>
    <x v="0"/>
  </r>
  <r>
    <s v="FLR-82914-153"/>
    <x v="357"/>
    <x v="333"/>
    <x v="37"/>
    <n v="6"/>
    <x v="333"/>
    <s v=""/>
    <x v="0"/>
    <x v="2"/>
    <s v="Ara"/>
    <s v="Mid"/>
    <s v="M"/>
    <n v="2.5"/>
    <n v="25.874999999999996"/>
    <n v="155.24999999999997"/>
    <x v="1"/>
  </r>
  <r>
    <s v="AMB-93600-000"/>
    <x v="358"/>
    <x v="334"/>
    <x v="44"/>
    <n v="1"/>
    <x v="334"/>
    <s v="tcotmore9y@amazonaws.com"/>
    <x v="0"/>
    <x v="2"/>
    <s v="Ara"/>
    <s v="Light"/>
    <s v="L"/>
    <n v="2.5"/>
    <n v="29.784999999999997"/>
    <n v="29.784999999999997"/>
    <x v="1"/>
  </r>
  <r>
    <s v="FEP-36895-658"/>
    <x v="359"/>
    <x v="335"/>
    <x v="40"/>
    <n v="6"/>
    <x v="335"/>
    <s v="yskipsey9z@spotify.com"/>
    <x v="2"/>
    <x v="0"/>
    <s v="Rob"/>
    <s v="Light"/>
    <s v="L"/>
    <n v="0.2"/>
    <n v="3.5849999999999995"/>
    <n v="21.509999999999998"/>
    <x v="1"/>
  </r>
  <r>
    <s v="RXW-91413-276"/>
    <x v="360"/>
    <x v="336"/>
    <x v="11"/>
    <n v="2"/>
    <x v="336"/>
    <s v="ncorpsa0@gmpg.org"/>
    <x v="0"/>
    <x v="0"/>
    <s v="Rob"/>
    <s v="Dark"/>
    <s v="D"/>
    <n v="2.5"/>
    <n v="20.584999999999997"/>
    <n v="41.169999999999995"/>
    <x v="1"/>
  </r>
  <r>
    <s v="RXW-91413-276"/>
    <x v="361"/>
    <x v="336"/>
    <x v="8"/>
    <n v="1"/>
    <x v="336"/>
    <s v="ncorpsa0@gmpg.org"/>
    <x v="0"/>
    <x v="0"/>
    <s v="Rob"/>
    <s v="Mid"/>
    <s v="M"/>
    <n v="0.5"/>
    <n v="5.97"/>
    <n v="5.97"/>
    <x v="1"/>
  </r>
  <r>
    <s v="SDB-77492-188"/>
    <x v="362"/>
    <x v="337"/>
    <x v="33"/>
    <n v="5"/>
    <x v="337"/>
    <s v="fbabbera2@stanford.edu"/>
    <x v="0"/>
    <x v="1"/>
    <s v="Exc"/>
    <s v="Light"/>
    <s v="L"/>
    <n v="1"/>
    <n v="14.85"/>
    <n v="74.25"/>
    <x v="0"/>
  </r>
  <r>
    <s v="RZN-65182-395"/>
    <x v="363"/>
    <x v="338"/>
    <x v="24"/>
    <n v="6"/>
    <x v="338"/>
    <s v="kloxtona3@opensource.org"/>
    <x v="0"/>
    <x v="3"/>
    <s v="Lib"/>
    <s v="Mid"/>
    <s v="M"/>
    <n v="1"/>
    <n v="14.55"/>
    <n v="87.300000000000011"/>
    <x v="1"/>
  </r>
  <r>
    <s v="HDQ-86094-507"/>
    <x v="364"/>
    <x v="339"/>
    <x v="45"/>
    <n v="6"/>
    <x v="339"/>
    <s v="ptoffula4@posterous.com"/>
    <x v="0"/>
    <x v="1"/>
    <s v="Exc"/>
    <s v="Dark"/>
    <s v="D"/>
    <n v="1"/>
    <n v="12.15"/>
    <n v="72.900000000000006"/>
    <x v="0"/>
  </r>
  <r>
    <s v="YXO-79631-417"/>
    <x v="365"/>
    <x v="340"/>
    <x v="31"/>
    <n v="1"/>
    <x v="340"/>
    <s v="cgwinnetta5@behance.net"/>
    <x v="0"/>
    <x v="3"/>
    <s v="Lib"/>
    <s v="Dark"/>
    <s v="D"/>
    <n v="0.5"/>
    <n v="7.77"/>
    <n v="7.77"/>
    <x v="1"/>
  </r>
  <r>
    <s v="SNF-57032-096"/>
    <x v="366"/>
    <x v="341"/>
    <x v="6"/>
    <n v="6"/>
    <x v="341"/>
    <s v=""/>
    <x v="0"/>
    <x v="1"/>
    <s v="Exc"/>
    <s v="Dark"/>
    <s v="D"/>
    <n v="0.5"/>
    <n v="7.29"/>
    <n v="43.74"/>
    <x v="1"/>
  </r>
  <r>
    <s v="DGL-29648-995"/>
    <x v="367"/>
    <x v="342"/>
    <x v="21"/>
    <n v="2"/>
    <x v="342"/>
    <s v=""/>
    <x v="0"/>
    <x v="3"/>
    <s v="Lib"/>
    <s v="Mid"/>
    <s v="M"/>
    <n v="0.2"/>
    <n v="4.3650000000000002"/>
    <n v="8.73"/>
    <x v="0"/>
  </r>
  <r>
    <s v="GPU-65651-504"/>
    <x v="368"/>
    <x v="343"/>
    <x v="28"/>
    <n v="2"/>
    <x v="343"/>
    <s v="lflaoniera8@wordpress.org"/>
    <x v="0"/>
    <x v="1"/>
    <s v="Exc"/>
    <s v="Mid"/>
    <s v="M"/>
    <n v="2.5"/>
    <n v="31.624999999999996"/>
    <n v="63.249999999999993"/>
    <x v="1"/>
  </r>
  <r>
    <s v="OJU-34452-896"/>
    <x v="369"/>
    <x v="344"/>
    <x v="38"/>
    <n v="1"/>
    <x v="344"/>
    <s v=""/>
    <x v="0"/>
    <x v="1"/>
    <s v="Exc"/>
    <s v="Light"/>
    <s v="L"/>
    <n v="0.5"/>
    <n v="8.91"/>
    <n v="8.91"/>
    <x v="0"/>
  </r>
  <r>
    <s v="GZS-50547-887"/>
    <x v="370"/>
    <x v="345"/>
    <x v="45"/>
    <n v="2"/>
    <x v="345"/>
    <s v="ccatchesideaa@macromedia.com"/>
    <x v="0"/>
    <x v="1"/>
    <s v="Exc"/>
    <s v="Dark"/>
    <s v="D"/>
    <n v="1"/>
    <n v="12.15"/>
    <n v="24.3"/>
    <x v="0"/>
  </r>
  <r>
    <s v="ESR-54041-053"/>
    <x v="371"/>
    <x v="346"/>
    <x v="42"/>
    <n v="6"/>
    <x v="346"/>
    <s v="cgibbonsonab@accuweather.com"/>
    <x v="0"/>
    <x v="2"/>
    <s v="Ara"/>
    <s v="Light"/>
    <s v="L"/>
    <n v="0.5"/>
    <n v="7.77"/>
    <n v="46.62"/>
    <x v="0"/>
  </r>
  <r>
    <s v="OGD-10781-526"/>
    <x v="372"/>
    <x v="347"/>
    <x v="35"/>
    <n v="6"/>
    <x v="347"/>
    <s v="tfarraac@behance.net"/>
    <x v="0"/>
    <x v="0"/>
    <s v="Rob"/>
    <s v="Light"/>
    <s v="L"/>
    <n v="0.5"/>
    <n v="7.169999999999999"/>
    <n v="43.019999999999996"/>
    <x v="1"/>
  </r>
  <r>
    <s v="FVH-29271-315"/>
    <x v="373"/>
    <x v="348"/>
    <x v="20"/>
    <n v="3"/>
    <x v="348"/>
    <s v=""/>
    <x v="1"/>
    <x v="2"/>
    <s v="Ara"/>
    <s v="Dark"/>
    <s v="D"/>
    <n v="0.5"/>
    <n v="5.97"/>
    <n v="17.91"/>
    <x v="0"/>
  </r>
  <r>
    <s v="BNZ-20544-633"/>
    <x v="374"/>
    <x v="349"/>
    <x v="23"/>
    <n v="4"/>
    <x v="349"/>
    <s v="gbamfieldae@yellowpages.com"/>
    <x v="0"/>
    <x v="3"/>
    <s v="Lib"/>
    <s v="Light"/>
    <s v="L"/>
    <n v="0.5"/>
    <n v="9.51"/>
    <n v="38.04"/>
    <x v="0"/>
  </r>
  <r>
    <s v="FUX-85791-078"/>
    <x v="375"/>
    <x v="350"/>
    <x v="14"/>
    <n v="2"/>
    <x v="350"/>
    <s v="whollingdaleaf@about.me"/>
    <x v="0"/>
    <x v="2"/>
    <s v="Ara"/>
    <s v="Mid"/>
    <s v="M"/>
    <n v="0.2"/>
    <n v="3.375"/>
    <n v="6.75"/>
    <x v="0"/>
  </r>
  <r>
    <s v="YXP-20078-116"/>
    <x v="376"/>
    <x v="351"/>
    <x v="8"/>
    <n v="1"/>
    <x v="351"/>
    <s v="jdeag@xrea.com"/>
    <x v="0"/>
    <x v="0"/>
    <s v="Rob"/>
    <s v="Mid"/>
    <s v="M"/>
    <n v="0.5"/>
    <n v="5.97"/>
    <n v="5.97"/>
    <x v="0"/>
  </r>
  <r>
    <s v="VQV-59984-866"/>
    <x v="377"/>
    <x v="352"/>
    <x v="25"/>
    <n v="3"/>
    <x v="352"/>
    <s v="vskulletah@tinyurl.com"/>
    <x v="1"/>
    <x v="0"/>
    <s v="Rob"/>
    <s v="Dark"/>
    <s v="D"/>
    <n v="0.2"/>
    <n v="2.6849999999999996"/>
    <n v="8.0549999999999997"/>
    <x v="1"/>
  </r>
  <r>
    <s v="JEH-37276-048"/>
    <x v="378"/>
    <x v="353"/>
    <x v="42"/>
    <n v="3"/>
    <x v="353"/>
    <s v="jrudeforthai@wunderground.com"/>
    <x v="1"/>
    <x v="2"/>
    <s v="Ara"/>
    <s v="Light"/>
    <s v="L"/>
    <n v="0.5"/>
    <n v="7.77"/>
    <n v="23.31"/>
    <x v="0"/>
  </r>
  <r>
    <s v="VYD-28555-589"/>
    <x v="379"/>
    <x v="354"/>
    <x v="35"/>
    <n v="6"/>
    <x v="354"/>
    <s v="atomaszewskiaj@answers.com"/>
    <x v="2"/>
    <x v="0"/>
    <s v="Rob"/>
    <s v="Light"/>
    <s v="L"/>
    <n v="0.5"/>
    <n v="7.169999999999999"/>
    <n v="43.019999999999996"/>
    <x v="0"/>
  </r>
  <r>
    <s v="WUG-76466-650"/>
    <x v="380"/>
    <x v="306"/>
    <x v="31"/>
    <n v="3"/>
    <x v="306"/>
    <s v=""/>
    <x v="0"/>
    <x v="3"/>
    <s v="Lib"/>
    <s v="Dark"/>
    <s v="D"/>
    <n v="0.5"/>
    <n v="7.77"/>
    <n v="23.31"/>
    <x v="1"/>
  </r>
  <r>
    <s v="RJV-08261-583"/>
    <x v="381"/>
    <x v="355"/>
    <x v="16"/>
    <n v="5"/>
    <x v="355"/>
    <s v="pbessal@qq.com"/>
    <x v="0"/>
    <x v="2"/>
    <s v="Ara"/>
    <s v="Dark"/>
    <s v="D"/>
    <n v="0.2"/>
    <n v="2.9849999999999999"/>
    <n v="14.924999999999999"/>
    <x v="0"/>
  </r>
  <r>
    <s v="PMR-56062-609"/>
    <x v="382"/>
    <x v="356"/>
    <x v="6"/>
    <n v="3"/>
    <x v="356"/>
    <s v="ewindressam@marketwatch.com"/>
    <x v="0"/>
    <x v="1"/>
    <s v="Exc"/>
    <s v="Dark"/>
    <s v="D"/>
    <n v="0.5"/>
    <n v="7.29"/>
    <n v="21.87"/>
    <x v="1"/>
  </r>
  <r>
    <s v="XLD-12920-505"/>
    <x v="383"/>
    <x v="357"/>
    <x v="38"/>
    <n v="6"/>
    <x v="357"/>
    <s v=""/>
    <x v="0"/>
    <x v="1"/>
    <s v="Exc"/>
    <s v="Light"/>
    <s v="L"/>
    <n v="0.5"/>
    <n v="8.91"/>
    <n v="53.46"/>
    <x v="0"/>
  </r>
  <r>
    <s v="UBW-50312-037"/>
    <x v="384"/>
    <x v="358"/>
    <x v="44"/>
    <n v="4"/>
    <x v="358"/>
    <s v=""/>
    <x v="0"/>
    <x v="2"/>
    <s v="Ara"/>
    <s v="Light"/>
    <s v="L"/>
    <n v="2.5"/>
    <n v="29.784999999999997"/>
    <n v="119.13999999999999"/>
    <x v="1"/>
  </r>
  <r>
    <s v="QAW-05889-019"/>
    <x v="385"/>
    <x v="359"/>
    <x v="22"/>
    <n v="5"/>
    <x v="359"/>
    <s v="vbaumadierap@google.cn"/>
    <x v="0"/>
    <x v="3"/>
    <s v="Lib"/>
    <s v="Mid"/>
    <s v="M"/>
    <n v="0.5"/>
    <n v="8.73"/>
    <n v="43.650000000000006"/>
    <x v="0"/>
  </r>
  <r>
    <s v="EPT-12715-397"/>
    <x v="386"/>
    <x v="360"/>
    <x v="16"/>
    <n v="6"/>
    <x v="360"/>
    <s v=""/>
    <x v="0"/>
    <x v="2"/>
    <s v="Ara"/>
    <s v="Dark"/>
    <s v="D"/>
    <n v="0.2"/>
    <n v="2.9849999999999999"/>
    <n v="17.91"/>
    <x v="0"/>
  </r>
  <r>
    <s v="DHT-93810-053"/>
    <x v="387"/>
    <x v="361"/>
    <x v="33"/>
    <n v="5"/>
    <x v="361"/>
    <s v="sweldsar@wired.com"/>
    <x v="0"/>
    <x v="1"/>
    <s v="Exc"/>
    <s v="Light"/>
    <s v="L"/>
    <n v="1"/>
    <n v="14.85"/>
    <n v="74.25"/>
    <x v="0"/>
  </r>
  <r>
    <s v="DMY-96037-963"/>
    <x v="388"/>
    <x v="362"/>
    <x v="12"/>
    <n v="3"/>
    <x v="362"/>
    <s v="msarvaras@artisteer.com"/>
    <x v="0"/>
    <x v="3"/>
    <s v="Lib"/>
    <s v="Dark"/>
    <s v="D"/>
    <n v="0.2"/>
    <n v="3.8849999999999998"/>
    <n v="11.654999999999999"/>
    <x v="0"/>
  </r>
  <r>
    <s v="MBM-55936-917"/>
    <x v="389"/>
    <x v="363"/>
    <x v="31"/>
    <n v="3"/>
    <x v="363"/>
    <s v="ahavickat@nsw.gov.au"/>
    <x v="0"/>
    <x v="3"/>
    <s v="Lib"/>
    <s v="Dark"/>
    <s v="D"/>
    <n v="0.5"/>
    <n v="7.77"/>
    <n v="23.31"/>
    <x v="0"/>
  </r>
  <r>
    <s v="TPA-93614-840"/>
    <x v="390"/>
    <x v="364"/>
    <x v="6"/>
    <n v="2"/>
    <x v="364"/>
    <s v="sdivinyau@ask.com"/>
    <x v="0"/>
    <x v="1"/>
    <s v="Exc"/>
    <s v="Dark"/>
    <s v="D"/>
    <n v="0.5"/>
    <n v="7.29"/>
    <n v="14.58"/>
    <x v="0"/>
  </r>
  <r>
    <s v="WDM-77521-710"/>
    <x v="391"/>
    <x v="365"/>
    <x v="19"/>
    <n v="2"/>
    <x v="365"/>
    <s v="inorquoyav@businessweek.com"/>
    <x v="0"/>
    <x v="2"/>
    <s v="Ara"/>
    <s v="Mid"/>
    <s v="M"/>
    <n v="0.5"/>
    <n v="6.75"/>
    <n v="13.5"/>
    <x v="1"/>
  </r>
  <r>
    <s v="EIP-19142-462"/>
    <x v="392"/>
    <x v="366"/>
    <x v="33"/>
    <n v="6"/>
    <x v="366"/>
    <s v="aiddisonaw@usa.gov"/>
    <x v="0"/>
    <x v="1"/>
    <s v="Exc"/>
    <s v="Light"/>
    <s v="L"/>
    <n v="1"/>
    <n v="14.85"/>
    <n v="89.1"/>
    <x v="1"/>
  </r>
  <r>
    <s v="EIP-19142-462"/>
    <x v="393"/>
    <x v="366"/>
    <x v="29"/>
    <n v="1"/>
    <x v="366"/>
    <s v="aiddisonaw@usa.gov"/>
    <x v="0"/>
    <x v="2"/>
    <s v="Ara"/>
    <s v="Light"/>
    <s v="L"/>
    <n v="0.2"/>
    <n v="3.8849999999999998"/>
    <n v="3.8849999999999998"/>
    <x v="1"/>
  </r>
  <r>
    <s v="ZZL-76364-387"/>
    <x v="394"/>
    <x v="367"/>
    <x v="4"/>
    <n v="4"/>
    <x v="367"/>
    <s v="rlongfielday@bluehost.com"/>
    <x v="0"/>
    <x v="0"/>
    <s v="Rob"/>
    <s v="Light"/>
    <s v="L"/>
    <n v="2.5"/>
    <n v="27.484999999999996"/>
    <n v="109.93999999999998"/>
    <x v="1"/>
  </r>
  <r>
    <s v="GMF-18638-786"/>
    <x v="395"/>
    <x v="368"/>
    <x v="31"/>
    <n v="6"/>
    <x v="368"/>
    <s v="gkislingburyaz@samsung.com"/>
    <x v="0"/>
    <x v="3"/>
    <s v="Lib"/>
    <s v="Dark"/>
    <s v="D"/>
    <n v="0.5"/>
    <n v="7.77"/>
    <n v="46.62"/>
    <x v="0"/>
  </r>
  <r>
    <s v="TDJ-20844-787"/>
    <x v="396"/>
    <x v="369"/>
    <x v="42"/>
    <n v="5"/>
    <x v="369"/>
    <s v="xgibbonsb0@artisteer.com"/>
    <x v="0"/>
    <x v="2"/>
    <s v="Ara"/>
    <s v="Light"/>
    <s v="L"/>
    <n v="0.5"/>
    <n v="7.77"/>
    <n v="38.849999999999994"/>
    <x v="1"/>
  </r>
  <r>
    <s v="BWK-39400-446"/>
    <x v="397"/>
    <x v="370"/>
    <x v="31"/>
    <n v="4"/>
    <x v="370"/>
    <s v="fparresb1@imageshack.us"/>
    <x v="0"/>
    <x v="3"/>
    <s v="Lib"/>
    <s v="Dark"/>
    <s v="D"/>
    <n v="0.5"/>
    <n v="7.77"/>
    <n v="31.08"/>
    <x v="0"/>
  </r>
  <r>
    <s v="LCB-02099-995"/>
    <x v="398"/>
    <x v="371"/>
    <x v="16"/>
    <n v="6"/>
    <x v="371"/>
    <s v="gsibrayb2@wsj.com"/>
    <x v="0"/>
    <x v="2"/>
    <s v="Ara"/>
    <s v="Dark"/>
    <s v="D"/>
    <n v="0.2"/>
    <n v="2.9849999999999999"/>
    <n v="17.91"/>
    <x v="0"/>
  </r>
  <r>
    <s v="UBA-43678-174"/>
    <x v="399"/>
    <x v="372"/>
    <x v="47"/>
    <n v="6"/>
    <x v="372"/>
    <s v="ihotchkinb3@mit.edu"/>
    <x v="2"/>
    <x v="1"/>
    <s v="Exc"/>
    <s v="Dark"/>
    <s v="D"/>
    <n v="2.5"/>
    <n v="27.945"/>
    <n v="167.67000000000002"/>
    <x v="1"/>
  </r>
  <r>
    <s v="UDH-24280-432"/>
    <x v="400"/>
    <x v="373"/>
    <x v="32"/>
    <n v="4"/>
    <x v="373"/>
    <s v="nbroadberrieb4@gnu.org"/>
    <x v="0"/>
    <x v="3"/>
    <s v="Lib"/>
    <s v="Light"/>
    <s v="L"/>
    <n v="1"/>
    <n v="15.85"/>
    <n v="63.4"/>
    <x v="1"/>
  </r>
  <r>
    <s v="IDQ-20193-502"/>
    <x v="401"/>
    <x v="374"/>
    <x v="21"/>
    <n v="2"/>
    <x v="374"/>
    <s v="rpithcockb5@yellowbook.com"/>
    <x v="0"/>
    <x v="3"/>
    <s v="Lib"/>
    <s v="Mid"/>
    <s v="M"/>
    <n v="0.2"/>
    <n v="4.3650000000000002"/>
    <n v="8.73"/>
    <x v="0"/>
  </r>
  <r>
    <s v="DJG-14442-608"/>
    <x v="402"/>
    <x v="375"/>
    <x v="39"/>
    <n v="3"/>
    <x v="375"/>
    <s v="gcroysdaleb6@nih.gov"/>
    <x v="0"/>
    <x v="0"/>
    <s v="Rob"/>
    <s v="Dark"/>
    <s v="D"/>
    <n v="1"/>
    <n v="8.9499999999999993"/>
    <n v="26.849999999999998"/>
    <x v="0"/>
  </r>
  <r>
    <s v="DWB-61381-370"/>
    <x v="403"/>
    <x v="376"/>
    <x v="7"/>
    <n v="2"/>
    <x v="376"/>
    <s v="bgozzettb7@github.com"/>
    <x v="0"/>
    <x v="3"/>
    <s v="Lib"/>
    <s v="Light"/>
    <s v="L"/>
    <n v="0.2"/>
    <n v="4.7549999999999999"/>
    <n v="9.51"/>
    <x v="1"/>
  </r>
  <r>
    <s v="FRD-17347-990"/>
    <x v="404"/>
    <x v="377"/>
    <x v="9"/>
    <n v="4"/>
    <x v="377"/>
    <s v="tcraggsb8@house.gov"/>
    <x v="1"/>
    <x v="2"/>
    <s v="Ara"/>
    <s v="Dark"/>
    <s v="D"/>
    <n v="1"/>
    <n v="9.9499999999999993"/>
    <n v="39.799999999999997"/>
    <x v="1"/>
  </r>
  <r>
    <s v="YPP-27450-525"/>
    <x v="405"/>
    <x v="378"/>
    <x v="1"/>
    <n v="3"/>
    <x v="378"/>
    <s v="lcullrfordb9@xing.com"/>
    <x v="0"/>
    <x v="1"/>
    <s v="Exc"/>
    <s v="Mid"/>
    <s v="M"/>
    <n v="0.5"/>
    <n v="8.25"/>
    <n v="24.75"/>
    <x v="0"/>
  </r>
  <r>
    <s v="EFC-39577-424"/>
    <x v="406"/>
    <x v="379"/>
    <x v="3"/>
    <n v="5"/>
    <x v="379"/>
    <s v="arizonba@xing.com"/>
    <x v="0"/>
    <x v="1"/>
    <s v="Exc"/>
    <s v="Mid"/>
    <s v="M"/>
    <n v="1"/>
    <n v="13.75"/>
    <n v="68.75"/>
    <x v="0"/>
  </r>
  <r>
    <s v="LAW-80062-016"/>
    <x v="407"/>
    <x v="380"/>
    <x v="1"/>
    <n v="6"/>
    <x v="380"/>
    <s v=""/>
    <x v="1"/>
    <x v="1"/>
    <s v="Exc"/>
    <s v="Mid"/>
    <s v="M"/>
    <n v="0.5"/>
    <n v="8.25"/>
    <n v="49.5"/>
    <x v="1"/>
  </r>
  <r>
    <s v="WKL-27981-758"/>
    <x v="408"/>
    <x v="381"/>
    <x v="37"/>
    <n v="2"/>
    <x v="381"/>
    <s v="fmiellbc@spiegel.de"/>
    <x v="0"/>
    <x v="2"/>
    <s v="Ara"/>
    <s v="Mid"/>
    <s v="M"/>
    <n v="2.5"/>
    <n v="25.874999999999996"/>
    <n v="51.749999999999993"/>
    <x v="0"/>
  </r>
  <r>
    <s v="VRT-39834-265"/>
    <x v="409"/>
    <x v="382"/>
    <x v="32"/>
    <n v="3"/>
    <x v="382"/>
    <s v=""/>
    <x v="1"/>
    <x v="3"/>
    <s v="Lib"/>
    <s v="Light"/>
    <s v="L"/>
    <n v="1"/>
    <n v="15.85"/>
    <n v="47.55"/>
    <x v="0"/>
  </r>
  <r>
    <s v="QTC-71005-730"/>
    <x v="410"/>
    <x v="383"/>
    <x v="29"/>
    <n v="4"/>
    <x v="383"/>
    <s v=""/>
    <x v="0"/>
    <x v="2"/>
    <s v="Ara"/>
    <s v="Light"/>
    <s v="L"/>
    <n v="0.2"/>
    <n v="3.8849999999999998"/>
    <n v="15.54"/>
    <x v="1"/>
  </r>
  <r>
    <s v="TNX-09857-717"/>
    <x v="411"/>
    <x v="384"/>
    <x v="24"/>
    <n v="6"/>
    <x v="384"/>
    <s v=""/>
    <x v="0"/>
    <x v="3"/>
    <s v="Lib"/>
    <s v="Mid"/>
    <s v="M"/>
    <n v="1"/>
    <n v="14.55"/>
    <n v="87.300000000000011"/>
    <x v="0"/>
  </r>
  <r>
    <s v="JZV-43874-185"/>
    <x v="412"/>
    <x v="385"/>
    <x v="17"/>
    <n v="5"/>
    <x v="385"/>
    <s v=""/>
    <x v="0"/>
    <x v="2"/>
    <s v="Ara"/>
    <s v="Mid"/>
    <s v="M"/>
    <n v="1"/>
    <n v="11.25"/>
    <n v="56.25"/>
    <x v="0"/>
  </r>
  <r>
    <s v="ICF-17486-106"/>
    <x v="413"/>
    <x v="386"/>
    <x v="26"/>
    <n v="1"/>
    <x v="386"/>
    <s v="wspringallbh@jugem.jp"/>
    <x v="0"/>
    <x v="3"/>
    <s v="Lib"/>
    <s v="Light"/>
    <s v="L"/>
    <n v="2.5"/>
    <n v="36.454999999999998"/>
    <n v="36.454999999999998"/>
    <x v="0"/>
  </r>
  <r>
    <s v="BMK-49520-383"/>
    <x v="414"/>
    <x v="387"/>
    <x v="40"/>
    <n v="3"/>
    <x v="387"/>
    <s v=""/>
    <x v="0"/>
    <x v="0"/>
    <s v="Rob"/>
    <s v="Light"/>
    <s v="L"/>
    <n v="0.2"/>
    <n v="3.5849999999999995"/>
    <n v="10.754999999999999"/>
    <x v="0"/>
  </r>
  <r>
    <s v="HTS-15020-632"/>
    <x v="415"/>
    <x v="388"/>
    <x v="36"/>
    <n v="3"/>
    <x v="388"/>
    <s v="ghawkyensbj@census.gov"/>
    <x v="0"/>
    <x v="0"/>
    <s v="Rob"/>
    <s v="Mid"/>
    <s v="M"/>
    <n v="0.2"/>
    <n v="2.9849999999999999"/>
    <n v="8.9550000000000001"/>
    <x v="1"/>
  </r>
  <r>
    <s v="YLE-18247-749"/>
    <x v="416"/>
    <x v="389"/>
    <x v="42"/>
    <n v="3"/>
    <x v="389"/>
    <s v=""/>
    <x v="0"/>
    <x v="2"/>
    <s v="Ara"/>
    <s v="Light"/>
    <s v="L"/>
    <n v="0.5"/>
    <n v="7.77"/>
    <n v="23.31"/>
    <x v="0"/>
  </r>
  <r>
    <s v="KJJ-12573-591"/>
    <x v="417"/>
    <x v="390"/>
    <x v="44"/>
    <n v="1"/>
    <x v="390"/>
    <s v=""/>
    <x v="0"/>
    <x v="2"/>
    <s v="Ara"/>
    <s v="Light"/>
    <s v="L"/>
    <n v="2.5"/>
    <n v="29.784999999999997"/>
    <n v="29.784999999999997"/>
    <x v="0"/>
  </r>
  <r>
    <s v="RGU-43561-950"/>
    <x v="418"/>
    <x v="391"/>
    <x v="44"/>
    <n v="5"/>
    <x v="391"/>
    <s v="bmcgilvrabm@so-net.ne.jp"/>
    <x v="0"/>
    <x v="2"/>
    <s v="Ara"/>
    <s v="Light"/>
    <s v="L"/>
    <n v="2.5"/>
    <n v="29.784999999999997"/>
    <n v="148.92499999999998"/>
    <x v="0"/>
  </r>
  <r>
    <s v="JSN-73975-443"/>
    <x v="419"/>
    <x v="392"/>
    <x v="22"/>
    <n v="1"/>
    <x v="392"/>
    <s v="adanzeybn@github.com"/>
    <x v="0"/>
    <x v="3"/>
    <s v="Lib"/>
    <s v="Mid"/>
    <s v="M"/>
    <n v="0.5"/>
    <n v="8.73"/>
    <n v="8.73"/>
    <x v="0"/>
  </r>
  <r>
    <s v="WNR-71736-993"/>
    <x v="420"/>
    <x v="347"/>
    <x v="31"/>
    <n v="4"/>
    <x v="347"/>
    <s v="tfarraac@behance.net"/>
    <x v="0"/>
    <x v="3"/>
    <s v="Lib"/>
    <s v="Dark"/>
    <s v="D"/>
    <n v="0.5"/>
    <n v="7.77"/>
    <n v="31.08"/>
    <x v="1"/>
  </r>
  <r>
    <s v="WNR-71736-993"/>
    <x v="421"/>
    <x v="347"/>
    <x v="30"/>
    <n v="6"/>
    <x v="347"/>
    <s v="tfarraac@behance.net"/>
    <x v="0"/>
    <x v="2"/>
    <s v="Ara"/>
    <s v="Dark"/>
    <s v="D"/>
    <n v="2.5"/>
    <n v="22.884999999999998"/>
    <n v="137.31"/>
    <x v="1"/>
  </r>
  <r>
    <s v="HNI-91338-546"/>
    <x v="422"/>
    <x v="393"/>
    <x v="20"/>
    <n v="5"/>
    <x v="393"/>
    <s v=""/>
    <x v="0"/>
    <x v="2"/>
    <s v="Ara"/>
    <s v="Dark"/>
    <s v="D"/>
    <n v="0.5"/>
    <n v="5.97"/>
    <n v="29.849999999999998"/>
    <x v="1"/>
  </r>
  <r>
    <s v="CYH-53243-218"/>
    <x v="423"/>
    <x v="394"/>
    <x v="8"/>
    <n v="3"/>
    <x v="394"/>
    <s v=""/>
    <x v="0"/>
    <x v="0"/>
    <s v="Rob"/>
    <s v="Mid"/>
    <s v="M"/>
    <n v="0.5"/>
    <n v="5.97"/>
    <n v="17.91"/>
    <x v="1"/>
  </r>
  <r>
    <s v="SVD-75407-177"/>
    <x v="424"/>
    <x v="395"/>
    <x v="38"/>
    <n v="3"/>
    <x v="395"/>
    <s v="ydombrellbs@dedecms.com"/>
    <x v="0"/>
    <x v="1"/>
    <s v="Exc"/>
    <s v="Light"/>
    <s v="L"/>
    <n v="0.5"/>
    <n v="8.91"/>
    <n v="26.73"/>
    <x v="0"/>
  </r>
  <r>
    <s v="NVN-66443-451"/>
    <x v="425"/>
    <x v="396"/>
    <x v="39"/>
    <n v="2"/>
    <x v="396"/>
    <s v="adarthbt@t.co"/>
    <x v="0"/>
    <x v="0"/>
    <s v="Rob"/>
    <s v="Dark"/>
    <s v="D"/>
    <n v="1"/>
    <n v="8.9499999999999993"/>
    <n v="17.899999999999999"/>
    <x v="1"/>
  </r>
  <r>
    <s v="JUA-13580-095"/>
    <x v="426"/>
    <x v="397"/>
    <x v="40"/>
    <n v="4"/>
    <x v="397"/>
    <s v="mdarrigoebu@hud.gov"/>
    <x v="1"/>
    <x v="0"/>
    <s v="Rob"/>
    <s v="Light"/>
    <s v="L"/>
    <n v="0.2"/>
    <n v="3.5849999999999995"/>
    <n v="14.339999999999998"/>
    <x v="0"/>
  </r>
  <r>
    <s v="ACY-56225-839"/>
    <x v="427"/>
    <x v="398"/>
    <x v="37"/>
    <n v="3"/>
    <x v="398"/>
    <s v=""/>
    <x v="0"/>
    <x v="2"/>
    <s v="Ara"/>
    <s v="Mid"/>
    <s v="M"/>
    <n v="2.5"/>
    <n v="25.874999999999996"/>
    <n v="77.624999999999986"/>
    <x v="0"/>
  </r>
  <r>
    <s v="QBB-07903-622"/>
    <x v="428"/>
    <x v="399"/>
    <x v="41"/>
    <n v="5"/>
    <x v="399"/>
    <s v="mackrillbw@bandcamp.com"/>
    <x v="0"/>
    <x v="0"/>
    <s v="Rob"/>
    <s v="Light"/>
    <s v="L"/>
    <n v="1"/>
    <n v="11.95"/>
    <n v="59.75"/>
    <x v="1"/>
  </r>
  <r>
    <s v="JLJ-81802-619"/>
    <x v="429"/>
    <x v="347"/>
    <x v="2"/>
    <n v="6"/>
    <x v="347"/>
    <s v="tfarraac@behance.net"/>
    <x v="0"/>
    <x v="2"/>
    <s v="Ara"/>
    <s v="Light"/>
    <s v="L"/>
    <n v="1"/>
    <n v="12.95"/>
    <n v="77.699999999999989"/>
    <x v="1"/>
  </r>
  <r>
    <s v="HFT-77191-168"/>
    <x v="430"/>
    <x v="400"/>
    <x v="25"/>
    <n v="2"/>
    <x v="400"/>
    <s v="mkippenby@dion.ne.jp"/>
    <x v="0"/>
    <x v="0"/>
    <s v="Rob"/>
    <s v="Dark"/>
    <s v="D"/>
    <n v="0.2"/>
    <n v="2.6849999999999996"/>
    <n v="5.3699999999999992"/>
    <x v="0"/>
  </r>
  <r>
    <s v="SZR-35951-530"/>
    <x v="431"/>
    <x v="401"/>
    <x v="47"/>
    <n v="3"/>
    <x v="401"/>
    <s v="wransonbz@ted.com"/>
    <x v="1"/>
    <x v="1"/>
    <s v="Exc"/>
    <s v="Dark"/>
    <s v="D"/>
    <n v="2.5"/>
    <n v="27.945"/>
    <n v="83.835000000000008"/>
    <x v="0"/>
  </r>
  <r>
    <s v="IKL-95976-565"/>
    <x v="432"/>
    <x v="402"/>
    <x v="17"/>
    <n v="2"/>
    <x v="402"/>
    <s v=""/>
    <x v="0"/>
    <x v="2"/>
    <s v="Ara"/>
    <s v="Mid"/>
    <s v="M"/>
    <n v="1"/>
    <n v="11.25"/>
    <n v="22.5"/>
    <x v="1"/>
  </r>
  <r>
    <s v="XEY-48929-474"/>
    <x v="433"/>
    <x v="403"/>
    <x v="43"/>
    <n v="6"/>
    <x v="403"/>
    <s v="lrignoldc1@miibeian.gov.cn"/>
    <x v="0"/>
    <x v="3"/>
    <s v="Lib"/>
    <s v="Mid"/>
    <s v="M"/>
    <n v="2.5"/>
    <n v="33.464999999999996"/>
    <n v="200.78999999999996"/>
    <x v="0"/>
  </r>
  <r>
    <s v="SQT-07286-736"/>
    <x v="434"/>
    <x v="404"/>
    <x v="17"/>
    <n v="6"/>
    <x v="404"/>
    <s v=""/>
    <x v="0"/>
    <x v="2"/>
    <s v="Ara"/>
    <s v="Mid"/>
    <s v="M"/>
    <n v="1"/>
    <n v="11.25"/>
    <n v="67.5"/>
    <x v="1"/>
  </r>
  <r>
    <s v="QDU-45390-361"/>
    <x v="435"/>
    <x v="405"/>
    <x v="1"/>
    <n v="1"/>
    <x v="405"/>
    <s v="crowthornc3@msn.com"/>
    <x v="0"/>
    <x v="1"/>
    <s v="Exc"/>
    <s v="Mid"/>
    <s v="M"/>
    <n v="0.5"/>
    <n v="8.25"/>
    <n v="8.25"/>
    <x v="1"/>
  </r>
  <r>
    <s v="RUJ-30649-712"/>
    <x v="436"/>
    <x v="406"/>
    <x v="7"/>
    <n v="2"/>
    <x v="406"/>
    <s v="orylandc4@deviantart.com"/>
    <x v="0"/>
    <x v="3"/>
    <s v="Lib"/>
    <s v="Light"/>
    <s v="L"/>
    <n v="0.2"/>
    <n v="4.7549999999999999"/>
    <n v="9.51"/>
    <x v="0"/>
  </r>
  <r>
    <s v="WSV-49732-075"/>
    <x v="437"/>
    <x v="407"/>
    <x v="27"/>
    <n v="1"/>
    <x v="407"/>
    <s v=""/>
    <x v="0"/>
    <x v="3"/>
    <s v="Lib"/>
    <s v="Dark"/>
    <s v="D"/>
    <n v="2.5"/>
    <n v="29.784999999999997"/>
    <n v="29.784999999999997"/>
    <x v="1"/>
  </r>
  <r>
    <s v="VJF-46305-323"/>
    <x v="438"/>
    <x v="408"/>
    <x v="31"/>
    <n v="2"/>
    <x v="408"/>
    <s v="msesonck@census.gov"/>
    <x v="0"/>
    <x v="3"/>
    <s v="Lib"/>
    <s v="Dark"/>
    <s v="D"/>
    <n v="0.5"/>
    <n v="7.77"/>
    <n v="15.54"/>
    <x v="1"/>
  </r>
  <r>
    <s v="CXD-74176-600"/>
    <x v="439"/>
    <x v="409"/>
    <x v="38"/>
    <n v="4"/>
    <x v="409"/>
    <s v="craglessc7@webmd.com"/>
    <x v="1"/>
    <x v="1"/>
    <s v="Exc"/>
    <s v="Light"/>
    <s v="L"/>
    <n v="0.5"/>
    <n v="8.91"/>
    <n v="35.64"/>
    <x v="1"/>
  </r>
  <r>
    <s v="ADX-50674-975"/>
    <x v="440"/>
    <x v="410"/>
    <x v="37"/>
    <n v="4"/>
    <x v="410"/>
    <s v="fhollowsc8@blogtalkradio.com"/>
    <x v="0"/>
    <x v="2"/>
    <s v="Ara"/>
    <s v="Mid"/>
    <s v="M"/>
    <n v="2.5"/>
    <n v="25.874999999999996"/>
    <n v="103.49999999999999"/>
    <x v="0"/>
  </r>
  <r>
    <s v="RRP-51647-420"/>
    <x v="441"/>
    <x v="411"/>
    <x v="45"/>
    <n v="3"/>
    <x v="411"/>
    <s v="llathleiffc9@nationalgeographic.com"/>
    <x v="1"/>
    <x v="1"/>
    <s v="Exc"/>
    <s v="Dark"/>
    <s v="D"/>
    <n v="1"/>
    <n v="12.15"/>
    <n v="36.450000000000003"/>
    <x v="0"/>
  </r>
  <r>
    <s v="PKJ-99134-523"/>
    <x v="442"/>
    <x v="412"/>
    <x v="35"/>
    <n v="5"/>
    <x v="412"/>
    <s v="kheadsca@jalbum.net"/>
    <x v="0"/>
    <x v="0"/>
    <s v="Rob"/>
    <s v="Light"/>
    <s v="L"/>
    <n v="0.5"/>
    <n v="7.169999999999999"/>
    <n v="35.849999999999994"/>
    <x v="1"/>
  </r>
  <r>
    <s v="FZQ-29439-457"/>
    <x v="443"/>
    <x v="413"/>
    <x v="46"/>
    <n v="5"/>
    <x v="413"/>
    <s v="tbownecb@unicef.org"/>
    <x v="1"/>
    <x v="1"/>
    <s v="Exc"/>
    <s v="Light"/>
    <s v="L"/>
    <n v="0.2"/>
    <n v="4.4550000000000001"/>
    <n v="22.274999999999999"/>
    <x v="0"/>
  </r>
  <r>
    <s v="USN-68115-161"/>
    <x v="444"/>
    <x v="414"/>
    <x v="18"/>
    <n v="6"/>
    <x v="414"/>
    <s v="rjacquemardcc@acquirethisname.com"/>
    <x v="1"/>
    <x v="1"/>
    <s v="Exc"/>
    <s v="Mid"/>
    <s v="M"/>
    <n v="0.2"/>
    <n v="4.125"/>
    <n v="24.75"/>
    <x v="1"/>
  </r>
  <r>
    <s v="IXU-20263-532"/>
    <x v="445"/>
    <x v="415"/>
    <x v="43"/>
    <n v="2"/>
    <x v="415"/>
    <s v="kwarmancd@printfriendly.com"/>
    <x v="1"/>
    <x v="3"/>
    <s v="Lib"/>
    <s v="Mid"/>
    <s v="M"/>
    <n v="2.5"/>
    <n v="33.464999999999996"/>
    <n v="66.929999999999993"/>
    <x v="0"/>
  </r>
  <r>
    <s v="CBT-15092-420"/>
    <x v="446"/>
    <x v="416"/>
    <x v="22"/>
    <n v="1"/>
    <x v="416"/>
    <s v="wcholomince@about.com"/>
    <x v="2"/>
    <x v="3"/>
    <s v="Lib"/>
    <s v="Mid"/>
    <s v="M"/>
    <n v="0.5"/>
    <n v="8.73"/>
    <n v="8.73"/>
    <x v="0"/>
  </r>
  <r>
    <s v="PKQ-46841-696"/>
    <x v="447"/>
    <x v="417"/>
    <x v="8"/>
    <n v="3"/>
    <x v="417"/>
    <s v="abraidmancf@census.gov"/>
    <x v="0"/>
    <x v="0"/>
    <s v="Rob"/>
    <s v="Mid"/>
    <s v="M"/>
    <n v="0.5"/>
    <n v="5.97"/>
    <n v="17.91"/>
    <x v="1"/>
  </r>
  <r>
    <s v="XDU-05471-219"/>
    <x v="448"/>
    <x v="418"/>
    <x v="35"/>
    <n v="1"/>
    <x v="418"/>
    <s v="pdurbancg@symantec.com"/>
    <x v="1"/>
    <x v="0"/>
    <s v="Rob"/>
    <s v="Light"/>
    <s v="L"/>
    <n v="0.5"/>
    <n v="7.169999999999999"/>
    <n v="7.169999999999999"/>
    <x v="1"/>
  </r>
  <r>
    <s v="NID-20149-329"/>
    <x v="449"/>
    <x v="419"/>
    <x v="25"/>
    <n v="2"/>
    <x v="419"/>
    <s v="aharroldch@miibeian.gov.cn"/>
    <x v="0"/>
    <x v="0"/>
    <s v="Rob"/>
    <s v="Dark"/>
    <s v="D"/>
    <n v="0.2"/>
    <n v="2.6849999999999996"/>
    <n v="5.3699999999999992"/>
    <x v="1"/>
  </r>
  <r>
    <s v="SVU-27222-213"/>
    <x v="450"/>
    <x v="420"/>
    <x v="7"/>
    <n v="5"/>
    <x v="420"/>
    <s v="spamphilonci@mlb.com"/>
    <x v="1"/>
    <x v="3"/>
    <s v="Lib"/>
    <s v="Light"/>
    <s v="L"/>
    <n v="0.2"/>
    <n v="4.7549999999999999"/>
    <n v="23.774999999999999"/>
    <x v="1"/>
  </r>
  <r>
    <s v="RWI-84131-848"/>
    <x v="451"/>
    <x v="421"/>
    <x v="11"/>
    <n v="2"/>
    <x v="421"/>
    <s v="mspurdencj@exblog.jp"/>
    <x v="0"/>
    <x v="0"/>
    <s v="Rob"/>
    <s v="Dark"/>
    <s v="D"/>
    <n v="2.5"/>
    <n v="20.584999999999997"/>
    <n v="41.169999999999995"/>
    <x v="0"/>
  </r>
  <r>
    <s v="GUU-40666-525"/>
    <x v="452"/>
    <x v="408"/>
    <x v="29"/>
    <n v="3"/>
    <x v="408"/>
    <s v="msesonck@census.gov"/>
    <x v="0"/>
    <x v="2"/>
    <s v="Ara"/>
    <s v="Light"/>
    <s v="L"/>
    <n v="0.2"/>
    <n v="3.8849999999999998"/>
    <n v="11.654999999999999"/>
    <x v="1"/>
  </r>
  <r>
    <s v="SCN-51395-066"/>
    <x v="453"/>
    <x v="422"/>
    <x v="23"/>
    <n v="4"/>
    <x v="422"/>
    <s v="npirronecl@weibo.com"/>
    <x v="0"/>
    <x v="3"/>
    <s v="Lib"/>
    <s v="Light"/>
    <s v="L"/>
    <n v="0.5"/>
    <n v="9.51"/>
    <n v="38.04"/>
    <x v="1"/>
  </r>
  <r>
    <s v="ULA-24644-321"/>
    <x v="454"/>
    <x v="423"/>
    <x v="11"/>
    <n v="4"/>
    <x v="423"/>
    <s v="rcawleycm@yellowbook.com"/>
    <x v="1"/>
    <x v="0"/>
    <s v="Rob"/>
    <s v="Dark"/>
    <s v="D"/>
    <n v="2.5"/>
    <n v="20.584999999999997"/>
    <n v="82.339999999999989"/>
    <x v="0"/>
  </r>
  <r>
    <s v="EOL-92666-762"/>
    <x v="455"/>
    <x v="424"/>
    <x v="7"/>
    <n v="2"/>
    <x v="424"/>
    <s v="sbarribalcn@microsoft.com"/>
    <x v="1"/>
    <x v="3"/>
    <s v="Lib"/>
    <s v="Light"/>
    <s v="L"/>
    <n v="0.2"/>
    <n v="4.7549999999999999"/>
    <n v="9.51"/>
    <x v="0"/>
  </r>
  <r>
    <s v="AJV-18231-334"/>
    <x v="456"/>
    <x v="425"/>
    <x v="11"/>
    <n v="2"/>
    <x v="425"/>
    <s v="aadamidesco@bizjournals.com"/>
    <x v="2"/>
    <x v="0"/>
    <s v="Rob"/>
    <s v="Dark"/>
    <s v="D"/>
    <n v="2.5"/>
    <n v="20.584999999999997"/>
    <n v="41.169999999999995"/>
    <x v="1"/>
  </r>
  <r>
    <s v="ZQI-47236-301"/>
    <x v="457"/>
    <x v="426"/>
    <x v="23"/>
    <n v="5"/>
    <x v="426"/>
    <s v="cthowescp@craigslist.org"/>
    <x v="0"/>
    <x v="3"/>
    <s v="Lib"/>
    <s v="Light"/>
    <s v="L"/>
    <n v="0.5"/>
    <n v="9.51"/>
    <n v="47.55"/>
    <x v="1"/>
  </r>
  <r>
    <s v="ZCR-15721-658"/>
    <x v="458"/>
    <x v="427"/>
    <x v="17"/>
    <n v="4"/>
    <x v="427"/>
    <s v="rwillowaycq@admin.ch"/>
    <x v="0"/>
    <x v="2"/>
    <s v="Ara"/>
    <s v="Mid"/>
    <s v="M"/>
    <n v="1"/>
    <n v="11.25"/>
    <n v="45"/>
    <x v="1"/>
  </r>
  <r>
    <s v="QEW-47945-682"/>
    <x v="459"/>
    <x v="428"/>
    <x v="7"/>
    <n v="5"/>
    <x v="428"/>
    <s v="aelwincr@privacy.gov.au"/>
    <x v="0"/>
    <x v="3"/>
    <s v="Lib"/>
    <s v="Light"/>
    <s v="L"/>
    <n v="0.2"/>
    <n v="4.7549999999999999"/>
    <n v="23.774999999999999"/>
    <x v="1"/>
  </r>
  <r>
    <s v="PSY-45485-542"/>
    <x v="460"/>
    <x v="429"/>
    <x v="34"/>
    <n v="3"/>
    <x v="429"/>
    <s v="abilbrookcs@booking.com"/>
    <x v="1"/>
    <x v="0"/>
    <s v="Rob"/>
    <s v="Dark"/>
    <s v="D"/>
    <n v="0.5"/>
    <n v="5.3699999999999992"/>
    <n v="16.11"/>
    <x v="0"/>
  </r>
  <r>
    <s v="BAQ-74241-156"/>
    <x v="461"/>
    <x v="430"/>
    <x v="25"/>
    <n v="4"/>
    <x v="430"/>
    <s v="rmckallct@sakura.ne.jp"/>
    <x v="2"/>
    <x v="0"/>
    <s v="Rob"/>
    <s v="Dark"/>
    <s v="D"/>
    <n v="0.2"/>
    <n v="2.6849999999999996"/>
    <n v="10.739999999999998"/>
    <x v="0"/>
  </r>
  <r>
    <s v="BVU-77367-451"/>
    <x v="462"/>
    <x v="431"/>
    <x v="9"/>
    <n v="5"/>
    <x v="431"/>
    <s v="bdailecu@vistaprint.com"/>
    <x v="0"/>
    <x v="2"/>
    <s v="Ara"/>
    <s v="Dark"/>
    <s v="D"/>
    <n v="1"/>
    <n v="9.9499999999999993"/>
    <n v="49.75"/>
    <x v="0"/>
  </r>
  <r>
    <s v="TJE-91516-344"/>
    <x v="463"/>
    <x v="432"/>
    <x v="3"/>
    <n v="2"/>
    <x v="432"/>
    <s v="atrehernecv@state.tx.us"/>
    <x v="1"/>
    <x v="1"/>
    <s v="Exc"/>
    <s v="Mid"/>
    <s v="M"/>
    <n v="1"/>
    <n v="13.75"/>
    <n v="27.5"/>
    <x v="1"/>
  </r>
  <r>
    <s v="LIS-96202-702"/>
    <x v="464"/>
    <x v="433"/>
    <x v="27"/>
    <n v="4"/>
    <x v="433"/>
    <s v="abrentnallcw@biglobe.ne.jp"/>
    <x v="2"/>
    <x v="3"/>
    <s v="Lib"/>
    <s v="Dark"/>
    <s v="D"/>
    <n v="2.5"/>
    <n v="29.784999999999997"/>
    <n v="119.13999999999999"/>
    <x v="1"/>
  </r>
  <r>
    <s v="VIO-27668-766"/>
    <x v="465"/>
    <x v="434"/>
    <x v="11"/>
    <n v="1"/>
    <x v="434"/>
    <s v="ddrinkallcx@psu.edu"/>
    <x v="0"/>
    <x v="0"/>
    <s v="Rob"/>
    <s v="Dark"/>
    <s v="D"/>
    <n v="2.5"/>
    <n v="20.584999999999997"/>
    <n v="20.584999999999997"/>
    <x v="0"/>
  </r>
  <r>
    <s v="ZVG-20473-043"/>
    <x v="466"/>
    <x v="435"/>
    <x v="16"/>
    <n v="3"/>
    <x v="435"/>
    <s v="dkornelcy@cyberchimps.com"/>
    <x v="0"/>
    <x v="2"/>
    <s v="Ara"/>
    <s v="Dark"/>
    <s v="D"/>
    <n v="0.2"/>
    <n v="2.9849999999999999"/>
    <n v="8.9550000000000001"/>
    <x v="0"/>
  </r>
  <r>
    <s v="KGZ-56395-231"/>
    <x v="467"/>
    <x v="436"/>
    <x v="20"/>
    <n v="1"/>
    <x v="436"/>
    <s v="rlequeuxcz@newyorker.com"/>
    <x v="0"/>
    <x v="2"/>
    <s v="Ara"/>
    <s v="Dark"/>
    <s v="D"/>
    <n v="0.5"/>
    <n v="5.97"/>
    <n v="5.97"/>
    <x v="1"/>
  </r>
  <r>
    <s v="CUU-92244-729"/>
    <x v="468"/>
    <x v="437"/>
    <x v="3"/>
    <n v="3"/>
    <x v="437"/>
    <s v="jmccaulld0@parallels.com"/>
    <x v="0"/>
    <x v="1"/>
    <s v="Exc"/>
    <s v="Mid"/>
    <s v="M"/>
    <n v="1"/>
    <n v="13.75"/>
    <n v="41.25"/>
    <x v="0"/>
  </r>
  <r>
    <s v="EHE-94714-312"/>
    <x v="469"/>
    <x v="438"/>
    <x v="46"/>
    <n v="5"/>
    <x v="438"/>
    <s v="abrashda@plala.or.jp"/>
    <x v="0"/>
    <x v="1"/>
    <s v="Exc"/>
    <s v="Light"/>
    <s v="L"/>
    <n v="0.2"/>
    <n v="4.4550000000000001"/>
    <n v="22.274999999999999"/>
    <x v="0"/>
  </r>
  <r>
    <s v="RTL-16205-161"/>
    <x v="470"/>
    <x v="439"/>
    <x v="19"/>
    <n v="1"/>
    <x v="439"/>
    <s v="ahutchinsond2@imgur.com"/>
    <x v="0"/>
    <x v="2"/>
    <s v="Ara"/>
    <s v="Mid"/>
    <s v="M"/>
    <n v="0.5"/>
    <n v="6.75"/>
    <n v="6.75"/>
    <x v="0"/>
  </r>
  <r>
    <s v="GTS-22482-014"/>
    <x v="471"/>
    <x v="440"/>
    <x v="43"/>
    <n v="4"/>
    <x v="440"/>
    <s v=""/>
    <x v="0"/>
    <x v="3"/>
    <s v="Lib"/>
    <s v="Mid"/>
    <s v="M"/>
    <n v="2.5"/>
    <n v="33.464999999999996"/>
    <n v="133.85999999999999"/>
    <x v="0"/>
  </r>
  <r>
    <s v="DYG-25473-881"/>
    <x v="472"/>
    <x v="441"/>
    <x v="16"/>
    <n v="2"/>
    <x v="441"/>
    <s v="rdriversd4@hexun.com"/>
    <x v="0"/>
    <x v="2"/>
    <s v="Ara"/>
    <s v="Dark"/>
    <s v="D"/>
    <n v="0.2"/>
    <n v="2.9849999999999999"/>
    <n v="5.97"/>
    <x v="1"/>
  </r>
  <r>
    <s v="HTR-21838-286"/>
    <x v="473"/>
    <x v="442"/>
    <x v="2"/>
    <n v="2"/>
    <x v="442"/>
    <s v="hzeald5@google.de"/>
    <x v="0"/>
    <x v="2"/>
    <s v="Ara"/>
    <s v="Light"/>
    <s v="L"/>
    <n v="1"/>
    <n v="12.95"/>
    <n v="25.9"/>
    <x v="1"/>
  </r>
  <r>
    <s v="KYG-28296-920"/>
    <x v="474"/>
    <x v="443"/>
    <x v="28"/>
    <n v="1"/>
    <x v="443"/>
    <s v="gsmallcombed6@ucla.edu"/>
    <x v="1"/>
    <x v="1"/>
    <s v="Exc"/>
    <s v="Mid"/>
    <s v="M"/>
    <n v="2.5"/>
    <n v="31.624999999999996"/>
    <n v="31.624999999999996"/>
    <x v="0"/>
  </r>
  <r>
    <s v="NNB-20459-430"/>
    <x v="475"/>
    <x v="444"/>
    <x v="21"/>
    <n v="2"/>
    <x v="444"/>
    <s v="ddibleyd7@feedburner.com"/>
    <x v="0"/>
    <x v="3"/>
    <s v="Lib"/>
    <s v="Mid"/>
    <s v="M"/>
    <n v="0.2"/>
    <n v="4.3650000000000002"/>
    <n v="8.73"/>
    <x v="1"/>
  </r>
  <r>
    <s v="FEK-14025-351"/>
    <x v="476"/>
    <x v="445"/>
    <x v="46"/>
    <n v="6"/>
    <x v="445"/>
    <s v="gdimitrioud8@chronoengine.com"/>
    <x v="0"/>
    <x v="1"/>
    <s v="Exc"/>
    <s v="Light"/>
    <s v="L"/>
    <n v="0.2"/>
    <n v="4.4550000000000001"/>
    <n v="26.73"/>
    <x v="0"/>
  </r>
  <r>
    <s v="AWH-16980-469"/>
    <x v="477"/>
    <x v="446"/>
    <x v="21"/>
    <n v="6"/>
    <x v="446"/>
    <s v="fflanagand9@woothemes.com"/>
    <x v="0"/>
    <x v="3"/>
    <s v="Lib"/>
    <s v="Mid"/>
    <s v="M"/>
    <n v="0.2"/>
    <n v="4.3650000000000002"/>
    <n v="26.19"/>
    <x v="1"/>
  </r>
  <r>
    <s v="ZPW-31329-741"/>
    <x v="478"/>
    <x v="438"/>
    <x v="39"/>
    <n v="6"/>
    <x v="438"/>
    <s v="abrashda@plala.or.jp"/>
    <x v="0"/>
    <x v="0"/>
    <s v="Rob"/>
    <s v="Dark"/>
    <s v="D"/>
    <n v="1"/>
    <n v="8.9499999999999993"/>
    <n v="53.699999999999996"/>
    <x v="0"/>
  </r>
  <r>
    <s v="ZPW-31329-741"/>
    <x v="479"/>
    <x v="438"/>
    <x v="28"/>
    <n v="4"/>
    <x v="438"/>
    <s v="abrashda@plala.or.jp"/>
    <x v="0"/>
    <x v="1"/>
    <s v="Exc"/>
    <s v="Mid"/>
    <s v="M"/>
    <n v="2.5"/>
    <n v="31.624999999999996"/>
    <n v="126.49999999999999"/>
    <x v="0"/>
  </r>
  <r>
    <s v="ZPW-31329-741"/>
    <x v="480"/>
    <x v="438"/>
    <x v="18"/>
    <n v="1"/>
    <x v="438"/>
    <s v="abrashda@plala.or.jp"/>
    <x v="0"/>
    <x v="1"/>
    <s v="Exc"/>
    <s v="Mid"/>
    <s v="M"/>
    <n v="0.2"/>
    <n v="4.125"/>
    <n v="4.125"/>
    <x v="0"/>
  </r>
  <r>
    <s v="UBI-83843-396"/>
    <x v="481"/>
    <x v="447"/>
    <x v="41"/>
    <n v="2"/>
    <x v="447"/>
    <s v="nizhakovdd@aol.com"/>
    <x v="2"/>
    <x v="0"/>
    <s v="Rob"/>
    <s v="Light"/>
    <s v="L"/>
    <n v="1"/>
    <n v="11.95"/>
    <n v="23.9"/>
    <x v="1"/>
  </r>
  <r>
    <s v="VID-40587-569"/>
    <x v="482"/>
    <x v="448"/>
    <x v="47"/>
    <n v="5"/>
    <x v="448"/>
    <s v="skeetsde@answers.com"/>
    <x v="0"/>
    <x v="1"/>
    <s v="Exc"/>
    <s v="Dark"/>
    <s v="D"/>
    <n v="2.5"/>
    <n v="27.945"/>
    <n v="139.72499999999999"/>
    <x v="0"/>
  </r>
  <r>
    <s v="KBB-52530-416"/>
    <x v="483"/>
    <x v="449"/>
    <x v="27"/>
    <n v="2"/>
    <x v="449"/>
    <s v=""/>
    <x v="0"/>
    <x v="3"/>
    <s v="Lib"/>
    <s v="Dark"/>
    <s v="D"/>
    <n v="2.5"/>
    <n v="29.784999999999997"/>
    <n v="59.569999999999993"/>
    <x v="0"/>
  </r>
  <r>
    <s v="ISJ-48676-420"/>
    <x v="484"/>
    <x v="450"/>
    <x v="23"/>
    <n v="6"/>
    <x v="450"/>
    <s v="kcakedg@huffingtonpost.com"/>
    <x v="0"/>
    <x v="3"/>
    <s v="Lib"/>
    <s v="Light"/>
    <s v="L"/>
    <n v="0.5"/>
    <n v="9.51"/>
    <n v="57.06"/>
    <x v="1"/>
  </r>
  <r>
    <s v="MIF-17920-768"/>
    <x v="485"/>
    <x v="451"/>
    <x v="40"/>
    <n v="6"/>
    <x v="451"/>
    <s v="mhanseddh@instagram.com"/>
    <x v="1"/>
    <x v="0"/>
    <s v="Rob"/>
    <s v="Light"/>
    <s v="L"/>
    <n v="0.2"/>
    <n v="3.5849999999999995"/>
    <n v="21.509999999999998"/>
    <x v="0"/>
  </r>
  <r>
    <s v="CPX-19312-088"/>
    <x v="486"/>
    <x v="452"/>
    <x v="22"/>
    <n v="6"/>
    <x v="452"/>
    <s v="fkienleindi@trellian.com"/>
    <x v="1"/>
    <x v="3"/>
    <s v="Lib"/>
    <s v="Mid"/>
    <s v="M"/>
    <n v="0.5"/>
    <n v="8.73"/>
    <n v="52.38"/>
    <x v="0"/>
  </r>
  <r>
    <s v="RXI-67978-260"/>
    <x v="487"/>
    <x v="453"/>
    <x v="45"/>
    <n v="6"/>
    <x v="453"/>
    <s v="kegglestonedj@sphinn.com"/>
    <x v="1"/>
    <x v="1"/>
    <s v="Exc"/>
    <s v="Dark"/>
    <s v="D"/>
    <n v="1"/>
    <n v="12.15"/>
    <n v="72.900000000000006"/>
    <x v="1"/>
  </r>
  <r>
    <s v="LKE-14821-285"/>
    <x v="488"/>
    <x v="454"/>
    <x v="36"/>
    <n v="5"/>
    <x v="454"/>
    <s v="bsemkinsdk@unc.edu"/>
    <x v="1"/>
    <x v="0"/>
    <s v="Rob"/>
    <s v="Mid"/>
    <s v="M"/>
    <n v="0.2"/>
    <n v="2.9849999999999999"/>
    <n v="14.924999999999999"/>
    <x v="0"/>
  </r>
  <r>
    <s v="LRK-97117-150"/>
    <x v="489"/>
    <x v="455"/>
    <x v="32"/>
    <n v="6"/>
    <x v="455"/>
    <s v="slorenzettidl@is.gd"/>
    <x v="0"/>
    <x v="3"/>
    <s v="Lib"/>
    <s v="Light"/>
    <s v="L"/>
    <n v="1"/>
    <n v="15.85"/>
    <n v="95.1"/>
    <x v="1"/>
  </r>
  <r>
    <s v="IGK-51227-573"/>
    <x v="490"/>
    <x v="456"/>
    <x v="31"/>
    <n v="2"/>
    <x v="456"/>
    <s v="bgiannazzidm@apple.com"/>
    <x v="0"/>
    <x v="3"/>
    <s v="Lib"/>
    <s v="Dark"/>
    <s v="D"/>
    <n v="0.5"/>
    <n v="7.77"/>
    <n v="15.54"/>
    <x v="1"/>
  </r>
  <r>
    <s v="ZAY-43009-775"/>
    <x v="491"/>
    <x v="457"/>
    <x v="12"/>
    <n v="6"/>
    <x v="457"/>
    <s v=""/>
    <x v="0"/>
    <x v="3"/>
    <s v="Lib"/>
    <s v="Dark"/>
    <s v="D"/>
    <n v="0.2"/>
    <n v="3.8849999999999998"/>
    <n v="23.31"/>
    <x v="1"/>
  </r>
  <r>
    <s v="EMA-63190-618"/>
    <x v="492"/>
    <x v="458"/>
    <x v="18"/>
    <n v="1"/>
    <x v="458"/>
    <s v="ulethbrigdo@hc360.com"/>
    <x v="0"/>
    <x v="1"/>
    <s v="Exc"/>
    <s v="Mid"/>
    <s v="M"/>
    <n v="0.2"/>
    <n v="4.125"/>
    <n v="4.125"/>
    <x v="0"/>
  </r>
  <r>
    <s v="FBI-35855-418"/>
    <x v="493"/>
    <x v="459"/>
    <x v="8"/>
    <n v="6"/>
    <x v="459"/>
    <s v="sfarnishdp@dmoz.org"/>
    <x v="2"/>
    <x v="0"/>
    <s v="Rob"/>
    <s v="Mid"/>
    <s v="M"/>
    <n v="0.5"/>
    <n v="5.97"/>
    <n v="35.82"/>
    <x v="1"/>
  </r>
  <r>
    <s v="TXB-80533-417"/>
    <x v="494"/>
    <x v="460"/>
    <x v="32"/>
    <n v="2"/>
    <x v="460"/>
    <s v="fjecockdq@unicef.org"/>
    <x v="0"/>
    <x v="3"/>
    <s v="Lib"/>
    <s v="Light"/>
    <s v="L"/>
    <n v="1"/>
    <n v="15.85"/>
    <n v="31.7"/>
    <x v="1"/>
  </r>
  <r>
    <s v="MBM-00112-248"/>
    <x v="495"/>
    <x v="461"/>
    <x v="32"/>
    <n v="5"/>
    <x v="461"/>
    <s v=""/>
    <x v="0"/>
    <x v="3"/>
    <s v="Lib"/>
    <s v="Light"/>
    <s v="L"/>
    <n v="1"/>
    <n v="15.85"/>
    <n v="79.25"/>
    <x v="0"/>
  </r>
  <r>
    <s v="EUO-69145-988"/>
    <x v="496"/>
    <x v="462"/>
    <x v="15"/>
    <n v="3"/>
    <x v="462"/>
    <s v="hpallisterds@ning.com"/>
    <x v="0"/>
    <x v="1"/>
    <s v="Exc"/>
    <s v="Dark"/>
    <s v="D"/>
    <n v="0.2"/>
    <n v="3.645"/>
    <n v="10.935"/>
    <x v="1"/>
  </r>
  <r>
    <s v="GYA-80327-368"/>
    <x v="497"/>
    <x v="463"/>
    <x v="9"/>
    <n v="4"/>
    <x v="463"/>
    <s v="cmershdt@drupal.org"/>
    <x v="1"/>
    <x v="2"/>
    <s v="Ara"/>
    <s v="Dark"/>
    <s v="D"/>
    <n v="1"/>
    <n v="9.9499999999999993"/>
    <n v="39.799999999999997"/>
    <x v="1"/>
  </r>
  <r>
    <s v="TNW-41601-420"/>
    <x v="498"/>
    <x v="464"/>
    <x v="0"/>
    <n v="5"/>
    <x v="464"/>
    <s v="murione5@alexa.com"/>
    <x v="1"/>
    <x v="0"/>
    <s v="Rob"/>
    <s v="Mid"/>
    <s v="M"/>
    <n v="1"/>
    <n v="9.9499999999999993"/>
    <n v="49.75"/>
    <x v="0"/>
  </r>
  <r>
    <s v="ALR-62963-723"/>
    <x v="499"/>
    <x v="465"/>
    <x v="25"/>
    <n v="3"/>
    <x v="465"/>
    <s v=""/>
    <x v="1"/>
    <x v="0"/>
    <s v="Rob"/>
    <s v="Dark"/>
    <s v="D"/>
    <n v="0.2"/>
    <n v="2.6849999999999996"/>
    <n v="8.0549999999999997"/>
    <x v="0"/>
  </r>
  <r>
    <s v="JIG-27636-870"/>
    <x v="500"/>
    <x v="466"/>
    <x v="41"/>
    <n v="4"/>
    <x v="466"/>
    <s v=""/>
    <x v="0"/>
    <x v="0"/>
    <s v="Rob"/>
    <s v="Light"/>
    <s v="L"/>
    <n v="1"/>
    <n v="11.95"/>
    <n v="47.8"/>
    <x v="1"/>
  </r>
  <r>
    <s v="CTE-31437-326"/>
    <x v="501"/>
    <x v="467"/>
    <x v="36"/>
    <n v="4"/>
    <x v="467"/>
    <s v="gduckerdx@patch.com"/>
    <x v="2"/>
    <x v="0"/>
    <s v="Rob"/>
    <s v="Mid"/>
    <s v="M"/>
    <n v="0.2"/>
    <n v="2.9849999999999999"/>
    <n v="11.94"/>
    <x v="1"/>
  </r>
  <r>
    <s v="CTE-31437-326"/>
    <x v="502"/>
    <x v="467"/>
    <x v="18"/>
    <n v="4"/>
    <x v="467"/>
    <s v="gduckerdx@patch.com"/>
    <x v="2"/>
    <x v="1"/>
    <s v="Exc"/>
    <s v="Mid"/>
    <s v="M"/>
    <n v="0.2"/>
    <n v="4.125"/>
    <n v="16.5"/>
    <x v="1"/>
  </r>
  <r>
    <s v="CTE-31437-326"/>
    <x v="503"/>
    <x v="467"/>
    <x v="5"/>
    <n v="4"/>
    <x v="467"/>
    <s v="gduckerdx@patch.com"/>
    <x v="2"/>
    <x v="3"/>
    <s v="Lib"/>
    <s v="Dark"/>
    <s v="D"/>
    <n v="1"/>
    <n v="12.95"/>
    <n v="51.8"/>
    <x v="1"/>
  </r>
  <r>
    <s v="CTE-31437-326"/>
    <x v="504"/>
    <x v="467"/>
    <x v="7"/>
    <n v="3"/>
    <x v="467"/>
    <s v="gduckerdx@patch.com"/>
    <x v="2"/>
    <x v="3"/>
    <s v="Lib"/>
    <s v="Light"/>
    <s v="L"/>
    <n v="0.2"/>
    <n v="4.7549999999999999"/>
    <n v="14.265000000000001"/>
    <x v="1"/>
  </r>
  <r>
    <s v="SLD-63003-334"/>
    <x v="505"/>
    <x v="468"/>
    <x v="21"/>
    <n v="6"/>
    <x v="468"/>
    <s v="wstearleye1@census.gov"/>
    <x v="0"/>
    <x v="3"/>
    <s v="Lib"/>
    <s v="Mid"/>
    <s v="M"/>
    <n v="0.2"/>
    <n v="4.3650000000000002"/>
    <n v="26.19"/>
    <x v="1"/>
  </r>
  <r>
    <s v="BXN-64230-789"/>
    <x v="506"/>
    <x v="469"/>
    <x v="2"/>
    <n v="2"/>
    <x v="469"/>
    <s v="dwincere2@marriott.com"/>
    <x v="0"/>
    <x v="2"/>
    <s v="Ara"/>
    <s v="Light"/>
    <s v="L"/>
    <n v="1"/>
    <n v="12.95"/>
    <n v="25.9"/>
    <x v="0"/>
  </r>
  <r>
    <s v="XEE-37895-169"/>
    <x v="507"/>
    <x v="470"/>
    <x v="44"/>
    <n v="3"/>
    <x v="470"/>
    <s v="plyfielde3@baidu.com"/>
    <x v="0"/>
    <x v="2"/>
    <s v="Ara"/>
    <s v="Light"/>
    <s v="L"/>
    <n v="2.5"/>
    <n v="29.784999999999997"/>
    <n v="89.35499999999999"/>
    <x v="0"/>
  </r>
  <r>
    <s v="ZTX-80764-911"/>
    <x v="508"/>
    <x v="471"/>
    <x v="31"/>
    <n v="6"/>
    <x v="471"/>
    <s v="hperrise4@studiopress.com"/>
    <x v="1"/>
    <x v="3"/>
    <s v="Lib"/>
    <s v="Dark"/>
    <s v="D"/>
    <n v="0.5"/>
    <n v="7.77"/>
    <n v="46.62"/>
    <x v="1"/>
  </r>
  <r>
    <s v="WVT-88135-549"/>
    <x v="509"/>
    <x v="464"/>
    <x v="9"/>
    <n v="3"/>
    <x v="464"/>
    <s v="murione5@alexa.com"/>
    <x v="1"/>
    <x v="2"/>
    <s v="Ara"/>
    <s v="Dark"/>
    <s v="D"/>
    <n v="1"/>
    <n v="9.9499999999999993"/>
    <n v="29.849999999999998"/>
    <x v="0"/>
  </r>
  <r>
    <s v="IPA-94170-889"/>
    <x v="510"/>
    <x v="472"/>
    <x v="40"/>
    <n v="3"/>
    <x v="472"/>
    <s v="ckide6@narod.ru"/>
    <x v="1"/>
    <x v="0"/>
    <s v="Rob"/>
    <s v="Light"/>
    <s v="L"/>
    <n v="0.2"/>
    <n v="3.5849999999999995"/>
    <n v="10.754999999999999"/>
    <x v="0"/>
  </r>
  <r>
    <s v="YQL-63755-365"/>
    <x v="511"/>
    <x v="473"/>
    <x v="14"/>
    <n v="4"/>
    <x v="473"/>
    <s v="cbeinee7@xinhuanet.com"/>
    <x v="0"/>
    <x v="2"/>
    <s v="Ara"/>
    <s v="Mid"/>
    <s v="M"/>
    <n v="0.2"/>
    <n v="3.375"/>
    <n v="13.5"/>
    <x v="0"/>
  </r>
  <r>
    <s v="RKW-81145-984"/>
    <x v="512"/>
    <x v="474"/>
    <x v="32"/>
    <n v="3"/>
    <x v="474"/>
    <s v="cbakeupe8@globo.com"/>
    <x v="0"/>
    <x v="3"/>
    <s v="Lib"/>
    <s v="Light"/>
    <s v="L"/>
    <n v="1"/>
    <n v="15.85"/>
    <n v="47.55"/>
    <x v="1"/>
  </r>
  <r>
    <s v="MBT-23379-866"/>
    <x v="513"/>
    <x v="475"/>
    <x v="32"/>
    <n v="5"/>
    <x v="475"/>
    <s v="nhelkine9@example.com"/>
    <x v="0"/>
    <x v="3"/>
    <s v="Lib"/>
    <s v="Light"/>
    <s v="L"/>
    <n v="1"/>
    <n v="15.85"/>
    <n v="79.25"/>
    <x v="1"/>
  </r>
  <r>
    <s v="GEJ-39834-935"/>
    <x v="514"/>
    <x v="476"/>
    <x v="21"/>
    <n v="6"/>
    <x v="476"/>
    <s v="pwitheringtonea@networkadvertising.org"/>
    <x v="0"/>
    <x v="3"/>
    <s v="Lib"/>
    <s v="Mid"/>
    <s v="M"/>
    <n v="0.2"/>
    <n v="4.3650000000000002"/>
    <n v="26.19"/>
    <x v="0"/>
  </r>
  <r>
    <s v="KRW-91640-596"/>
    <x v="515"/>
    <x v="477"/>
    <x v="35"/>
    <n v="3"/>
    <x v="477"/>
    <s v="ttilzeyeb@hostgator.com"/>
    <x v="0"/>
    <x v="0"/>
    <s v="Rob"/>
    <s v="Light"/>
    <s v="L"/>
    <n v="0.5"/>
    <n v="7.169999999999999"/>
    <n v="21.509999999999998"/>
    <x v="1"/>
  </r>
  <r>
    <s v="AOT-70449-651"/>
    <x v="516"/>
    <x v="478"/>
    <x v="11"/>
    <n v="5"/>
    <x v="478"/>
    <s v=""/>
    <x v="0"/>
    <x v="0"/>
    <s v="Rob"/>
    <s v="Dark"/>
    <s v="D"/>
    <n v="2.5"/>
    <n v="20.584999999999997"/>
    <n v="102.92499999999998"/>
    <x v="0"/>
  </r>
  <r>
    <s v="DGC-21813-731"/>
    <x v="517"/>
    <x v="479"/>
    <x v="12"/>
    <n v="2"/>
    <x v="479"/>
    <s v=""/>
    <x v="0"/>
    <x v="3"/>
    <s v="Lib"/>
    <s v="Dark"/>
    <s v="D"/>
    <n v="0.2"/>
    <n v="3.8849999999999998"/>
    <n v="7.77"/>
    <x v="1"/>
  </r>
  <r>
    <s v="JBE-92943-643"/>
    <x v="518"/>
    <x v="480"/>
    <x v="47"/>
    <n v="5"/>
    <x v="480"/>
    <s v="kimortsee@alexa.com"/>
    <x v="0"/>
    <x v="1"/>
    <s v="Exc"/>
    <s v="Dark"/>
    <s v="D"/>
    <n v="2.5"/>
    <n v="27.945"/>
    <n v="139.72499999999999"/>
    <x v="1"/>
  </r>
  <r>
    <s v="ZIL-34948-499"/>
    <x v="519"/>
    <x v="464"/>
    <x v="20"/>
    <n v="2"/>
    <x v="464"/>
    <s v="murione5@alexa.com"/>
    <x v="1"/>
    <x v="2"/>
    <s v="Ara"/>
    <s v="Dark"/>
    <s v="D"/>
    <n v="0.5"/>
    <n v="5.97"/>
    <n v="11.94"/>
    <x v="0"/>
  </r>
  <r>
    <s v="JSU-23781-256"/>
    <x v="520"/>
    <x v="481"/>
    <x v="12"/>
    <n v="1"/>
    <x v="481"/>
    <s v="marmisteadeg@blogtalkradio.com"/>
    <x v="0"/>
    <x v="3"/>
    <s v="Lib"/>
    <s v="Dark"/>
    <s v="D"/>
    <n v="0.2"/>
    <n v="3.8849999999999998"/>
    <n v="3.8849999999999998"/>
    <x v="1"/>
  </r>
  <r>
    <s v="JSU-23781-256"/>
    <x v="521"/>
    <x v="481"/>
    <x v="0"/>
    <n v="4"/>
    <x v="481"/>
    <s v="marmisteadeg@blogtalkradio.com"/>
    <x v="0"/>
    <x v="0"/>
    <s v="Rob"/>
    <s v="Mid"/>
    <s v="M"/>
    <n v="1"/>
    <n v="9.9499999999999993"/>
    <n v="39.799999999999997"/>
    <x v="1"/>
  </r>
  <r>
    <s v="VPX-44956-367"/>
    <x v="522"/>
    <x v="482"/>
    <x v="8"/>
    <n v="5"/>
    <x v="482"/>
    <s v="vupstoneei@google.pl"/>
    <x v="0"/>
    <x v="0"/>
    <s v="Rob"/>
    <s v="Mid"/>
    <s v="M"/>
    <n v="0.5"/>
    <n v="5.97"/>
    <n v="29.849999999999998"/>
    <x v="1"/>
  </r>
  <r>
    <s v="VTB-46451-959"/>
    <x v="523"/>
    <x v="483"/>
    <x v="27"/>
    <n v="1"/>
    <x v="483"/>
    <s v="bbeelbyej@rediff.com"/>
    <x v="1"/>
    <x v="3"/>
    <s v="Lib"/>
    <s v="Dark"/>
    <s v="D"/>
    <n v="2.5"/>
    <n v="29.784999999999997"/>
    <n v="29.784999999999997"/>
    <x v="1"/>
  </r>
  <r>
    <s v="DNZ-11665-950"/>
    <x v="524"/>
    <x v="484"/>
    <x v="26"/>
    <n v="2"/>
    <x v="484"/>
    <s v=""/>
    <x v="0"/>
    <x v="3"/>
    <s v="Lib"/>
    <s v="Light"/>
    <s v="L"/>
    <n v="2.5"/>
    <n v="36.454999999999998"/>
    <n v="72.91"/>
    <x v="1"/>
  </r>
  <r>
    <s v="ITR-54735-364"/>
    <x v="525"/>
    <x v="485"/>
    <x v="25"/>
    <n v="5"/>
    <x v="485"/>
    <s v=""/>
    <x v="0"/>
    <x v="0"/>
    <s v="Rob"/>
    <s v="Dark"/>
    <s v="D"/>
    <n v="0.2"/>
    <n v="2.6849999999999996"/>
    <n v="13.424999999999997"/>
    <x v="0"/>
  </r>
  <r>
    <s v="YDS-02797-307"/>
    <x v="526"/>
    <x v="486"/>
    <x v="28"/>
    <n v="4"/>
    <x v="486"/>
    <s v="wspeechlyem@amazon.com"/>
    <x v="0"/>
    <x v="1"/>
    <s v="Exc"/>
    <s v="Mid"/>
    <s v="M"/>
    <n v="2.5"/>
    <n v="31.624999999999996"/>
    <n v="126.49999999999999"/>
    <x v="0"/>
  </r>
  <r>
    <s v="BPG-68988-842"/>
    <x v="527"/>
    <x v="487"/>
    <x v="1"/>
    <n v="5"/>
    <x v="487"/>
    <s v="iphillpoten@buzzfeed.com"/>
    <x v="2"/>
    <x v="1"/>
    <s v="Exc"/>
    <s v="Mid"/>
    <s v="M"/>
    <n v="0.5"/>
    <n v="8.25"/>
    <n v="41.25"/>
    <x v="1"/>
  </r>
  <r>
    <s v="XZG-51938-658"/>
    <x v="528"/>
    <x v="488"/>
    <x v="38"/>
    <n v="6"/>
    <x v="488"/>
    <s v="lpennaccieo@statcounter.com"/>
    <x v="0"/>
    <x v="1"/>
    <s v="Exc"/>
    <s v="Light"/>
    <s v="L"/>
    <n v="0.5"/>
    <n v="8.91"/>
    <n v="53.46"/>
    <x v="1"/>
  </r>
  <r>
    <s v="KAR-24978-271"/>
    <x v="529"/>
    <x v="489"/>
    <x v="0"/>
    <n v="6"/>
    <x v="489"/>
    <s v="sarpinep@moonfruit.com"/>
    <x v="0"/>
    <x v="0"/>
    <s v="Rob"/>
    <s v="Mid"/>
    <s v="M"/>
    <n v="1"/>
    <n v="9.9499999999999993"/>
    <n v="59.699999999999996"/>
    <x v="1"/>
  </r>
  <r>
    <s v="FQK-28730-361"/>
    <x v="530"/>
    <x v="490"/>
    <x v="0"/>
    <n v="6"/>
    <x v="490"/>
    <s v="dfrieseq@cargocollective.com"/>
    <x v="0"/>
    <x v="0"/>
    <s v="Rob"/>
    <s v="Mid"/>
    <s v="M"/>
    <n v="1"/>
    <n v="9.9499999999999993"/>
    <n v="59.699999999999996"/>
    <x v="1"/>
  </r>
  <r>
    <s v="BGB-67996-089"/>
    <x v="531"/>
    <x v="491"/>
    <x v="39"/>
    <n v="5"/>
    <x v="491"/>
    <s v="rsharerer@flavors.me"/>
    <x v="0"/>
    <x v="0"/>
    <s v="Rob"/>
    <s v="Dark"/>
    <s v="D"/>
    <n v="1"/>
    <n v="8.9499999999999993"/>
    <n v="44.75"/>
    <x v="1"/>
  </r>
  <r>
    <s v="XMC-20620-809"/>
    <x v="532"/>
    <x v="492"/>
    <x v="1"/>
    <n v="2"/>
    <x v="492"/>
    <s v="nnasebyes@umich.edu"/>
    <x v="0"/>
    <x v="1"/>
    <s v="Exc"/>
    <s v="Mid"/>
    <s v="M"/>
    <n v="0.5"/>
    <n v="8.25"/>
    <n v="16.5"/>
    <x v="0"/>
  </r>
  <r>
    <s v="ZSO-58292-191"/>
    <x v="533"/>
    <x v="493"/>
    <x v="34"/>
    <n v="4"/>
    <x v="493"/>
    <s v=""/>
    <x v="0"/>
    <x v="0"/>
    <s v="Rob"/>
    <s v="Dark"/>
    <s v="D"/>
    <n v="0.5"/>
    <n v="5.3699999999999992"/>
    <n v="21.479999999999997"/>
    <x v="1"/>
  </r>
  <r>
    <s v="LWJ-06793-303"/>
    <x v="534"/>
    <x v="494"/>
    <x v="13"/>
    <n v="2"/>
    <x v="494"/>
    <s v="koculleneu@ca.gov"/>
    <x v="1"/>
    <x v="0"/>
    <s v="Rob"/>
    <s v="Mid"/>
    <s v="M"/>
    <n v="2.5"/>
    <n v="22.884999999999998"/>
    <n v="45.769999999999996"/>
    <x v="0"/>
  </r>
  <r>
    <s v="FLM-82229-989"/>
    <x v="535"/>
    <x v="495"/>
    <x v="7"/>
    <n v="2"/>
    <x v="495"/>
    <s v=""/>
    <x v="1"/>
    <x v="3"/>
    <s v="Lib"/>
    <s v="Light"/>
    <s v="L"/>
    <n v="0.2"/>
    <n v="4.7549999999999999"/>
    <n v="9.51"/>
    <x v="1"/>
  </r>
  <r>
    <s v="CPV-90280-133"/>
    <x v="536"/>
    <x v="464"/>
    <x v="25"/>
    <n v="3"/>
    <x v="464"/>
    <s v="murione5@alexa.com"/>
    <x v="1"/>
    <x v="0"/>
    <s v="Rob"/>
    <s v="Dark"/>
    <s v="D"/>
    <n v="0.2"/>
    <n v="2.6849999999999996"/>
    <n v="8.0549999999999997"/>
    <x v="0"/>
  </r>
  <r>
    <s v="OGW-60685-912"/>
    <x v="537"/>
    <x v="496"/>
    <x v="47"/>
    <n v="4"/>
    <x v="496"/>
    <s v="hbranganex@woothemes.com"/>
    <x v="0"/>
    <x v="1"/>
    <s v="Exc"/>
    <s v="Dark"/>
    <s v="D"/>
    <n v="2.5"/>
    <n v="27.945"/>
    <n v="111.78"/>
    <x v="0"/>
  </r>
  <r>
    <s v="DEC-11160-362"/>
    <x v="538"/>
    <x v="497"/>
    <x v="25"/>
    <n v="4"/>
    <x v="497"/>
    <s v="agallyoney@engadget.com"/>
    <x v="0"/>
    <x v="0"/>
    <s v="Rob"/>
    <s v="Dark"/>
    <s v="D"/>
    <n v="0.2"/>
    <n v="2.6849999999999996"/>
    <n v="10.739999999999998"/>
    <x v="0"/>
  </r>
  <r>
    <s v="WCT-07869-499"/>
    <x v="539"/>
    <x v="498"/>
    <x v="34"/>
    <n v="5"/>
    <x v="498"/>
    <s v="bdomangeez@yahoo.co.jp"/>
    <x v="0"/>
    <x v="0"/>
    <s v="Rob"/>
    <s v="Dark"/>
    <s v="D"/>
    <n v="0.5"/>
    <n v="5.3699999999999992"/>
    <n v="26.849999999999994"/>
    <x v="1"/>
  </r>
  <r>
    <s v="FHD-89872-325"/>
    <x v="540"/>
    <x v="499"/>
    <x v="32"/>
    <n v="4"/>
    <x v="499"/>
    <s v="koslerf0@gmpg.org"/>
    <x v="0"/>
    <x v="3"/>
    <s v="Lib"/>
    <s v="Light"/>
    <s v="L"/>
    <n v="1"/>
    <n v="15.85"/>
    <n v="63.4"/>
    <x v="0"/>
  </r>
  <r>
    <s v="AZF-45991-584"/>
    <x v="541"/>
    <x v="500"/>
    <x v="30"/>
    <n v="1"/>
    <x v="500"/>
    <s v=""/>
    <x v="1"/>
    <x v="2"/>
    <s v="Ara"/>
    <s v="Dark"/>
    <s v="D"/>
    <n v="2.5"/>
    <n v="22.884999999999998"/>
    <n v="22.884999999999998"/>
    <x v="0"/>
  </r>
  <r>
    <s v="MDG-14481-513"/>
    <x v="542"/>
    <x v="501"/>
    <x v="37"/>
    <n v="4"/>
    <x v="501"/>
    <s v="zpellettf2@dailymotion.com"/>
    <x v="0"/>
    <x v="2"/>
    <s v="Ara"/>
    <s v="Mid"/>
    <s v="M"/>
    <n v="2.5"/>
    <n v="25.874999999999996"/>
    <n v="103.49999999999999"/>
    <x v="1"/>
  </r>
  <r>
    <s v="OFN-49424-848"/>
    <x v="543"/>
    <x v="502"/>
    <x v="4"/>
    <n v="2"/>
    <x v="502"/>
    <s v="isprakesf3@spiegel.de"/>
    <x v="0"/>
    <x v="0"/>
    <s v="Rob"/>
    <s v="Light"/>
    <s v="L"/>
    <n v="2.5"/>
    <n v="27.484999999999996"/>
    <n v="54.969999999999992"/>
    <x v="1"/>
  </r>
  <r>
    <s v="NFA-03411-746"/>
    <x v="544"/>
    <x v="503"/>
    <x v="42"/>
    <n v="2"/>
    <x v="503"/>
    <s v="hfromantf4@ucsd.edu"/>
    <x v="0"/>
    <x v="2"/>
    <s v="Ara"/>
    <s v="Light"/>
    <s v="L"/>
    <n v="0.5"/>
    <n v="7.77"/>
    <n v="15.54"/>
    <x v="1"/>
  </r>
  <r>
    <s v="CYM-74988-450"/>
    <x v="545"/>
    <x v="504"/>
    <x v="12"/>
    <n v="4"/>
    <x v="504"/>
    <s v="rflearf5@artisteer.com"/>
    <x v="2"/>
    <x v="3"/>
    <s v="Lib"/>
    <s v="Dark"/>
    <s v="D"/>
    <n v="0.2"/>
    <n v="3.8849999999999998"/>
    <n v="15.54"/>
    <x v="1"/>
  </r>
  <r>
    <s v="WTV-24996-658"/>
    <x v="546"/>
    <x v="505"/>
    <x v="47"/>
    <n v="3"/>
    <x v="505"/>
    <s v=""/>
    <x v="1"/>
    <x v="1"/>
    <s v="Exc"/>
    <s v="Dark"/>
    <s v="D"/>
    <n v="2.5"/>
    <n v="27.945"/>
    <n v="83.835000000000008"/>
    <x v="1"/>
  </r>
  <r>
    <s v="DSL-69915-544"/>
    <x v="547"/>
    <x v="506"/>
    <x v="40"/>
    <n v="3"/>
    <x v="506"/>
    <s v="wlightollersf9@baidu.com"/>
    <x v="0"/>
    <x v="0"/>
    <s v="Rob"/>
    <s v="Light"/>
    <s v="L"/>
    <n v="0.2"/>
    <n v="3.5849999999999995"/>
    <n v="10.754999999999999"/>
    <x v="0"/>
  </r>
  <r>
    <s v="NBT-35757-542"/>
    <x v="548"/>
    <x v="507"/>
    <x v="46"/>
    <n v="3"/>
    <x v="507"/>
    <s v="bmundenf8@elpais.com"/>
    <x v="0"/>
    <x v="1"/>
    <s v="Exc"/>
    <s v="Light"/>
    <s v="L"/>
    <n v="0.2"/>
    <n v="4.4550000000000001"/>
    <n v="13.365"/>
    <x v="0"/>
  </r>
  <r>
    <s v="OYU-25085-528"/>
    <x v="549"/>
    <x v="506"/>
    <x v="46"/>
    <n v="4"/>
    <x v="506"/>
    <s v="wlightollersf9@baidu.com"/>
    <x v="0"/>
    <x v="1"/>
    <s v="Exc"/>
    <s v="Light"/>
    <s v="L"/>
    <n v="0.2"/>
    <n v="4.4550000000000001"/>
    <n v="17.82"/>
    <x v="0"/>
  </r>
  <r>
    <s v="XCG-07109-195"/>
    <x v="550"/>
    <x v="508"/>
    <x v="12"/>
    <n v="6"/>
    <x v="508"/>
    <s v="nbrakespearfa@rediff.com"/>
    <x v="0"/>
    <x v="3"/>
    <s v="Lib"/>
    <s v="Dark"/>
    <s v="D"/>
    <n v="0.2"/>
    <n v="3.8849999999999998"/>
    <n v="23.31"/>
    <x v="0"/>
  </r>
  <r>
    <s v="YZA-25234-630"/>
    <x v="551"/>
    <x v="509"/>
    <x v="15"/>
    <n v="2"/>
    <x v="509"/>
    <s v="mglawsopfb@reverbnation.com"/>
    <x v="0"/>
    <x v="1"/>
    <s v="Exc"/>
    <s v="Dark"/>
    <s v="D"/>
    <n v="0.2"/>
    <n v="3.645"/>
    <n v="7.29"/>
    <x v="1"/>
  </r>
  <r>
    <s v="OKU-29966-417"/>
    <x v="552"/>
    <x v="510"/>
    <x v="46"/>
    <n v="4"/>
    <x v="510"/>
    <s v="galbertsfc@etsy.com"/>
    <x v="2"/>
    <x v="1"/>
    <s v="Exc"/>
    <s v="Light"/>
    <s v="L"/>
    <n v="0.2"/>
    <n v="4.4550000000000001"/>
    <n v="17.82"/>
    <x v="0"/>
  </r>
  <r>
    <s v="MEX-29350-659"/>
    <x v="553"/>
    <x v="511"/>
    <x v="3"/>
    <n v="5"/>
    <x v="511"/>
    <s v="vpolglasefd@about.me"/>
    <x v="0"/>
    <x v="1"/>
    <s v="Exc"/>
    <s v="Mid"/>
    <s v="M"/>
    <n v="1"/>
    <n v="13.75"/>
    <n v="68.75"/>
    <x v="1"/>
  </r>
  <r>
    <s v="NOY-99738-977"/>
    <x v="554"/>
    <x v="512"/>
    <x v="4"/>
    <n v="2"/>
    <x v="512"/>
    <s v=""/>
    <x v="2"/>
    <x v="0"/>
    <s v="Rob"/>
    <s v="Light"/>
    <s v="L"/>
    <n v="2.5"/>
    <n v="27.484999999999996"/>
    <n v="54.969999999999992"/>
    <x v="0"/>
  </r>
  <r>
    <s v="TCR-01064-030"/>
    <x v="555"/>
    <x v="513"/>
    <x v="3"/>
    <n v="6"/>
    <x v="513"/>
    <s v="sbuschff@so-net.ne.jp"/>
    <x v="1"/>
    <x v="1"/>
    <s v="Exc"/>
    <s v="Mid"/>
    <s v="M"/>
    <n v="1"/>
    <n v="13.75"/>
    <n v="82.5"/>
    <x v="1"/>
  </r>
  <r>
    <s v="YUL-42750-776"/>
    <x v="556"/>
    <x v="514"/>
    <x v="21"/>
    <n v="2"/>
    <x v="514"/>
    <s v="craisbeckfg@webnode.com"/>
    <x v="0"/>
    <x v="3"/>
    <s v="Lib"/>
    <s v="Mid"/>
    <s v="M"/>
    <n v="0.2"/>
    <n v="4.3650000000000002"/>
    <n v="8.73"/>
    <x v="0"/>
  </r>
  <r>
    <s v="XQJ-86887-506"/>
    <x v="557"/>
    <x v="464"/>
    <x v="33"/>
    <n v="4"/>
    <x v="464"/>
    <s v="murione5@alexa.com"/>
    <x v="1"/>
    <x v="1"/>
    <s v="Exc"/>
    <s v="Light"/>
    <s v="L"/>
    <n v="1"/>
    <n v="14.85"/>
    <n v="59.4"/>
    <x v="0"/>
  </r>
  <r>
    <s v="CUN-90044-279"/>
    <x v="558"/>
    <x v="515"/>
    <x v="12"/>
    <n v="4"/>
    <x v="515"/>
    <s v=""/>
    <x v="0"/>
    <x v="3"/>
    <s v="Lib"/>
    <s v="Dark"/>
    <s v="D"/>
    <n v="0.2"/>
    <n v="3.8849999999999998"/>
    <n v="15.54"/>
    <x v="0"/>
  </r>
  <r>
    <s v="ICC-73030-502"/>
    <x v="559"/>
    <x v="516"/>
    <x v="2"/>
    <n v="3"/>
    <x v="516"/>
    <s v="raynoldfj@ustream.tv"/>
    <x v="0"/>
    <x v="2"/>
    <s v="Ara"/>
    <s v="Light"/>
    <s v="L"/>
    <n v="1"/>
    <n v="12.95"/>
    <n v="38.849999999999994"/>
    <x v="0"/>
  </r>
  <r>
    <s v="ADP-04506-084"/>
    <x v="560"/>
    <x v="517"/>
    <x v="28"/>
    <n v="6"/>
    <x v="517"/>
    <s v=""/>
    <x v="0"/>
    <x v="1"/>
    <s v="Exc"/>
    <s v="Mid"/>
    <s v="M"/>
    <n v="2.5"/>
    <n v="31.624999999999996"/>
    <n v="189.74999999999997"/>
    <x v="0"/>
  </r>
  <r>
    <s v="PNU-22150-408"/>
    <x v="561"/>
    <x v="518"/>
    <x v="16"/>
    <n v="6"/>
    <x v="518"/>
    <s v=""/>
    <x v="1"/>
    <x v="2"/>
    <s v="Ara"/>
    <s v="Dark"/>
    <s v="D"/>
    <n v="0.2"/>
    <n v="2.9849999999999999"/>
    <n v="17.91"/>
    <x v="0"/>
  </r>
  <r>
    <s v="VSQ-07182-513"/>
    <x v="562"/>
    <x v="519"/>
    <x v="7"/>
    <n v="6"/>
    <x v="519"/>
    <s v="bgrecefm@naver.com"/>
    <x v="2"/>
    <x v="3"/>
    <s v="Lib"/>
    <s v="Light"/>
    <s v="L"/>
    <n v="0.2"/>
    <n v="4.7549999999999999"/>
    <n v="28.53"/>
    <x v="1"/>
  </r>
  <r>
    <s v="SPF-31673-217"/>
    <x v="563"/>
    <x v="520"/>
    <x v="3"/>
    <n v="6"/>
    <x v="520"/>
    <s v="dflintiffg1@e-recht24.de"/>
    <x v="2"/>
    <x v="1"/>
    <s v="Exc"/>
    <s v="Mid"/>
    <s v="M"/>
    <n v="1"/>
    <n v="13.75"/>
    <n v="82.5"/>
    <x v="1"/>
  </r>
  <r>
    <s v="NEX-63825-598"/>
    <x v="564"/>
    <x v="521"/>
    <x v="35"/>
    <n v="2"/>
    <x v="521"/>
    <s v="athysfo@cdc.gov"/>
    <x v="0"/>
    <x v="0"/>
    <s v="Rob"/>
    <s v="Light"/>
    <s v="L"/>
    <n v="0.5"/>
    <n v="7.169999999999999"/>
    <n v="14.339999999999998"/>
    <x v="1"/>
  </r>
  <r>
    <s v="XPG-66112-335"/>
    <x v="565"/>
    <x v="522"/>
    <x v="11"/>
    <n v="4"/>
    <x v="522"/>
    <s v="jchuggfp@about.me"/>
    <x v="0"/>
    <x v="0"/>
    <s v="Rob"/>
    <s v="Dark"/>
    <s v="D"/>
    <n v="2.5"/>
    <n v="20.584999999999997"/>
    <n v="82.339999999999989"/>
    <x v="1"/>
  </r>
  <r>
    <s v="NSQ-72210-345"/>
    <x v="566"/>
    <x v="523"/>
    <x v="14"/>
    <n v="6"/>
    <x v="523"/>
    <s v="akelstonfq@sakura.ne.jp"/>
    <x v="0"/>
    <x v="2"/>
    <s v="Ara"/>
    <s v="Mid"/>
    <s v="M"/>
    <n v="0.2"/>
    <n v="3.375"/>
    <n v="20.25"/>
    <x v="0"/>
  </r>
  <r>
    <s v="XRR-28376-277"/>
    <x v="567"/>
    <x v="524"/>
    <x v="4"/>
    <n v="6"/>
    <x v="524"/>
    <s v=""/>
    <x v="1"/>
    <x v="0"/>
    <s v="Rob"/>
    <s v="Light"/>
    <s v="L"/>
    <n v="2.5"/>
    <n v="27.484999999999996"/>
    <n v="164.90999999999997"/>
    <x v="1"/>
  </r>
  <r>
    <s v="WHQ-25197-475"/>
    <x v="568"/>
    <x v="525"/>
    <x v="7"/>
    <n v="4"/>
    <x v="525"/>
    <s v="cmottramfs@harvard.edu"/>
    <x v="0"/>
    <x v="3"/>
    <s v="Lib"/>
    <s v="Light"/>
    <s v="L"/>
    <n v="0.2"/>
    <n v="4.7549999999999999"/>
    <n v="19.02"/>
    <x v="0"/>
  </r>
  <r>
    <s v="HMB-30634-745"/>
    <x v="569"/>
    <x v="520"/>
    <x v="30"/>
    <n v="6"/>
    <x v="520"/>
    <s v="dflintiffg1@e-recht24.de"/>
    <x v="2"/>
    <x v="2"/>
    <s v="Ara"/>
    <s v="Dark"/>
    <s v="D"/>
    <n v="2.5"/>
    <n v="22.884999999999998"/>
    <n v="137.31"/>
    <x v="1"/>
  </r>
  <r>
    <s v="XTL-68000-371"/>
    <x v="570"/>
    <x v="526"/>
    <x v="19"/>
    <n v="4"/>
    <x v="526"/>
    <s v="dsangwinfu@weebly.com"/>
    <x v="0"/>
    <x v="2"/>
    <s v="Ara"/>
    <s v="Mid"/>
    <s v="M"/>
    <n v="0.5"/>
    <n v="6.75"/>
    <n v="27"/>
    <x v="1"/>
  </r>
  <r>
    <s v="YES-51109-625"/>
    <x v="571"/>
    <x v="527"/>
    <x v="38"/>
    <n v="4"/>
    <x v="527"/>
    <s v="eaizikowitzfv@virginia.edu"/>
    <x v="2"/>
    <x v="1"/>
    <s v="Exc"/>
    <s v="Light"/>
    <s v="L"/>
    <n v="0.5"/>
    <n v="8.91"/>
    <n v="35.64"/>
    <x v="1"/>
  </r>
  <r>
    <s v="EAY-89850-211"/>
    <x v="572"/>
    <x v="528"/>
    <x v="16"/>
    <n v="2"/>
    <x v="528"/>
    <s v=""/>
    <x v="0"/>
    <x v="2"/>
    <s v="Ara"/>
    <s v="Dark"/>
    <s v="D"/>
    <n v="0.2"/>
    <n v="2.9849999999999999"/>
    <n v="5.97"/>
    <x v="0"/>
  </r>
  <r>
    <s v="IOQ-84840-827"/>
    <x v="573"/>
    <x v="529"/>
    <x v="17"/>
    <n v="6"/>
    <x v="529"/>
    <s v="cvenourfx@ask.com"/>
    <x v="0"/>
    <x v="2"/>
    <s v="Ara"/>
    <s v="Mid"/>
    <s v="M"/>
    <n v="1"/>
    <n v="11.25"/>
    <n v="67.5"/>
    <x v="1"/>
  </r>
  <r>
    <s v="FBD-56220-430"/>
    <x v="574"/>
    <x v="530"/>
    <x v="40"/>
    <n v="6"/>
    <x v="530"/>
    <s v="mharbyfy@163.com"/>
    <x v="0"/>
    <x v="0"/>
    <s v="Rob"/>
    <s v="Light"/>
    <s v="L"/>
    <n v="0.2"/>
    <n v="3.5849999999999995"/>
    <n v="21.509999999999998"/>
    <x v="0"/>
  </r>
  <r>
    <s v="COV-52659-202"/>
    <x v="575"/>
    <x v="531"/>
    <x v="43"/>
    <n v="2"/>
    <x v="531"/>
    <s v="rthickpennyfz@cafepress.com"/>
    <x v="0"/>
    <x v="3"/>
    <s v="Lib"/>
    <s v="Mid"/>
    <s v="M"/>
    <n v="2.5"/>
    <n v="33.464999999999996"/>
    <n v="66.929999999999993"/>
    <x v="1"/>
  </r>
  <r>
    <s v="YUO-76652-814"/>
    <x v="576"/>
    <x v="532"/>
    <x v="16"/>
    <n v="6"/>
    <x v="532"/>
    <s v="pormerodg0@redcross.org"/>
    <x v="0"/>
    <x v="2"/>
    <s v="Ara"/>
    <s v="Dark"/>
    <s v="D"/>
    <n v="0.2"/>
    <n v="2.9849999999999999"/>
    <n v="17.91"/>
    <x v="1"/>
  </r>
  <r>
    <s v="PBT-36926-102"/>
    <x v="577"/>
    <x v="520"/>
    <x v="24"/>
    <n v="4"/>
    <x v="520"/>
    <s v="dflintiffg1@e-recht24.de"/>
    <x v="2"/>
    <x v="3"/>
    <s v="Lib"/>
    <s v="Mid"/>
    <s v="M"/>
    <n v="1"/>
    <n v="14.55"/>
    <n v="58.2"/>
    <x v="1"/>
  </r>
  <r>
    <s v="BLV-60087-454"/>
    <x v="578"/>
    <x v="533"/>
    <x v="46"/>
    <n v="3"/>
    <x v="533"/>
    <s v="tzanettig2@gravatar.com"/>
    <x v="1"/>
    <x v="1"/>
    <s v="Exc"/>
    <s v="Light"/>
    <s v="L"/>
    <n v="0.2"/>
    <n v="4.4550000000000001"/>
    <n v="13.365"/>
    <x v="1"/>
  </r>
  <r>
    <s v="BLV-60087-454"/>
    <x v="579"/>
    <x v="533"/>
    <x v="19"/>
    <n v="5"/>
    <x v="533"/>
    <s v="tzanettig2@gravatar.com"/>
    <x v="1"/>
    <x v="2"/>
    <s v="Ara"/>
    <s v="Mid"/>
    <s v="M"/>
    <n v="0.5"/>
    <n v="6.75"/>
    <n v="33.75"/>
    <x v="1"/>
  </r>
  <r>
    <s v="QYC-63914-195"/>
    <x v="580"/>
    <x v="534"/>
    <x v="33"/>
    <n v="3"/>
    <x v="534"/>
    <s v="rkirtleyg4@hatena.ne.jp"/>
    <x v="0"/>
    <x v="1"/>
    <s v="Exc"/>
    <s v="Light"/>
    <s v="L"/>
    <n v="1"/>
    <n v="14.85"/>
    <n v="44.55"/>
    <x v="0"/>
  </r>
  <r>
    <s v="OIB-77163-890"/>
    <x v="581"/>
    <x v="535"/>
    <x v="38"/>
    <n v="5"/>
    <x v="535"/>
    <s v="cclemencetg5@weather.com"/>
    <x v="2"/>
    <x v="1"/>
    <s v="Exc"/>
    <s v="Light"/>
    <s v="L"/>
    <n v="0.5"/>
    <n v="8.91"/>
    <n v="44.55"/>
    <x v="0"/>
  </r>
  <r>
    <s v="SGS-87525-238"/>
    <x v="582"/>
    <x v="536"/>
    <x v="45"/>
    <n v="5"/>
    <x v="536"/>
    <s v="rdonetg6@oakley.com"/>
    <x v="0"/>
    <x v="1"/>
    <s v="Exc"/>
    <s v="Dark"/>
    <s v="D"/>
    <n v="1"/>
    <n v="12.15"/>
    <n v="60.75"/>
    <x v="1"/>
  </r>
  <r>
    <s v="GQR-12490-152"/>
    <x v="583"/>
    <x v="537"/>
    <x v="40"/>
    <n v="1"/>
    <x v="537"/>
    <s v="sgaweng7@creativecommons.org"/>
    <x v="0"/>
    <x v="0"/>
    <s v="Rob"/>
    <s v="Light"/>
    <s v="L"/>
    <n v="0.2"/>
    <n v="3.5849999999999995"/>
    <n v="3.5849999999999995"/>
    <x v="0"/>
  </r>
  <r>
    <s v="UOJ-28238-299"/>
    <x v="584"/>
    <x v="538"/>
    <x v="40"/>
    <n v="6"/>
    <x v="538"/>
    <s v="rreadieg8@guardian.co.uk"/>
    <x v="0"/>
    <x v="0"/>
    <s v="Rob"/>
    <s v="Light"/>
    <s v="L"/>
    <n v="0.2"/>
    <n v="3.5849999999999995"/>
    <n v="21.509999999999998"/>
    <x v="1"/>
  </r>
  <r>
    <s v="ETD-58130-674"/>
    <x v="585"/>
    <x v="539"/>
    <x v="1"/>
    <n v="2"/>
    <x v="539"/>
    <s v="cverissimogh@theglobeandmail.com"/>
    <x v="2"/>
    <x v="1"/>
    <s v="Exc"/>
    <s v="Mid"/>
    <s v="M"/>
    <n v="0.5"/>
    <n v="8.25"/>
    <n v="16.5"/>
    <x v="0"/>
  </r>
  <r>
    <s v="UPF-60123-025"/>
    <x v="586"/>
    <x v="540"/>
    <x v="4"/>
    <n v="3"/>
    <x v="540"/>
    <s v=""/>
    <x v="0"/>
    <x v="0"/>
    <s v="Rob"/>
    <s v="Light"/>
    <s v="L"/>
    <n v="2.5"/>
    <n v="27.484999999999996"/>
    <n v="82.454999999999984"/>
    <x v="1"/>
  </r>
  <r>
    <s v="NQS-01613-687"/>
    <x v="587"/>
    <x v="541"/>
    <x v="31"/>
    <n v="1"/>
    <x v="541"/>
    <s v="bogb@elpais.com"/>
    <x v="0"/>
    <x v="3"/>
    <s v="Lib"/>
    <s v="Dark"/>
    <s v="D"/>
    <n v="0.5"/>
    <n v="7.77"/>
    <n v="7.77"/>
    <x v="0"/>
  </r>
  <r>
    <s v="MGH-36050-573"/>
    <x v="588"/>
    <x v="542"/>
    <x v="8"/>
    <n v="2"/>
    <x v="542"/>
    <s v="vstansburygc@unblog.fr"/>
    <x v="0"/>
    <x v="0"/>
    <s v="Rob"/>
    <s v="Mid"/>
    <s v="M"/>
    <n v="0.5"/>
    <n v="5.97"/>
    <n v="11.94"/>
    <x v="0"/>
  </r>
  <r>
    <s v="UVF-59322-459"/>
    <x v="589"/>
    <x v="543"/>
    <x v="10"/>
    <n v="6"/>
    <x v="543"/>
    <s v="dheinonengd@printfriendly.com"/>
    <x v="0"/>
    <x v="1"/>
    <s v="Exc"/>
    <s v="Light"/>
    <s v="L"/>
    <n v="2.5"/>
    <n v="34.154999999999994"/>
    <n v="204.92999999999995"/>
    <x v="1"/>
  </r>
  <r>
    <s v="VET-41158-896"/>
    <x v="590"/>
    <x v="544"/>
    <x v="28"/>
    <n v="2"/>
    <x v="544"/>
    <s v="jshentonge@google.com.hk"/>
    <x v="0"/>
    <x v="1"/>
    <s v="Exc"/>
    <s v="Mid"/>
    <s v="M"/>
    <n v="2.5"/>
    <n v="31.624999999999996"/>
    <n v="63.249999999999993"/>
    <x v="0"/>
  </r>
  <r>
    <s v="XYL-52196-459"/>
    <x v="591"/>
    <x v="545"/>
    <x v="25"/>
    <n v="3"/>
    <x v="545"/>
    <s v="jwilkissongf@nba.com"/>
    <x v="0"/>
    <x v="0"/>
    <s v="Rob"/>
    <s v="Dark"/>
    <s v="D"/>
    <n v="0.2"/>
    <n v="2.6849999999999996"/>
    <n v="8.0549999999999997"/>
    <x v="0"/>
  </r>
  <r>
    <s v="BPZ-51283-916"/>
    <x v="592"/>
    <x v="546"/>
    <x v="37"/>
    <n v="2"/>
    <x v="546"/>
    <s v=""/>
    <x v="0"/>
    <x v="2"/>
    <s v="Ara"/>
    <s v="Mid"/>
    <s v="M"/>
    <n v="2.5"/>
    <n v="25.874999999999996"/>
    <n v="51.749999999999993"/>
    <x v="1"/>
  </r>
  <r>
    <s v="VQW-91903-926"/>
    <x v="593"/>
    <x v="539"/>
    <x v="47"/>
    <n v="1"/>
    <x v="539"/>
    <s v="cverissimogh@theglobeandmail.com"/>
    <x v="2"/>
    <x v="1"/>
    <s v="Exc"/>
    <s v="Dark"/>
    <s v="D"/>
    <n v="2.5"/>
    <n v="27.945"/>
    <n v="27.945"/>
    <x v="0"/>
  </r>
  <r>
    <s v="OLF-77983-457"/>
    <x v="594"/>
    <x v="547"/>
    <x v="44"/>
    <n v="2"/>
    <x v="547"/>
    <s v="gstarcksgi@abc.net.au"/>
    <x v="0"/>
    <x v="2"/>
    <s v="Ara"/>
    <s v="Light"/>
    <s v="L"/>
    <n v="2.5"/>
    <n v="29.784999999999997"/>
    <n v="59.569999999999993"/>
    <x v="1"/>
  </r>
  <r>
    <s v="MVI-04946-827"/>
    <x v="595"/>
    <x v="548"/>
    <x v="33"/>
    <n v="1"/>
    <x v="548"/>
    <s v=""/>
    <x v="2"/>
    <x v="1"/>
    <s v="Exc"/>
    <s v="Light"/>
    <s v="L"/>
    <n v="1"/>
    <n v="14.85"/>
    <n v="14.85"/>
    <x v="1"/>
  </r>
  <r>
    <s v="UOG-94188-104"/>
    <x v="596"/>
    <x v="549"/>
    <x v="19"/>
    <n v="5"/>
    <x v="549"/>
    <s v="kscholardgk@sbwire.com"/>
    <x v="0"/>
    <x v="2"/>
    <s v="Ara"/>
    <s v="Mid"/>
    <s v="M"/>
    <n v="0.5"/>
    <n v="6.75"/>
    <n v="33.75"/>
    <x v="1"/>
  </r>
  <r>
    <s v="DSN-15872-519"/>
    <x v="597"/>
    <x v="550"/>
    <x v="26"/>
    <n v="4"/>
    <x v="550"/>
    <s v="bkindleygl@wikimedia.org"/>
    <x v="0"/>
    <x v="3"/>
    <s v="Lib"/>
    <s v="Light"/>
    <s v="L"/>
    <n v="2.5"/>
    <n v="36.454999999999998"/>
    <n v="145.82"/>
    <x v="0"/>
  </r>
  <r>
    <s v="OUQ-73954-002"/>
    <x v="598"/>
    <x v="551"/>
    <x v="36"/>
    <n v="4"/>
    <x v="551"/>
    <s v="khammettgm@dmoz.org"/>
    <x v="0"/>
    <x v="0"/>
    <s v="Rob"/>
    <s v="Mid"/>
    <s v="M"/>
    <n v="0.2"/>
    <n v="2.9849999999999999"/>
    <n v="11.94"/>
    <x v="0"/>
  </r>
  <r>
    <s v="LGL-16843-667"/>
    <x v="599"/>
    <x v="552"/>
    <x v="16"/>
    <n v="4"/>
    <x v="552"/>
    <s v="ahulburtgn@fda.gov"/>
    <x v="0"/>
    <x v="2"/>
    <s v="Ara"/>
    <s v="Dark"/>
    <s v="D"/>
    <n v="0.2"/>
    <n v="2.9849999999999999"/>
    <n v="11.94"/>
    <x v="0"/>
  </r>
  <r>
    <s v="TCC-89722-031"/>
    <x v="600"/>
    <x v="553"/>
    <x v="31"/>
    <n v="1"/>
    <x v="553"/>
    <s v="plauritzengo@photobucket.com"/>
    <x v="0"/>
    <x v="3"/>
    <s v="Lib"/>
    <s v="Dark"/>
    <s v="D"/>
    <n v="0.5"/>
    <n v="7.77"/>
    <n v="7.77"/>
    <x v="1"/>
  </r>
  <r>
    <s v="TRA-79507-007"/>
    <x v="601"/>
    <x v="554"/>
    <x v="4"/>
    <n v="4"/>
    <x v="554"/>
    <s v="aburgwingp@redcross.org"/>
    <x v="0"/>
    <x v="0"/>
    <s v="Rob"/>
    <s v="Light"/>
    <s v="L"/>
    <n v="2.5"/>
    <n v="27.484999999999996"/>
    <n v="109.93999999999998"/>
    <x v="0"/>
  </r>
  <r>
    <s v="MZJ-77284-941"/>
    <x v="602"/>
    <x v="555"/>
    <x v="46"/>
    <n v="5"/>
    <x v="555"/>
    <s v="erolingq@google.fr"/>
    <x v="0"/>
    <x v="1"/>
    <s v="Exc"/>
    <s v="Light"/>
    <s v="L"/>
    <n v="0.2"/>
    <n v="4.4550000000000001"/>
    <n v="22.274999999999999"/>
    <x v="0"/>
  </r>
  <r>
    <s v="AXN-57779-891"/>
    <x v="603"/>
    <x v="556"/>
    <x v="36"/>
    <n v="3"/>
    <x v="556"/>
    <s v="dfowlegr@epa.gov"/>
    <x v="0"/>
    <x v="0"/>
    <s v="Rob"/>
    <s v="Mid"/>
    <s v="M"/>
    <n v="0.2"/>
    <n v="2.9849999999999999"/>
    <n v="8.9550000000000001"/>
    <x v="1"/>
  </r>
  <r>
    <s v="PJB-15659-994"/>
    <x v="604"/>
    <x v="557"/>
    <x v="27"/>
    <n v="4"/>
    <x v="557"/>
    <s v=""/>
    <x v="1"/>
    <x v="3"/>
    <s v="Lib"/>
    <s v="Dark"/>
    <s v="D"/>
    <n v="2.5"/>
    <n v="29.784999999999997"/>
    <n v="119.13999999999999"/>
    <x v="1"/>
  </r>
  <r>
    <s v="LTS-03470-353"/>
    <x v="605"/>
    <x v="558"/>
    <x v="44"/>
    <n v="5"/>
    <x v="558"/>
    <s v="wpowleslandgt@soundcloud.com"/>
    <x v="0"/>
    <x v="2"/>
    <s v="Ara"/>
    <s v="Light"/>
    <s v="L"/>
    <n v="2.5"/>
    <n v="29.784999999999997"/>
    <n v="148.92499999999998"/>
    <x v="0"/>
  </r>
  <r>
    <s v="UMM-28497-689"/>
    <x v="606"/>
    <x v="539"/>
    <x v="26"/>
    <n v="3"/>
    <x v="539"/>
    <s v="cverissimogh@theglobeandmail.com"/>
    <x v="2"/>
    <x v="3"/>
    <s v="Lib"/>
    <s v="Light"/>
    <s v="L"/>
    <n v="2.5"/>
    <n v="36.454999999999998"/>
    <n v="109.36499999999999"/>
    <x v="0"/>
  </r>
  <r>
    <s v="MJZ-93232-402"/>
    <x v="607"/>
    <x v="559"/>
    <x v="15"/>
    <n v="1"/>
    <x v="559"/>
    <s v="lellinghamgv@sciencedaily.com"/>
    <x v="0"/>
    <x v="1"/>
    <s v="Exc"/>
    <s v="Dark"/>
    <s v="D"/>
    <n v="0.2"/>
    <n v="3.645"/>
    <n v="3.645"/>
    <x v="0"/>
  </r>
  <r>
    <s v="UHW-74617-126"/>
    <x v="608"/>
    <x v="560"/>
    <x v="47"/>
    <n v="2"/>
    <x v="560"/>
    <s v=""/>
    <x v="0"/>
    <x v="1"/>
    <s v="Exc"/>
    <s v="Dark"/>
    <s v="D"/>
    <n v="2.5"/>
    <n v="27.945"/>
    <n v="55.89"/>
    <x v="1"/>
  </r>
  <r>
    <s v="RIK-61730-794"/>
    <x v="609"/>
    <x v="561"/>
    <x v="21"/>
    <n v="6"/>
    <x v="561"/>
    <s v="afendtgx@forbes.com"/>
    <x v="0"/>
    <x v="3"/>
    <s v="Lib"/>
    <s v="Mid"/>
    <s v="M"/>
    <n v="0.2"/>
    <n v="4.3650000000000002"/>
    <n v="26.19"/>
    <x v="0"/>
  </r>
  <r>
    <s v="IDJ-55379-750"/>
    <x v="610"/>
    <x v="562"/>
    <x v="0"/>
    <n v="4"/>
    <x v="562"/>
    <s v="acleyburngy@lycos.com"/>
    <x v="0"/>
    <x v="0"/>
    <s v="Rob"/>
    <s v="Mid"/>
    <s v="M"/>
    <n v="1"/>
    <n v="9.9499999999999993"/>
    <n v="39.799999999999997"/>
    <x v="1"/>
  </r>
  <r>
    <s v="OHX-11953-965"/>
    <x v="611"/>
    <x v="563"/>
    <x v="10"/>
    <n v="2"/>
    <x v="563"/>
    <s v="tcastiglionegz@xing.com"/>
    <x v="0"/>
    <x v="1"/>
    <s v="Exc"/>
    <s v="Light"/>
    <s v="L"/>
    <n v="2.5"/>
    <n v="34.154999999999994"/>
    <n v="68.309999999999988"/>
    <x v="1"/>
  </r>
  <r>
    <s v="TVV-42245-088"/>
    <x v="612"/>
    <x v="564"/>
    <x v="14"/>
    <n v="4"/>
    <x v="564"/>
    <s v=""/>
    <x v="1"/>
    <x v="2"/>
    <s v="Ara"/>
    <s v="Mid"/>
    <s v="M"/>
    <n v="0.2"/>
    <n v="3.375"/>
    <n v="13.5"/>
    <x v="1"/>
  </r>
  <r>
    <s v="DYP-74337-787"/>
    <x v="613"/>
    <x v="565"/>
    <x v="8"/>
    <n v="1"/>
    <x v="565"/>
    <s v=""/>
    <x v="0"/>
    <x v="0"/>
    <s v="Rob"/>
    <s v="Mid"/>
    <s v="M"/>
    <n v="0.5"/>
    <n v="5.97"/>
    <n v="5.97"/>
    <x v="1"/>
  </r>
  <r>
    <s v="OKA-93124-100"/>
    <x v="614"/>
    <x v="539"/>
    <x v="8"/>
    <n v="5"/>
    <x v="539"/>
    <s v="cverissimogh@theglobeandmail.com"/>
    <x v="2"/>
    <x v="0"/>
    <s v="Rob"/>
    <s v="Mid"/>
    <s v="M"/>
    <n v="0.5"/>
    <n v="5.97"/>
    <n v="29.849999999999998"/>
    <x v="0"/>
  </r>
  <r>
    <s v="IXW-20780-268"/>
    <x v="615"/>
    <x v="566"/>
    <x v="26"/>
    <n v="2"/>
    <x v="566"/>
    <s v="scouronneh3@mozilla.org"/>
    <x v="0"/>
    <x v="3"/>
    <s v="Lib"/>
    <s v="Light"/>
    <s v="L"/>
    <n v="2.5"/>
    <n v="36.454999999999998"/>
    <n v="72.91"/>
    <x v="0"/>
  </r>
  <r>
    <s v="NGG-24006-937"/>
    <x v="616"/>
    <x v="567"/>
    <x v="28"/>
    <n v="4"/>
    <x v="567"/>
    <s v="lflippellih4@github.io"/>
    <x v="2"/>
    <x v="1"/>
    <s v="Exc"/>
    <s v="Mid"/>
    <s v="M"/>
    <n v="2.5"/>
    <n v="31.624999999999996"/>
    <n v="126.49999999999999"/>
    <x v="1"/>
  </r>
  <r>
    <s v="JZC-31180-557"/>
    <x v="617"/>
    <x v="568"/>
    <x v="43"/>
    <n v="1"/>
    <x v="568"/>
    <s v="relizabethh5@live.com"/>
    <x v="0"/>
    <x v="3"/>
    <s v="Lib"/>
    <s v="Mid"/>
    <s v="M"/>
    <n v="2.5"/>
    <n v="33.464999999999996"/>
    <n v="33.464999999999996"/>
    <x v="1"/>
  </r>
  <r>
    <s v="ZMU-63715-204"/>
    <x v="618"/>
    <x v="569"/>
    <x v="45"/>
    <n v="6"/>
    <x v="569"/>
    <s v="irenhardh6@i2i.jp"/>
    <x v="0"/>
    <x v="1"/>
    <s v="Exc"/>
    <s v="Dark"/>
    <s v="D"/>
    <n v="1"/>
    <n v="12.15"/>
    <n v="72.900000000000006"/>
    <x v="0"/>
  </r>
  <r>
    <s v="GND-08192-056"/>
    <x v="619"/>
    <x v="570"/>
    <x v="31"/>
    <n v="2"/>
    <x v="570"/>
    <s v="wrocheh7@xinhuanet.com"/>
    <x v="0"/>
    <x v="3"/>
    <s v="Lib"/>
    <s v="Dark"/>
    <s v="D"/>
    <n v="0.5"/>
    <n v="7.77"/>
    <n v="15.54"/>
    <x v="0"/>
  </r>
  <r>
    <s v="RYY-38961-093"/>
    <x v="620"/>
    <x v="571"/>
    <x v="14"/>
    <n v="6"/>
    <x v="571"/>
    <s v="lalawayhh@weather.com"/>
    <x v="0"/>
    <x v="2"/>
    <s v="Ara"/>
    <s v="Mid"/>
    <s v="M"/>
    <n v="0.2"/>
    <n v="3.375"/>
    <n v="20.25"/>
    <x v="1"/>
  </r>
  <r>
    <s v="CVA-64996-969"/>
    <x v="621"/>
    <x v="572"/>
    <x v="2"/>
    <n v="6"/>
    <x v="572"/>
    <s v="codgaardh9@nsw.gov.au"/>
    <x v="0"/>
    <x v="2"/>
    <s v="Ara"/>
    <s v="Light"/>
    <s v="L"/>
    <n v="1"/>
    <n v="12.95"/>
    <n v="77.699999999999989"/>
    <x v="1"/>
  </r>
  <r>
    <s v="XTH-67276-442"/>
    <x v="622"/>
    <x v="573"/>
    <x v="43"/>
    <n v="4"/>
    <x v="573"/>
    <s v="bbyrdha@4shared.com"/>
    <x v="0"/>
    <x v="3"/>
    <s v="Lib"/>
    <s v="Mid"/>
    <s v="M"/>
    <n v="2.5"/>
    <n v="33.464999999999996"/>
    <n v="133.85999999999999"/>
    <x v="1"/>
  </r>
  <r>
    <s v="PVU-02950-470"/>
    <x v="623"/>
    <x v="574"/>
    <x v="45"/>
    <n v="1"/>
    <x v="574"/>
    <s v=""/>
    <x v="2"/>
    <x v="1"/>
    <s v="Exc"/>
    <s v="Dark"/>
    <s v="D"/>
    <n v="1"/>
    <n v="12.15"/>
    <n v="12.15"/>
    <x v="1"/>
  </r>
  <r>
    <s v="XSN-26809-910"/>
    <x v="624"/>
    <x v="575"/>
    <x v="28"/>
    <n v="2"/>
    <x v="575"/>
    <s v="dchardinhc@nhs.uk"/>
    <x v="1"/>
    <x v="1"/>
    <s v="Exc"/>
    <s v="Mid"/>
    <s v="M"/>
    <n v="2.5"/>
    <n v="31.624999999999996"/>
    <n v="63.249999999999993"/>
    <x v="0"/>
  </r>
  <r>
    <s v="UDN-88321-005"/>
    <x v="625"/>
    <x v="576"/>
    <x v="35"/>
    <n v="5"/>
    <x v="576"/>
    <s v="hradbonehd@newsvine.com"/>
    <x v="0"/>
    <x v="0"/>
    <s v="Rob"/>
    <s v="Light"/>
    <s v="L"/>
    <n v="0.5"/>
    <n v="7.169999999999999"/>
    <n v="35.849999999999994"/>
    <x v="1"/>
  </r>
  <r>
    <s v="EXP-21628-670"/>
    <x v="626"/>
    <x v="577"/>
    <x v="37"/>
    <n v="3"/>
    <x v="577"/>
    <s v="wbernthhe@miitbeian.gov.cn"/>
    <x v="0"/>
    <x v="2"/>
    <s v="Ara"/>
    <s v="Mid"/>
    <s v="M"/>
    <n v="2.5"/>
    <n v="25.874999999999996"/>
    <n v="77.624999999999986"/>
    <x v="1"/>
  </r>
  <r>
    <s v="VGM-24161-361"/>
    <x v="627"/>
    <x v="578"/>
    <x v="28"/>
    <n v="2"/>
    <x v="578"/>
    <s v="bacarsonhf@cnn.com"/>
    <x v="0"/>
    <x v="1"/>
    <s v="Exc"/>
    <s v="Mid"/>
    <s v="M"/>
    <n v="2.5"/>
    <n v="31.624999999999996"/>
    <n v="63.249999999999993"/>
    <x v="0"/>
  </r>
  <r>
    <s v="PKN-19556-918"/>
    <x v="628"/>
    <x v="579"/>
    <x v="46"/>
    <n v="6"/>
    <x v="579"/>
    <s v="fbrighamhg@blog.com"/>
    <x v="1"/>
    <x v="1"/>
    <s v="Exc"/>
    <s v="Light"/>
    <s v="L"/>
    <n v="0.2"/>
    <n v="4.4550000000000001"/>
    <n v="26.73"/>
    <x v="0"/>
  </r>
  <r>
    <s v="PKN-19556-918"/>
    <x v="629"/>
    <x v="579"/>
    <x v="31"/>
    <n v="4"/>
    <x v="579"/>
    <s v="fbrighamhg@blog.com"/>
    <x v="1"/>
    <x v="3"/>
    <s v="Lib"/>
    <s v="Dark"/>
    <s v="D"/>
    <n v="0.5"/>
    <n v="7.77"/>
    <n v="31.08"/>
    <x v="0"/>
  </r>
  <r>
    <s v="PKN-19556-918"/>
    <x v="630"/>
    <x v="579"/>
    <x v="16"/>
    <n v="1"/>
    <x v="579"/>
    <s v="fbrighamhg@blog.com"/>
    <x v="1"/>
    <x v="2"/>
    <s v="Ara"/>
    <s v="Dark"/>
    <s v="D"/>
    <n v="0.2"/>
    <n v="2.9849999999999999"/>
    <n v="2.9849999999999999"/>
    <x v="0"/>
  </r>
  <r>
    <s v="PKN-19556-918"/>
    <x v="631"/>
    <x v="579"/>
    <x v="11"/>
    <n v="5"/>
    <x v="579"/>
    <s v="fbrighamhg@blog.com"/>
    <x v="1"/>
    <x v="0"/>
    <s v="Rob"/>
    <s v="Dark"/>
    <s v="D"/>
    <n v="2.5"/>
    <n v="20.584999999999997"/>
    <n v="102.92499999999998"/>
    <x v="0"/>
  </r>
  <r>
    <s v="DXQ-44537-297"/>
    <x v="632"/>
    <x v="580"/>
    <x v="38"/>
    <n v="4"/>
    <x v="580"/>
    <s v="myoxenhk@google.com"/>
    <x v="0"/>
    <x v="1"/>
    <s v="Exc"/>
    <s v="Light"/>
    <s v="L"/>
    <n v="0.5"/>
    <n v="8.91"/>
    <n v="35.64"/>
    <x v="1"/>
  </r>
  <r>
    <s v="BPC-54727-307"/>
    <x v="633"/>
    <x v="581"/>
    <x v="41"/>
    <n v="4"/>
    <x v="581"/>
    <s v="gmcgavinhl@histats.com"/>
    <x v="0"/>
    <x v="0"/>
    <s v="Rob"/>
    <s v="Light"/>
    <s v="L"/>
    <n v="1"/>
    <n v="11.95"/>
    <n v="47.8"/>
    <x v="1"/>
  </r>
  <r>
    <s v="KSH-47717-456"/>
    <x v="634"/>
    <x v="582"/>
    <x v="24"/>
    <n v="3"/>
    <x v="582"/>
    <s v="luttermarehm@engadget.com"/>
    <x v="0"/>
    <x v="3"/>
    <s v="Lib"/>
    <s v="Mid"/>
    <s v="M"/>
    <n v="1"/>
    <n v="14.55"/>
    <n v="43.650000000000006"/>
    <x v="1"/>
  </r>
  <r>
    <s v="ANK-59436-446"/>
    <x v="635"/>
    <x v="583"/>
    <x v="38"/>
    <n v="4"/>
    <x v="583"/>
    <s v="edambrogiohn@techcrunch.com"/>
    <x v="0"/>
    <x v="1"/>
    <s v="Exc"/>
    <s v="Light"/>
    <s v="L"/>
    <n v="0.5"/>
    <n v="8.91"/>
    <n v="35.64"/>
    <x v="0"/>
  </r>
  <r>
    <s v="AYY-83051-752"/>
    <x v="636"/>
    <x v="584"/>
    <x v="32"/>
    <n v="6"/>
    <x v="584"/>
    <s v="cwinchcombeho@jiathis.com"/>
    <x v="0"/>
    <x v="3"/>
    <s v="Lib"/>
    <s v="Light"/>
    <s v="L"/>
    <n v="1"/>
    <n v="15.85"/>
    <n v="95.1"/>
    <x v="0"/>
  </r>
  <r>
    <s v="CSW-59644-267"/>
    <x v="637"/>
    <x v="585"/>
    <x v="28"/>
    <n v="1"/>
    <x v="585"/>
    <s v="bpaumierhp@umn.edu"/>
    <x v="1"/>
    <x v="1"/>
    <s v="Exc"/>
    <s v="Mid"/>
    <s v="M"/>
    <n v="2.5"/>
    <n v="31.624999999999996"/>
    <n v="31.624999999999996"/>
    <x v="0"/>
  </r>
  <r>
    <s v="ITY-92466-909"/>
    <x v="638"/>
    <x v="586"/>
    <x v="37"/>
    <n v="3"/>
    <x v="586"/>
    <s v=""/>
    <x v="1"/>
    <x v="2"/>
    <s v="Ara"/>
    <s v="Mid"/>
    <s v="M"/>
    <n v="2.5"/>
    <n v="25.874999999999996"/>
    <n v="77.624999999999986"/>
    <x v="0"/>
  </r>
  <r>
    <s v="IGW-04801-466"/>
    <x v="639"/>
    <x v="587"/>
    <x v="12"/>
    <n v="1"/>
    <x v="587"/>
    <s v="jcapeyhr@bravesites.com"/>
    <x v="0"/>
    <x v="3"/>
    <s v="Lib"/>
    <s v="Dark"/>
    <s v="D"/>
    <n v="0.2"/>
    <n v="3.8849999999999998"/>
    <n v="3.8849999999999998"/>
    <x v="0"/>
  </r>
  <r>
    <s v="LJN-34281-921"/>
    <x v="640"/>
    <x v="588"/>
    <x v="4"/>
    <n v="5"/>
    <x v="588"/>
    <s v="tmathonneti0@google.co.jp"/>
    <x v="0"/>
    <x v="0"/>
    <s v="Rob"/>
    <s v="Light"/>
    <s v="L"/>
    <n v="2.5"/>
    <n v="27.484999999999996"/>
    <n v="137.42499999999998"/>
    <x v="1"/>
  </r>
  <r>
    <s v="BWZ-46364-547"/>
    <x v="641"/>
    <x v="589"/>
    <x v="41"/>
    <n v="3"/>
    <x v="589"/>
    <s v="ybasillht@theguardian.com"/>
    <x v="0"/>
    <x v="0"/>
    <s v="Rob"/>
    <s v="Light"/>
    <s v="L"/>
    <n v="1"/>
    <n v="11.95"/>
    <n v="35.849999999999994"/>
    <x v="0"/>
  </r>
  <r>
    <s v="SBC-95710-706"/>
    <x v="642"/>
    <x v="590"/>
    <x v="18"/>
    <n v="2"/>
    <x v="590"/>
    <s v="mbaistowhu@i2i.jp"/>
    <x v="2"/>
    <x v="1"/>
    <s v="Exc"/>
    <s v="Mid"/>
    <s v="M"/>
    <n v="0.2"/>
    <n v="4.125"/>
    <n v="8.25"/>
    <x v="0"/>
  </r>
  <r>
    <s v="WRN-55114-031"/>
    <x v="643"/>
    <x v="591"/>
    <x v="10"/>
    <n v="3"/>
    <x v="591"/>
    <s v="cpallanthv@typepad.com"/>
    <x v="0"/>
    <x v="1"/>
    <s v="Exc"/>
    <s v="Light"/>
    <s v="L"/>
    <n v="2.5"/>
    <n v="34.154999999999994"/>
    <n v="102.46499999999997"/>
    <x v="0"/>
  </r>
  <r>
    <s v="TZU-64255-831"/>
    <x v="644"/>
    <x v="592"/>
    <x v="11"/>
    <n v="2"/>
    <x v="592"/>
    <s v=""/>
    <x v="0"/>
    <x v="0"/>
    <s v="Rob"/>
    <s v="Dark"/>
    <s v="D"/>
    <n v="2.5"/>
    <n v="20.584999999999997"/>
    <n v="41.169999999999995"/>
    <x v="1"/>
  </r>
  <r>
    <s v="JVF-91003-729"/>
    <x v="645"/>
    <x v="593"/>
    <x v="30"/>
    <n v="3"/>
    <x v="593"/>
    <s v="dohx@redcross.org"/>
    <x v="0"/>
    <x v="2"/>
    <s v="Ara"/>
    <s v="Dark"/>
    <s v="D"/>
    <n v="2.5"/>
    <n v="22.884999999999998"/>
    <n v="68.655000000000001"/>
    <x v="0"/>
  </r>
  <r>
    <s v="MVB-22135-665"/>
    <x v="646"/>
    <x v="594"/>
    <x v="9"/>
    <n v="1"/>
    <x v="594"/>
    <s v="drallinhy@howstuffworks.com"/>
    <x v="0"/>
    <x v="2"/>
    <s v="Ara"/>
    <s v="Dark"/>
    <s v="D"/>
    <n v="1"/>
    <n v="9.9499999999999993"/>
    <n v="9.9499999999999993"/>
    <x v="0"/>
  </r>
  <r>
    <s v="CKS-47815-571"/>
    <x v="647"/>
    <x v="595"/>
    <x v="23"/>
    <n v="3"/>
    <x v="595"/>
    <s v="achillhz@epa.gov"/>
    <x v="2"/>
    <x v="3"/>
    <s v="Lib"/>
    <s v="Light"/>
    <s v="L"/>
    <n v="0.5"/>
    <n v="9.51"/>
    <n v="28.53"/>
    <x v="0"/>
  </r>
  <r>
    <s v="OAW-17338-101"/>
    <x v="648"/>
    <x v="588"/>
    <x v="25"/>
    <n v="6"/>
    <x v="588"/>
    <s v="tmathonneti0@google.co.jp"/>
    <x v="0"/>
    <x v="0"/>
    <s v="Rob"/>
    <s v="Dark"/>
    <s v="D"/>
    <n v="0.2"/>
    <n v="2.6849999999999996"/>
    <n v="16.11"/>
    <x v="1"/>
  </r>
  <r>
    <s v="ALP-37623-536"/>
    <x v="649"/>
    <x v="596"/>
    <x v="32"/>
    <n v="6"/>
    <x v="596"/>
    <s v="cdenysi1@is.gd"/>
    <x v="2"/>
    <x v="3"/>
    <s v="Lib"/>
    <s v="Light"/>
    <s v="L"/>
    <n v="1"/>
    <n v="15.85"/>
    <n v="95.1"/>
    <x v="1"/>
  </r>
  <r>
    <s v="WMU-87639-108"/>
    <x v="650"/>
    <x v="597"/>
    <x v="34"/>
    <n v="1"/>
    <x v="597"/>
    <s v="cstebbingsi2@drupal.org"/>
    <x v="0"/>
    <x v="0"/>
    <s v="Rob"/>
    <s v="Dark"/>
    <s v="D"/>
    <n v="0.5"/>
    <n v="5.3699999999999992"/>
    <n v="5.3699999999999992"/>
    <x v="0"/>
  </r>
  <r>
    <s v="USN-44968-231"/>
    <x v="651"/>
    <x v="598"/>
    <x v="41"/>
    <n v="4"/>
    <x v="598"/>
    <s v=""/>
    <x v="0"/>
    <x v="0"/>
    <s v="Rob"/>
    <s v="Light"/>
    <s v="L"/>
    <n v="1"/>
    <n v="11.95"/>
    <n v="47.8"/>
    <x v="1"/>
  </r>
  <r>
    <s v="YZG-20575-451"/>
    <x v="652"/>
    <x v="599"/>
    <x v="32"/>
    <n v="4"/>
    <x v="599"/>
    <s v="rzywickii4@ifeng.com"/>
    <x v="1"/>
    <x v="3"/>
    <s v="Lib"/>
    <s v="Light"/>
    <s v="L"/>
    <n v="1"/>
    <n v="15.85"/>
    <n v="63.4"/>
    <x v="1"/>
  </r>
  <r>
    <s v="HTH-52867-812"/>
    <x v="653"/>
    <x v="600"/>
    <x v="37"/>
    <n v="4"/>
    <x v="600"/>
    <s v="aburgetti5@moonfruit.com"/>
    <x v="0"/>
    <x v="2"/>
    <s v="Ara"/>
    <s v="Mid"/>
    <s v="M"/>
    <n v="2.5"/>
    <n v="25.874999999999996"/>
    <n v="103.49999999999999"/>
    <x v="1"/>
  </r>
  <r>
    <s v="FWU-44971-444"/>
    <x v="654"/>
    <x v="601"/>
    <x v="30"/>
    <n v="3"/>
    <x v="601"/>
    <s v="mmalloyi6@seattletimes.com"/>
    <x v="0"/>
    <x v="2"/>
    <s v="Ara"/>
    <s v="Dark"/>
    <s v="D"/>
    <n v="2.5"/>
    <n v="22.884999999999998"/>
    <n v="68.655000000000001"/>
    <x v="1"/>
  </r>
  <r>
    <s v="EQI-82205-066"/>
    <x v="655"/>
    <x v="602"/>
    <x v="13"/>
    <n v="2"/>
    <x v="602"/>
    <s v="mmcparlandi7@w3.org"/>
    <x v="0"/>
    <x v="0"/>
    <s v="Rob"/>
    <s v="Mid"/>
    <s v="M"/>
    <n v="2.5"/>
    <n v="22.884999999999998"/>
    <n v="45.769999999999996"/>
    <x v="0"/>
  </r>
  <r>
    <s v="NAR-00747-074"/>
    <x v="656"/>
    <x v="603"/>
    <x v="5"/>
    <n v="4"/>
    <x v="603"/>
    <s v="sjennaroyi8@purevolume.com"/>
    <x v="0"/>
    <x v="3"/>
    <s v="Lib"/>
    <s v="Dark"/>
    <s v="D"/>
    <n v="1"/>
    <n v="12.95"/>
    <n v="51.8"/>
    <x v="1"/>
  </r>
  <r>
    <s v="JYR-22052-185"/>
    <x v="657"/>
    <x v="604"/>
    <x v="19"/>
    <n v="2"/>
    <x v="604"/>
    <s v="wplacei9@wsj.com"/>
    <x v="0"/>
    <x v="2"/>
    <s v="Ara"/>
    <s v="Mid"/>
    <s v="M"/>
    <n v="0.5"/>
    <n v="6.75"/>
    <n v="13.5"/>
    <x v="0"/>
  </r>
  <r>
    <s v="XKO-54097-932"/>
    <x v="658"/>
    <x v="605"/>
    <x v="1"/>
    <n v="3"/>
    <x v="605"/>
    <s v="jmillettik@addtoany.com"/>
    <x v="0"/>
    <x v="1"/>
    <s v="Exc"/>
    <s v="Mid"/>
    <s v="M"/>
    <n v="0.5"/>
    <n v="8.25"/>
    <n v="24.75"/>
    <x v="0"/>
  </r>
  <r>
    <s v="HXA-72415-025"/>
    <x v="659"/>
    <x v="606"/>
    <x v="30"/>
    <n v="2"/>
    <x v="606"/>
    <s v="dgadsdenib@google.com.hk"/>
    <x v="1"/>
    <x v="2"/>
    <s v="Ara"/>
    <s v="Dark"/>
    <s v="D"/>
    <n v="2.5"/>
    <n v="22.884999999999998"/>
    <n v="45.769999999999996"/>
    <x v="0"/>
  </r>
  <r>
    <s v="MJF-20065-335"/>
    <x v="660"/>
    <x v="607"/>
    <x v="38"/>
    <n v="6"/>
    <x v="607"/>
    <s v="vwakelinic@unesco.org"/>
    <x v="0"/>
    <x v="1"/>
    <s v="Exc"/>
    <s v="Light"/>
    <s v="L"/>
    <n v="0.5"/>
    <n v="8.91"/>
    <n v="53.46"/>
    <x v="1"/>
  </r>
  <r>
    <s v="GFI-83300-059"/>
    <x v="661"/>
    <x v="608"/>
    <x v="14"/>
    <n v="6"/>
    <x v="608"/>
    <s v="acampsallid@zimbio.com"/>
    <x v="0"/>
    <x v="2"/>
    <s v="Ara"/>
    <s v="Mid"/>
    <s v="M"/>
    <n v="0.2"/>
    <n v="3.375"/>
    <n v="20.25"/>
    <x v="0"/>
  </r>
  <r>
    <s v="WJR-51493-682"/>
    <x v="662"/>
    <x v="609"/>
    <x v="27"/>
    <n v="5"/>
    <x v="609"/>
    <s v="smosebyie@stanford.edu"/>
    <x v="0"/>
    <x v="3"/>
    <s v="Lib"/>
    <s v="Dark"/>
    <s v="D"/>
    <n v="2.5"/>
    <n v="29.784999999999997"/>
    <n v="148.92499999999998"/>
    <x v="1"/>
  </r>
  <r>
    <s v="SHP-55648-472"/>
    <x v="663"/>
    <x v="610"/>
    <x v="17"/>
    <n v="6"/>
    <x v="610"/>
    <s v="cwassif@prweb.com"/>
    <x v="0"/>
    <x v="2"/>
    <s v="Ara"/>
    <s v="Mid"/>
    <s v="M"/>
    <n v="1"/>
    <n v="11.25"/>
    <n v="67.5"/>
    <x v="1"/>
  </r>
  <r>
    <s v="HYR-03455-684"/>
    <x v="664"/>
    <x v="611"/>
    <x v="45"/>
    <n v="6"/>
    <x v="611"/>
    <s v="isjostromig@pbs.org"/>
    <x v="0"/>
    <x v="1"/>
    <s v="Exc"/>
    <s v="Dark"/>
    <s v="D"/>
    <n v="1"/>
    <n v="12.15"/>
    <n v="72.900000000000006"/>
    <x v="1"/>
  </r>
  <r>
    <s v="HYR-03455-684"/>
    <x v="665"/>
    <x v="611"/>
    <x v="12"/>
    <n v="2"/>
    <x v="611"/>
    <s v="isjostromig@pbs.org"/>
    <x v="0"/>
    <x v="3"/>
    <s v="Lib"/>
    <s v="Dark"/>
    <s v="D"/>
    <n v="0.2"/>
    <n v="3.8849999999999998"/>
    <n v="7.77"/>
    <x v="1"/>
  </r>
  <r>
    <s v="HUG-52766-375"/>
    <x v="666"/>
    <x v="612"/>
    <x v="30"/>
    <n v="4"/>
    <x v="612"/>
    <s v="jbranchettii@bravesites.com"/>
    <x v="0"/>
    <x v="2"/>
    <s v="Ara"/>
    <s v="Dark"/>
    <s v="D"/>
    <n v="2.5"/>
    <n v="22.884999999999998"/>
    <n v="91.539999999999992"/>
    <x v="1"/>
  </r>
  <r>
    <s v="DAH-46595-917"/>
    <x v="667"/>
    <x v="613"/>
    <x v="9"/>
    <n v="6"/>
    <x v="613"/>
    <s v="nrudlandij@blogs.com"/>
    <x v="1"/>
    <x v="2"/>
    <s v="Ara"/>
    <s v="Dark"/>
    <s v="D"/>
    <n v="1"/>
    <n v="9.9499999999999993"/>
    <n v="59.699999999999996"/>
    <x v="1"/>
  </r>
  <r>
    <s v="VEM-79839-466"/>
    <x v="668"/>
    <x v="605"/>
    <x v="4"/>
    <n v="5"/>
    <x v="605"/>
    <s v="jmillettik@addtoany.com"/>
    <x v="0"/>
    <x v="0"/>
    <s v="Rob"/>
    <s v="Light"/>
    <s v="L"/>
    <n v="2.5"/>
    <n v="27.484999999999996"/>
    <n v="137.42499999999998"/>
    <x v="0"/>
  </r>
  <r>
    <s v="OWH-11126-533"/>
    <x v="669"/>
    <x v="614"/>
    <x v="43"/>
    <n v="2"/>
    <x v="614"/>
    <s v="ftourryil@google.de"/>
    <x v="0"/>
    <x v="3"/>
    <s v="Lib"/>
    <s v="Mid"/>
    <s v="M"/>
    <n v="2.5"/>
    <n v="33.464999999999996"/>
    <n v="66.929999999999993"/>
    <x v="1"/>
  </r>
  <r>
    <s v="UMT-26130-151"/>
    <x v="670"/>
    <x v="615"/>
    <x v="21"/>
    <n v="3"/>
    <x v="615"/>
    <s v="cweatherallim@toplist.cz"/>
    <x v="0"/>
    <x v="3"/>
    <s v="Lib"/>
    <s v="Mid"/>
    <s v="M"/>
    <n v="0.2"/>
    <n v="4.3650000000000002"/>
    <n v="13.095000000000001"/>
    <x v="0"/>
  </r>
  <r>
    <s v="JKA-27899-806"/>
    <x v="671"/>
    <x v="616"/>
    <x v="41"/>
    <n v="5"/>
    <x v="616"/>
    <s v="gheindrickin@usda.gov"/>
    <x v="0"/>
    <x v="0"/>
    <s v="Rob"/>
    <s v="Light"/>
    <s v="L"/>
    <n v="1"/>
    <n v="11.95"/>
    <n v="59.75"/>
    <x v="1"/>
  </r>
  <r>
    <s v="ULU-07744-724"/>
    <x v="672"/>
    <x v="617"/>
    <x v="22"/>
    <n v="5"/>
    <x v="617"/>
    <s v="limasonio@discuz.net"/>
    <x v="0"/>
    <x v="3"/>
    <s v="Lib"/>
    <s v="Mid"/>
    <s v="M"/>
    <n v="0.5"/>
    <n v="8.73"/>
    <n v="43.650000000000006"/>
    <x v="0"/>
  </r>
  <r>
    <s v="NOM-56457-507"/>
    <x v="673"/>
    <x v="618"/>
    <x v="3"/>
    <n v="6"/>
    <x v="618"/>
    <s v="hsaillip@odnoklassniki.ru"/>
    <x v="0"/>
    <x v="1"/>
    <s v="Exc"/>
    <s v="Mid"/>
    <s v="M"/>
    <n v="1"/>
    <n v="13.75"/>
    <n v="82.5"/>
    <x v="0"/>
  </r>
  <r>
    <s v="NZN-71683-705"/>
    <x v="674"/>
    <x v="619"/>
    <x v="44"/>
    <n v="6"/>
    <x v="619"/>
    <s v="hlarvoriq@last.fm"/>
    <x v="0"/>
    <x v="2"/>
    <s v="Ara"/>
    <s v="Light"/>
    <s v="L"/>
    <n v="2.5"/>
    <n v="29.784999999999997"/>
    <n v="178.70999999999998"/>
    <x v="0"/>
  </r>
  <r>
    <s v="WMA-34232-850"/>
    <x v="675"/>
    <x v="620"/>
    <x v="27"/>
    <n v="4"/>
    <x v="620"/>
    <s v=""/>
    <x v="0"/>
    <x v="3"/>
    <s v="Lib"/>
    <s v="Dark"/>
    <s v="D"/>
    <n v="2.5"/>
    <n v="29.784999999999997"/>
    <n v="119.13999999999999"/>
    <x v="0"/>
  </r>
  <r>
    <s v="EZL-27919-704"/>
    <x v="676"/>
    <x v="621"/>
    <x v="23"/>
    <n v="5"/>
    <x v="621"/>
    <s v=""/>
    <x v="0"/>
    <x v="3"/>
    <s v="Lib"/>
    <s v="Light"/>
    <s v="L"/>
    <n v="0.5"/>
    <n v="9.51"/>
    <n v="47.55"/>
    <x v="1"/>
  </r>
  <r>
    <s v="ZYU-11345-774"/>
    <x v="677"/>
    <x v="622"/>
    <x v="22"/>
    <n v="5"/>
    <x v="622"/>
    <s v="cpenwardenit@mlb.com"/>
    <x v="1"/>
    <x v="3"/>
    <s v="Lib"/>
    <s v="Mid"/>
    <s v="M"/>
    <n v="0.5"/>
    <n v="8.73"/>
    <n v="43.650000000000006"/>
    <x v="1"/>
  </r>
  <r>
    <s v="CPW-34587-459"/>
    <x v="678"/>
    <x v="623"/>
    <x v="44"/>
    <n v="6"/>
    <x v="623"/>
    <s v="mmiddisiu@dmoz.org"/>
    <x v="0"/>
    <x v="2"/>
    <s v="Ara"/>
    <s v="Light"/>
    <s v="L"/>
    <n v="2.5"/>
    <n v="29.784999999999997"/>
    <n v="178.70999999999998"/>
    <x v="0"/>
  </r>
  <r>
    <s v="NQZ-82067-394"/>
    <x v="679"/>
    <x v="624"/>
    <x v="4"/>
    <n v="1"/>
    <x v="624"/>
    <s v="avairowiv@studiopress.com"/>
    <x v="2"/>
    <x v="0"/>
    <s v="Rob"/>
    <s v="Light"/>
    <s v="L"/>
    <n v="2.5"/>
    <n v="27.484999999999996"/>
    <n v="27.484999999999996"/>
    <x v="1"/>
  </r>
  <r>
    <s v="JBW-95055-851"/>
    <x v="680"/>
    <x v="625"/>
    <x v="17"/>
    <n v="5"/>
    <x v="625"/>
    <s v="agoldieiw@goo.gl"/>
    <x v="0"/>
    <x v="2"/>
    <s v="Ara"/>
    <s v="Mid"/>
    <s v="M"/>
    <n v="1"/>
    <n v="11.25"/>
    <n v="56.25"/>
    <x v="1"/>
  </r>
  <r>
    <s v="AHY-20324-088"/>
    <x v="681"/>
    <x v="626"/>
    <x v="7"/>
    <n v="2"/>
    <x v="626"/>
    <s v="nayrisix@t-online.de"/>
    <x v="2"/>
    <x v="3"/>
    <s v="Lib"/>
    <s v="Light"/>
    <s v="L"/>
    <n v="0.2"/>
    <n v="4.7549999999999999"/>
    <n v="9.51"/>
    <x v="0"/>
  </r>
  <r>
    <s v="ZSL-66684-103"/>
    <x v="682"/>
    <x v="627"/>
    <x v="18"/>
    <n v="2"/>
    <x v="627"/>
    <s v="lbenediktovichiy@wunderground.com"/>
    <x v="0"/>
    <x v="1"/>
    <s v="Exc"/>
    <s v="Mid"/>
    <s v="M"/>
    <n v="0.2"/>
    <n v="4.125"/>
    <n v="8.25"/>
    <x v="0"/>
  </r>
  <r>
    <s v="WNE-73911-475"/>
    <x v="683"/>
    <x v="628"/>
    <x v="31"/>
    <n v="6"/>
    <x v="628"/>
    <s v="tjacobovitziz@cbc.ca"/>
    <x v="0"/>
    <x v="3"/>
    <s v="Lib"/>
    <s v="Dark"/>
    <s v="D"/>
    <n v="0.5"/>
    <n v="7.77"/>
    <n v="46.62"/>
    <x v="1"/>
  </r>
  <r>
    <s v="EZB-68383-559"/>
    <x v="684"/>
    <x v="629"/>
    <x v="41"/>
    <n v="6"/>
    <x v="629"/>
    <s v=""/>
    <x v="0"/>
    <x v="0"/>
    <s v="Rob"/>
    <s v="Light"/>
    <s v="L"/>
    <n v="1"/>
    <n v="11.95"/>
    <n v="71.699999999999989"/>
    <x v="1"/>
  </r>
  <r>
    <s v="OVO-01283-090"/>
    <x v="685"/>
    <x v="630"/>
    <x v="26"/>
    <n v="2"/>
    <x v="630"/>
    <s v="jdruittj1@feedburner.com"/>
    <x v="0"/>
    <x v="3"/>
    <s v="Lib"/>
    <s v="Light"/>
    <s v="L"/>
    <n v="2.5"/>
    <n v="36.454999999999998"/>
    <n v="72.91"/>
    <x v="0"/>
  </r>
  <r>
    <s v="TXH-78646-919"/>
    <x v="686"/>
    <x v="631"/>
    <x v="25"/>
    <n v="3"/>
    <x v="631"/>
    <s v="dshortallj2@wikipedia.org"/>
    <x v="0"/>
    <x v="0"/>
    <s v="Rob"/>
    <s v="Dark"/>
    <s v="D"/>
    <n v="0.2"/>
    <n v="2.6849999999999996"/>
    <n v="8.0549999999999997"/>
    <x v="0"/>
  </r>
  <r>
    <s v="CYZ-37122-164"/>
    <x v="687"/>
    <x v="632"/>
    <x v="1"/>
    <n v="2"/>
    <x v="632"/>
    <s v="wcottierj3@cafepress.com"/>
    <x v="0"/>
    <x v="1"/>
    <s v="Exc"/>
    <s v="Mid"/>
    <s v="M"/>
    <n v="0.5"/>
    <n v="8.25"/>
    <n v="16.5"/>
    <x v="1"/>
  </r>
  <r>
    <s v="AGQ-06534-750"/>
    <x v="688"/>
    <x v="633"/>
    <x v="2"/>
    <n v="5"/>
    <x v="633"/>
    <s v="kgrinstedj4@google.com.br"/>
    <x v="1"/>
    <x v="2"/>
    <s v="Ara"/>
    <s v="Light"/>
    <s v="L"/>
    <n v="1"/>
    <n v="12.95"/>
    <n v="64.75"/>
    <x v="1"/>
  </r>
  <r>
    <s v="QVL-32245-818"/>
    <x v="689"/>
    <x v="634"/>
    <x v="19"/>
    <n v="5"/>
    <x v="634"/>
    <s v="dskynerj5@hubpages.com"/>
    <x v="0"/>
    <x v="2"/>
    <s v="Ara"/>
    <s v="Mid"/>
    <s v="M"/>
    <n v="0.5"/>
    <n v="6.75"/>
    <n v="33.75"/>
    <x v="1"/>
  </r>
  <r>
    <s v="LTD-96842-834"/>
    <x v="690"/>
    <x v="635"/>
    <x v="27"/>
    <n v="6"/>
    <x v="635"/>
    <s v=""/>
    <x v="0"/>
    <x v="3"/>
    <s v="Lib"/>
    <s v="Dark"/>
    <s v="D"/>
    <n v="2.5"/>
    <n v="29.784999999999997"/>
    <n v="178.70999999999998"/>
    <x v="1"/>
  </r>
  <r>
    <s v="SEC-91807-425"/>
    <x v="691"/>
    <x v="636"/>
    <x v="17"/>
    <n v="2"/>
    <x v="636"/>
    <s v="jdymokeje@prnewswire.com"/>
    <x v="1"/>
    <x v="2"/>
    <s v="Ara"/>
    <s v="Mid"/>
    <s v="M"/>
    <n v="1"/>
    <n v="11.25"/>
    <n v="22.5"/>
    <x v="1"/>
  </r>
  <r>
    <s v="MHM-44857-599"/>
    <x v="692"/>
    <x v="637"/>
    <x v="5"/>
    <n v="1"/>
    <x v="637"/>
    <s v="aweinmannj8@shinystat.com"/>
    <x v="0"/>
    <x v="3"/>
    <s v="Lib"/>
    <s v="Dark"/>
    <s v="D"/>
    <n v="1"/>
    <n v="12.95"/>
    <n v="12.95"/>
    <x v="1"/>
  </r>
  <r>
    <s v="KGC-95046-911"/>
    <x v="693"/>
    <x v="638"/>
    <x v="37"/>
    <n v="2"/>
    <x v="638"/>
    <s v="eandriessenj9@europa.eu"/>
    <x v="0"/>
    <x v="2"/>
    <s v="Ara"/>
    <s v="Mid"/>
    <s v="M"/>
    <n v="2.5"/>
    <n v="25.874999999999996"/>
    <n v="51.749999999999993"/>
    <x v="0"/>
  </r>
  <r>
    <s v="RZC-75150-413"/>
    <x v="694"/>
    <x v="639"/>
    <x v="6"/>
    <n v="5"/>
    <x v="639"/>
    <s v="rdeaconsonja@archive.org"/>
    <x v="0"/>
    <x v="1"/>
    <s v="Exc"/>
    <s v="Dark"/>
    <s v="D"/>
    <n v="0.5"/>
    <n v="7.29"/>
    <n v="36.450000000000003"/>
    <x v="1"/>
  </r>
  <r>
    <s v="EYH-88288-452"/>
    <x v="695"/>
    <x v="640"/>
    <x v="26"/>
    <n v="5"/>
    <x v="640"/>
    <s v="dcarojb@twitter.com"/>
    <x v="0"/>
    <x v="3"/>
    <s v="Lib"/>
    <s v="Light"/>
    <s v="L"/>
    <n v="2.5"/>
    <n v="36.454999999999998"/>
    <n v="182.27499999999998"/>
    <x v="0"/>
  </r>
  <r>
    <s v="NYQ-24237-772"/>
    <x v="696"/>
    <x v="641"/>
    <x v="31"/>
    <n v="4"/>
    <x v="641"/>
    <s v="jbluckjc@imageshack.us"/>
    <x v="0"/>
    <x v="3"/>
    <s v="Lib"/>
    <s v="Dark"/>
    <s v="D"/>
    <n v="0.5"/>
    <n v="7.77"/>
    <n v="31.08"/>
    <x v="1"/>
  </r>
  <r>
    <s v="WKB-21680-566"/>
    <x v="697"/>
    <x v="642"/>
    <x v="19"/>
    <n v="3"/>
    <x v="642"/>
    <s v=""/>
    <x v="1"/>
    <x v="2"/>
    <s v="Ara"/>
    <s v="Mid"/>
    <s v="M"/>
    <n v="0.5"/>
    <n v="6.75"/>
    <n v="20.25"/>
    <x v="1"/>
  </r>
  <r>
    <s v="THE-61147-027"/>
    <x v="698"/>
    <x v="636"/>
    <x v="5"/>
    <n v="2"/>
    <x v="636"/>
    <s v="jdymokeje@prnewswire.com"/>
    <x v="1"/>
    <x v="3"/>
    <s v="Lib"/>
    <s v="Dark"/>
    <s v="D"/>
    <n v="1"/>
    <n v="12.95"/>
    <n v="25.9"/>
    <x v="1"/>
  </r>
  <r>
    <s v="PTY-86420-119"/>
    <x v="699"/>
    <x v="643"/>
    <x v="20"/>
    <n v="4"/>
    <x v="643"/>
    <s v="otadmanjf@ft.com"/>
    <x v="0"/>
    <x v="2"/>
    <s v="Ara"/>
    <s v="Dark"/>
    <s v="D"/>
    <n v="0.5"/>
    <n v="5.97"/>
    <n v="23.88"/>
    <x v="0"/>
  </r>
  <r>
    <s v="QHL-27188-431"/>
    <x v="700"/>
    <x v="644"/>
    <x v="23"/>
    <n v="2"/>
    <x v="644"/>
    <s v="bguddejg@dailymotion.com"/>
    <x v="0"/>
    <x v="3"/>
    <s v="Lib"/>
    <s v="Light"/>
    <s v="L"/>
    <n v="0.5"/>
    <n v="9.51"/>
    <n v="19.02"/>
    <x v="1"/>
  </r>
  <r>
    <s v="MIS-54381-047"/>
    <x v="701"/>
    <x v="645"/>
    <x v="20"/>
    <n v="5"/>
    <x v="645"/>
    <s v="nsictornesjh@buzzfeed.com"/>
    <x v="1"/>
    <x v="2"/>
    <s v="Ara"/>
    <s v="Dark"/>
    <s v="D"/>
    <n v="0.5"/>
    <n v="5.97"/>
    <n v="29.849999999999998"/>
    <x v="0"/>
  </r>
  <r>
    <s v="TBB-29780-459"/>
    <x v="702"/>
    <x v="646"/>
    <x v="42"/>
    <n v="1"/>
    <x v="646"/>
    <s v="vdunningji@independent.co.uk"/>
    <x v="0"/>
    <x v="2"/>
    <s v="Ara"/>
    <s v="Light"/>
    <s v="L"/>
    <n v="0.5"/>
    <n v="7.77"/>
    <n v="7.77"/>
    <x v="0"/>
  </r>
  <r>
    <s v="QLC-52637-305"/>
    <x v="703"/>
    <x v="647"/>
    <x v="27"/>
    <n v="4"/>
    <x v="647"/>
    <s v=""/>
    <x v="1"/>
    <x v="3"/>
    <s v="Lib"/>
    <s v="Dark"/>
    <s v="D"/>
    <n v="2.5"/>
    <n v="29.784999999999997"/>
    <n v="119.13999999999999"/>
    <x v="0"/>
  </r>
  <r>
    <s v="CWT-27056-328"/>
    <x v="704"/>
    <x v="648"/>
    <x v="15"/>
    <n v="6"/>
    <x v="648"/>
    <s v=""/>
    <x v="0"/>
    <x v="1"/>
    <s v="Exc"/>
    <s v="Dark"/>
    <s v="D"/>
    <n v="0.2"/>
    <n v="3.645"/>
    <n v="21.87"/>
    <x v="0"/>
  </r>
  <r>
    <s v="ASS-05878-128"/>
    <x v="705"/>
    <x v="649"/>
    <x v="38"/>
    <n v="2"/>
    <x v="649"/>
    <s v="sgehringjl@gnu.org"/>
    <x v="0"/>
    <x v="1"/>
    <s v="Exc"/>
    <s v="Light"/>
    <s v="L"/>
    <n v="0.5"/>
    <n v="8.91"/>
    <n v="17.82"/>
    <x v="1"/>
  </r>
  <r>
    <s v="EGK-03027-418"/>
    <x v="706"/>
    <x v="650"/>
    <x v="18"/>
    <n v="3"/>
    <x v="650"/>
    <s v="bfallowesjm@purevolume.com"/>
    <x v="0"/>
    <x v="1"/>
    <s v="Exc"/>
    <s v="Mid"/>
    <s v="M"/>
    <n v="0.2"/>
    <n v="4.125"/>
    <n v="12.375"/>
    <x v="1"/>
  </r>
  <r>
    <s v="KCY-61732-849"/>
    <x v="707"/>
    <x v="651"/>
    <x v="5"/>
    <n v="2"/>
    <x v="651"/>
    <s v=""/>
    <x v="1"/>
    <x v="3"/>
    <s v="Lib"/>
    <s v="Dark"/>
    <s v="D"/>
    <n v="1"/>
    <n v="12.95"/>
    <n v="25.9"/>
    <x v="1"/>
  </r>
  <r>
    <s v="BLI-21697-702"/>
    <x v="708"/>
    <x v="652"/>
    <x v="19"/>
    <n v="2"/>
    <x v="652"/>
    <s v="sdejo@newsvine.com"/>
    <x v="0"/>
    <x v="2"/>
    <s v="Ara"/>
    <s v="Mid"/>
    <s v="M"/>
    <n v="0.5"/>
    <n v="6.75"/>
    <n v="13.5"/>
    <x v="0"/>
  </r>
  <r>
    <s v="KFJ-46568-890"/>
    <x v="709"/>
    <x v="653"/>
    <x v="38"/>
    <n v="2"/>
    <x v="653"/>
    <s v=""/>
    <x v="0"/>
    <x v="1"/>
    <s v="Exc"/>
    <s v="Light"/>
    <s v="L"/>
    <n v="0.5"/>
    <n v="8.91"/>
    <n v="17.82"/>
    <x v="0"/>
  </r>
  <r>
    <s v="SOK-43535-680"/>
    <x v="710"/>
    <x v="654"/>
    <x v="1"/>
    <n v="3"/>
    <x v="654"/>
    <s v="scountjq@nba.com"/>
    <x v="0"/>
    <x v="1"/>
    <s v="Exc"/>
    <s v="Mid"/>
    <s v="M"/>
    <n v="0.5"/>
    <n v="8.25"/>
    <n v="24.75"/>
    <x v="1"/>
  </r>
  <r>
    <s v="XUE-87260-201"/>
    <x v="711"/>
    <x v="655"/>
    <x v="36"/>
    <n v="6"/>
    <x v="655"/>
    <s v="sraglesjr@blogtalkradio.com"/>
    <x v="0"/>
    <x v="0"/>
    <s v="Rob"/>
    <s v="Mid"/>
    <s v="M"/>
    <n v="0.2"/>
    <n v="2.9849999999999999"/>
    <n v="17.91"/>
    <x v="1"/>
  </r>
  <r>
    <s v="CZF-40873-691"/>
    <x v="712"/>
    <x v="656"/>
    <x v="1"/>
    <n v="2"/>
    <x v="656"/>
    <s v=""/>
    <x v="2"/>
    <x v="1"/>
    <s v="Exc"/>
    <s v="Mid"/>
    <s v="M"/>
    <n v="0.5"/>
    <n v="8.25"/>
    <n v="16.5"/>
    <x v="1"/>
  </r>
  <r>
    <s v="AIA-98989-755"/>
    <x v="713"/>
    <x v="657"/>
    <x v="36"/>
    <n v="1"/>
    <x v="657"/>
    <s v="sbruunjt@blogtalkradio.com"/>
    <x v="0"/>
    <x v="0"/>
    <s v="Rob"/>
    <s v="Mid"/>
    <s v="M"/>
    <n v="0.2"/>
    <n v="2.9849999999999999"/>
    <n v="2.9849999999999999"/>
    <x v="1"/>
  </r>
  <r>
    <s v="ITZ-21793-986"/>
    <x v="714"/>
    <x v="658"/>
    <x v="15"/>
    <n v="4"/>
    <x v="658"/>
    <s v="aplluju@dagondesign.com"/>
    <x v="1"/>
    <x v="1"/>
    <s v="Exc"/>
    <s v="Dark"/>
    <s v="D"/>
    <n v="0.2"/>
    <n v="3.645"/>
    <n v="14.58"/>
    <x v="0"/>
  </r>
  <r>
    <s v="YOK-93322-608"/>
    <x v="715"/>
    <x v="659"/>
    <x v="33"/>
    <n v="6"/>
    <x v="659"/>
    <s v="gcornierjv@techcrunch.com"/>
    <x v="0"/>
    <x v="1"/>
    <s v="Exc"/>
    <s v="Light"/>
    <s v="L"/>
    <n v="1"/>
    <n v="14.85"/>
    <n v="89.1"/>
    <x v="1"/>
  </r>
  <r>
    <s v="LXK-00634-611"/>
    <x v="716"/>
    <x v="636"/>
    <x v="41"/>
    <n v="3"/>
    <x v="636"/>
    <s v="jdymokeje@prnewswire.com"/>
    <x v="1"/>
    <x v="0"/>
    <s v="Rob"/>
    <s v="Light"/>
    <s v="L"/>
    <n v="1"/>
    <n v="11.95"/>
    <n v="35.849999999999994"/>
    <x v="1"/>
  </r>
  <r>
    <s v="CQW-37388-302"/>
    <x v="717"/>
    <x v="660"/>
    <x v="30"/>
    <n v="3"/>
    <x v="660"/>
    <s v="wharvisonjx@gizmodo.com"/>
    <x v="0"/>
    <x v="2"/>
    <s v="Ara"/>
    <s v="Dark"/>
    <s v="D"/>
    <n v="2.5"/>
    <n v="22.884999999999998"/>
    <n v="68.655000000000001"/>
    <x v="1"/>
  </r>
  <r>
    <s v="SPA-79365-334"/>
    <x v="718"/>
    <x v="661"/>
    <x v="5"/>
    <n v="3"/>
    <x v="661"/>
    <s v="dheafordjy@twitpic.com"/>
    <x v="0"/>
    <x v="3"/>
    <s v="Lib"/>
    <s v="Dark"/>
    <s v="D"/>
    <n v="1"/>
    <n v="12.95"/>
    <n v="38.849999999999994"/>
    <x v="1"/>
  </r>
  <r>
    <s v="VPX-08817-517"/>
    <x v="719"/>
    <x v="662"/>
    <x v="32"/>
    <n v="5"/>
    <x v="662"/>
    <s v="gfanthamjz@hexun.com"/>
    <x v="0"/>
    <x v="3"/>
    <s v="Lib"/>
    <s v="Light"/>
    <s v="L"/>
    <n v="1"/>
    <n v="15.85"/>
    <n v="79.25"/>
    <x v="0"/>
  </r>
  <r>
    <s v="PBP-87115-410"/>
    <x v="720"/>
    <x v="663"/>
    <x v="6"/>
    <n v="5"/>
    <x v="663"/>
    <s v="rcrookshanksk0@unc.edu"/>
    <x v="0"/>
    <x v="1"/>
    <s v="Exc"/>
    <s v="Dark"/>
    <s v="D"/>
    <n v="0.5"/>
    <n v="7.29"/>
    <n v="36.450000000000003"/>
    <x v="0"/>
  </r>
  <r>
    <s v="SFB-93752-440"/>
    <x v="721"/>
    <x v="664"/>
    <x v="36"/>
    <n v="3"/>
    <x v="664"/>
    <s v="nleakek1@cmu.edu"/>
    <x v="0"/>
    <x v="0"/>
    <s v="Rob"/>
    <s v="Mid"/>
    <s v="M"/>
    <n v="0.2"/>
    <n v="2.9849999999999999"/>
    <n v="8.9550000000000001"/>
    <x v="0"/>
  </r>
  <r>
    <s v="TBU-65158-068"/>
    <x v="722"/>
    <x v="665"/>
    <x v="45"/>
    <n v="2"/>
    <x v="665"/>
    <s v=""/>
    <x v="0"/>
    <x v="1"/>
    <s v="Exc"/>
    <s v="Dark"/>
    <s v="D"/>
    <n v="1"/>
    <n v="12.15"/>
    <n v="24.3"/>
    <x v="1"/>
  </r>
  <r>
    <s v="TEH-08414-216"/>
    <x v="723"/>
    <x v="666"/>
    <x v="28"/>
    <n v="2"/>
    <x v="666"/>
    <s v="geilhersenk3@networksolutions.com"/>
    <x v="0"/>
    <x v="1"/>
    <s v="Exc"/>
    <s v="Mid"/>
    <s v="M"/>
    <n v="2.5"/>
    <n v="31.624999999999996"/>
    <n v="63.249999999999993"/>
    <x v="1"/>
  </r>
  <r>
    <s v="MAY-77231-536"/>
    <x v="724"/>
    <x v="667"/>
    <x v="14"/>
    <n v="2"/>
    <x v="667"/>
    <s v=""/>
    <x v="0"/>
    <x v="2"/>
    <s v="Ara"/>
    <s v="Mid"/>
    <s v="M"/>
    <n v="0.2"/>
    <n v="3.375"/>
    <n v="6.75"/>
    <x v="0"/>
  </r>
  <r>
    <s v="ATY-28980-884"/>
    <x v="725"/>
    <x v="668"/>
    <x v="29"/>
    <n v="6"/>
    <x v="668"/>
    <s v="caleixok5@globo.com"/>
    <x v="0"/>
    <x v="2"/>
    <s v="Ara"/>
    <s v="Light"/>
    <s v="L"/>
    <n v="0.2"/>
    <n v="3.8849999999999998"/>
    <n v="23.31"/>
    <x v="1"/>
  </r>
  <r>
    <s v="SWP-88281-918"/>
    <x v="726"/>
    <x v="669"/>
    <x v="26"/>
    <n v="4"/>
    <x v="669"/>
    <s v=""/>
    <x v="0"/>
    <x v="3"/>
    <s v="Lib"/>
    <s v="Light"/>
    <s v="L"/>
    <n v="2.5"/>
    <n v="36.454999999999998"/>
    <n v="145.82"/>
    <x v="1"/>
  </r>
  <r>
    <s v="VCE-56531-986"/>
    <x v="727"/>
    <x v="670"/>
    <x v="8"/>
    <n v="5"/>
    <x v="670"/>
    <s v="rtomkowiczk7@bravesites.com"/>
    <x v="1"/>
    <x v="0"/>
    <s v="Rob"/>
    <s v="Mid"/>
    <s v="M"/>
    <n v="0.5"/>
    <n v="5.97"/>
    <n v="29.849999999999998"/>
    <x v="0"/>
  </r>
  <r>
    <s v="FVV-75700-005"/>
    <x v="728"/>
    <x v="671"/>
    <x v="6"/>
    <n v="3"/>
    <x v="671"/>
    <s v="rhuscroftk8@jimdo.com"/>
    <x v="0"/>
    <x v="1"/>
    <s v="Exc"/>
    <s v="Dark"/>
    <s v="D"/>
    <n v="0.5"/>
    <n v="7.29"/>
    <n v="21.87"/>
    <x v="0"/>
  </r>
  <r>
    <s v="CFZ-53492-600"/>
    <x v="729"/>
    <x v="672"/>
    <x v="21"/>
    <n v="1"/>
    <x v="672"/>
    <s v="sscurrerk9@flavors.me"/>
    <x v="2"/>
    <x v="3"/>
    <s v="Lib"/>
    <s v="Mid"/>
    <s v="M"/>
    <n v="0.2"/>
    <n v="4.3650000000000002"/>
    <n v="4.3650000000000002"/>
    <x v="1"/>
  </r>
  <r>
    <s v="LDK-71031-121"/>
    <x v="730"/>
    <x v="673"/>
    <x v="26"/>
    <n v="1"/>
    <x v="673"/>
    <s v="arudramka@prnewswire.com"/>
    <x v="0"/>
    <x v="3"/>
    <s v="Lib"/>
    <s v="Light"/>
    <s v="L"/>
    <n v="2.5"/>
    <n v="36.454999999999998"/>
    <n v="36.454999999999998"/>
    <x v="1"/>
  </r>
  <r>
    <s v="EBA-82404-343"/>
    <x v="731"/>
    <x v="674"/>
    <x v="12"/>
    <n v="4"/>
    <x v="674"/>
    <s v=""/>
    <x v="0"/>
    <x v="3"/>
    <s v="Lib"/>
    <s v="Dark"/>
    <s v="D"/>
    <n v="0.2"/>
    <n v="3.8849999999999998"/>
    <n v="15.54"/>
    <x v="0"/>
  </r>
  <r>
    <s v="USA-42811-560"/>
    <x v="732"/>
    <x v="675"/>
    <x v="46"/>
    <n v="2"/>
    <x v="675"/>
    <s v="jmahakc@cyberchimps.com"/>
    <x v="0"/>
    <x v="1"/>
    <s v="Exc"/>
    <s v="Light"/>
    <s v="L"/>
    <n v="0.2"/>
    <n v="4.4550000000000001"/>
    <n v="8.91"/>
    <x v="1"/>
  </r>
  <r>
    <s v="SNL-83703-516"/>
    <x v="733"/>
    <x v="676"/>
    <x v="43"/>
    <n v="3"/>
    <x v="676"/>
    <s v="gclemonkd@networksolutions.com"/>
    <x v="0"/>
    <x v="3"/>
    <s v="Lib"/>
    <s v="Mid"/>
    <s v="M"/>
    <n v="2.5"/>
    <n v="33.464999999999996"/>
    <n v="100.39499999999998"/>
    <x v="0"/>
  </r>
  <r>
    <s v="SUZ-83036-175"/>
    <x v="734"/>
    <x v="677"/>
    <x v="25"/>
    <n v="5"/>
    <x v="677"/>
    <s v=""/>
    <x v="0"/>
    <x v="0"/>
    <s v="Rob"/>
    <s v="Dark"/>
    <s v="D"/>
    <n v="0.2"/>
    <n v="2.6849999999999996"/>
    <n v="13.424999999999997"/>
    <x v="1"/>
  </r>
  <r>
    <s v="RGM-01187-513"/>
    <x v="735"/>
    <x v="678"/>
    <x v="15"/>
    <n v="6"/>
    <x v="678"/>
    <s v="bpollinskf@shinystat.com"/>
    <x v="0"/>
    <x v="1"/>
    <s v="Exc"/>
    <s v="Dark"/>
    <s v="D"/>
    <n v="0.2"/>
    <n v="3.645"/>
    <n v="21.87"/>
    <x v="1"/>
  </r>
  <r>
    <s v="CZG-01299-952"/>
    <x v="736"/>
    <x v="679"/>
    <x v="5"/>
    <n v="2"/>
    <x v="679"/>
    <s v="jtoyekg@pinterest.com"/>
    <x v="1"/>
    <x v="3"/>
    <s v="Lib"/>
    <s v="Dark"/>
    <s v="D"/>
    <n v="1"/>
    <n v="12.95"/>
    <n v="25.9"/>
    <x v="0"/>
  </r>
  <r>
    <s v="KLD-88731-484"/>
    <x v="737"/>
    <x v="680"/>
    <x v="17"/>
    <n v="5"/>
    <x v="680"/>
    <s v="clinskillkh@sphinn.com"/>
    <x v="0"/>
    <x v="2"/>
    <s v="Ara"/>
    <s v="Mid"/>
    <s v="M"/>
    <n v="1"/>
    <n v="11.25"/>
    <n v="56.25"/>
    <x v="1"/>
  </r>
  <r>
    <s v="BQK-38412-229"/>
    <x v="738"/>
    <x v="681"/>
    <x v="40"/>
    <n v="3"/>
    <x v="681"/>
    <s v="nvigrasski@ezinearticles.com"/>
    <x v="2"/>
    <x v="0"/>
    <s v="Rob"/>
    <s v="Light"/>
    <s v="L"/>
    <n v="0.2"/>
    <n v="3.5849999999999995"/>
    <n v="10.754999999999999"/>
    <x v="1"/>
  </r>
  <r>
    <s v="TCX-76953-071"/>
    <x v="739"/>
    <x v="636"/>
    <x v="15"/>
    <n v="5"/>
    <x v="636"/>
    <s v="jdymokeje@prnewswire.com"/>
    <x v="1"/>
    <x v="1"/>
    <s v="Exc"/>
    <s v="Dark"/>
    <s v="D"/>
    <n v="0.2"/>
    <n v="3.645"/>
    <n v="18.225000000000001"/>
    <x v="1"/>
  </r>
  <r>
    <s v="LIN-88046-551"/>
    <x v="740"/>
    <x v="682"/>
    <x v="35"/>
    <n v="4"/>
    <x v="682"/>
    <s v="kcragellkk@google.com"/>
    <x v="1"/>
    <x v="0"/>
    <s v="Rob"/>
    <s v="Light"/>
    <s v="L"/>
    <n v="0.5"/>
    <n v="7.169999999999999"/>
    <n v="28.679999999999996"/>
    <x v="1"/>
  </r>
  <r>
    <s v="PMV-54491-220"/>
    <x v="741"/>
    <x v="683"/>
    <x v="21"/>
    <n v="2"/>
    <x v="683"/>
    <s v="libertkl@huffingtonpost.com"/>
    <x v="0"/>
    <x v="3"/>
    <s v="Lib"/>
    <s v="Mid"/>
    <s v="M"/>
    <n v="0.2"/>
    <n v="4.3650000000000002"/>
    <n v="8.73"/>
    <x v="1"/>
  </r>
  <r>
    <s v="SKA-73676-005"/>
    <x v="742"/>
    <x v="684"/>
    <x v="24"/>
    <n v="4"/>
    <x v="684"/>
    <s v="rlidgeykm@vimeo.com"/>
    <x v="0"/>
    <x v="3"/>
    <s v="Lib"/>
    <s v="Mid"/>
    <s v="M"/>
    <n v="1"/>
    <n v="14.55"/>
    <n v="58.2"/>
    <x v="1"/>
  </r>
  <r>
    <s v="TKH-62197-239"/>
    <x v="743"/>
    <x v="685"/>
    <x v="20"/>
    <n v="3"/>
    <x v="685"/>
    <s v="tcastagnekn@wikia.com"/>
    <x v="0"/>
    <x v="2"/>
    <s v="Ara"/>
    <s v="Dark"/>
    <s v="D"/>
    <n v="0.5"/>
    <n v="5.97"/>
    <n v="17.91"/>
    <x v="1"/>
  </r>
  <r>
    <s v="YXF-57218-272"/>
    <x v="744"/>
    <x v="686"/>
    <x v="36"/>
    <n v="6"/>
    <x v="686"/>
    <s v=""/>
    <x v="0"/>
    <x v="0"/>
    <s v="Rob"/>
    <s v="Mid"/>
    <s v="M"/>
    <n v="0.2"/>
    <n v="2.9849999999999999"/>
    <n v="17.91"/>
    <x v="0"/>
  </r>
  <r>
    <s v="PKJ-30083-501"/>
    <x v="745"/>
    <x v="687"/>
    <x v="6"/>
    <n v="2"/>
    <x v="687"/>
    <s v="jhaldenkp@comcast.net"/>
    <x v="1"/>
    <x v="1"/>
    <s v="Exc"/>
    <s v="Dark"/>
    <s v="D"/>
    <n v="0.5"/>
    <n v="7.29"/>
    <n v="14.58"/>
    <x v="1"/>
  </r>
  <r>
    <s v="WTT-91832-645"/>
    <x v="746"/>
    <x v="688"/>
    <x v="17"/>
    <n v="3"/>
    <x v="688"/>
    <s v="holliffkq@sciencedirect.com"/>
    <x v="1"/>
    <x v="2"/>
    <s v="Ara"/>
    <s v="Mid"/>
    <s v="M"/>
    <n v="1"/>
    <n v="11.25"/>
    <n v="33.75"/>
    <x v="1"/>
  </r>
  <r>
    <s v="TRZ-94735-865"/>
    <x v="747"/>
    <x v="689"/>
    <x v="22"/>
    <n v="4"/>
    <x v="689"/>
    <s v="tquadrikr@opensource.org"/>
    <x v="1"/>
    <x v="3"/>
    <s v="Lib"/>
    <s v="Mid"/>
    <s v="M"/>
    <n v="0.5"/>
    <n v="8.73"/>
    <n v="34.92"/>
    <x v="0"/>
  </r>
  <r>
    <s v="UDB-09651-780"/>
    <x v="748"/>
    <x v="690"/>
    <x v="6"/>
    <n v="2"/>
    <x v="690"/>
    <s v="feshmadeks@umn.edu"/>
    <x v="0"/>
    <x v="1"/>
    <s v="Exc"/>
    <s v="Dark"/>
    <s v="D"/>
    <n v="0.5"/>
    <n v="7.29"/>
    <n v="14.58"/>
    <x v="1"/>
  </r>
  <r>
    <s v="EHJ-82097-549"/>
    <x v="749"/>
    <x v="691"/>
    <x v="25"/>
    <n v="2"/>
    <x v="691"/>
    <s v="moilierkt@paginegialle.it"/>
    <x v="1"/>
    <x v="0"/>
    <s v="Rob"/>
    <s v="Dark"/>
    <s v="D"/>
    <n v="0.2"/>
    <n v="2.6849999999999996"/>
    <n v="5.3699999999999992"/>
    <x v="0"/>
  </r>
  <r>
    <s v="ZFR-79447-696"/>
    <x v="750"/>
    <x v="692"/>
    <x v="8"/>
    <n v="1"/>
    <x v="692"/>
    <s v=""/>
    <x v="0"/>
    <x v="0"/>
    <s v="Rob"/>
    <s v="Mid"/>
    <s v="M"/>
    <n v="0.5"/>
    <n v="5.97"/>
    <n v="5.97"/>
    <x v="0"/>
  </r>
  <r>
    <s v="NUU-03893-975"/>
    <x v="751"/>
    <x v="693"/>
    <x v="23"/>
    <n v="2"/>
    <x v="693"/>
    <s v="vshoebothamkv@redcross.org"/>
    <x v="0"/>
    <x v="3"/>
    <s v="Lib"/>
    <s v="Light"/>
    <s v="L"/>
    <n v="0.5"/>
    <n v="9.51"/>
    <n v="19.02"/>
    <x v="1"/>
  </r>
  <r>
    <s v="GVG-59542-307"/>
    <x v="752"/>
    <x v="694"/>
    <x v="3"/>
    <n v="2"/>
    <x v="694"/>
    <s v="bsterkekw@biblegateway.com"/>
    <x v="0"/>
    <x v="1"/>
    <s v="Exc"/>
    <s v="Mid"/>
    <s v="M"/>
    <n v="1"/>
    <n v="13.75"/>
    <n v="27.5"/>
    <x v="0"/>
  </r>
  <r>
    <s v="YLY-35287-172"/>
    <x v="753"/>
    <x v="695"/>
    <x v="20"/>
    <n v="5"/>
    <x v="695"/>
    <s v="scaponkx@craigslist.org"/>
    <x v="0"/>
    <x v="2"/>
    <s v="Ara"/>
    <s v="Dark"/>
    <s v="D"/>
    <n v="0.5"/>
    <n v="5.97"/>
    <n v="29.849999999999998"/>
    <x v="1"/>
  </r>
  <r>
    <s v="DCI-96254-548"/>
    <x v="754"/>
    <x v="636"/>
    <x v="16"/>
    <n v="6"/>
    <x v="636"/>
    <s v="jdymokeje@prnewswire.com"/>
    <x v="1"/>
    <x v="2"/>
    <s v="Ara"/>
    <s v="Dark"/>
    <s v="D"/>
    <n v="0.2"/>
    <n v="2.9849999999999999"/>
    <n v="17.91"/>
    <x v="1"/>
  </r>
  <r>
    <s v="KHZ-26264-253"/>
    <x v="755"/>
    <x v="696"/>
    <x v="7"/>
    <n v="6"/>
    <x v="696"/>
    <s v="fconstancekz@ifeng.com"/>
    <x v="0"/>
    <x v="3"/>
    <s v="Lib"/>
    <s v="Light"/>
    <s v="L"/>
    <n v="0.2"/>
    <n v="4.7549999999999999"/>
    <n v="28.53"/>
    <x v="1"/>
  </r>
  <r>
    <s v="AAQ-13644-699"/>
    <x v="756"/>
    <x v="697"/>
    <x v="39"/>
    <n v="4"/>
    <x v="697"/>
    <s v="fsulmanl0@washington.edu"/>
    <x v="0"/>
    <x v="0"/>
    <s v="Rob"/>
    <s v="Dark"/>
    <s v="D"/>
    <n v="1"/>
    <n v="8.9499999999999993"/>
    <n v="35.799999999999997"/>
    <x v="0"/>
  </r>
  <r>
    <s v="LWL-68108-794"/>
    <x v="757"/>
    <x v="698"/>
    <x v="20"/>
    <n v="3"/>
    <x v="698"/>
    <s v="dhollymanl1@ibm.com"/>
    <x v="0"/>
    <x v="2"/>
    <s v="Ara"/>
    <s v="Dark"/>
    <s v="D"/>
    <n v="0.5"/>
    <n v="5.97"/>
    <n v="17.91"/>
    <x v="0"/>
  </r>
  <r>
    <s v="JQT-14347-517"/>
    <x v="758"/>
    <x v="699"/>
    <x v="39"/>
    <n v="1"/>
    <x v="699"/>
    <s v="lnardonil2@hao123.com"/>
    <x v="0"/>
    <x v="0"/>
    <s v="Rob"/>
    <s v="Dark"/>
    <s v="D"/>
    <n v="1"/>
    <n v="8.9499999999999993"/>
    <n v="8.9499999999999993"/>
    <x v="1"/>
  </r>
  <r>
    <s v="BMM-86471-923"/>
    <x v="759"/>
    <x v="700"/>
    <x v="27"/>
    <n v="1"/>
    <x v="700"/>
    <s v="dyarhaml3@moonfruit.com"/>
    <x v="0"/>
    <x v="3"/>
    <s v="Lib"/>
    <s v="Dark"/>
    <s v="D"/>
    <n v="2.5"/>
    <n v="29.784999999999997"/>
    <n v="29.784999999999997"/>
    <x v="0"/>
  </r>
  <r>
    <s v="IXU-67272-326"/>
    <x v="760"/>
    <x v="701"/>
    <x v="38"/>
    <n v="5"/>
    <x v="701"/>
    <s v="aferreal4@wikia.com"/>
    <x v="0"/>
    <x v="1"/>
    <s v="Exc"/>
    <s v="Light"/>
    <s v="L"/>
    <n v="0.5"/>
    <n v="8.91"/>
    <n v="44.55"/>
    <x v="1"/>
  </r>
  <r>
    <s v="ITE-28312-615"/>
    <x v="761"/>
    <x v="702"/>
    <x v="33"/>
    <n v="6"/>
    <x v="702"/>
    <s v="ckendrickl5@webnode.com"/>
    <x v="0"/>
    <x v="1"/>
    <s v="Exc"/>
    <s v="Light"/>
    <s v="L"/>
    <n v="1"/>
    <n v="14.85"/>
    <n v="89.1"/>
    <x v="0"/>
  </r>
  <r>
    <s v="ZHQ-30471-635"/>
    <x v="762"/>
    <x v="703"/>
    <x v="22"/>
    <n v="5"/>
    <x v="703"/>
    <s v="sdanilchikl6@mit.edu"/>
    <x v="2"/>
    <x v="3"/>
    <s v="Lib"/>
    <s v="Mid"/>
    <s v="M"/>
    <n v="0.5"/>
    <n v="8.73"/>
    <n v="43.650000000000006"/>
    <x v="1"/>
  </r>
  <r>
    <s v="LTP-31133-134"/>
    <x v="763"/>
    <x v="704"/>
    <x v="42"/>
    <n v="3"/>
    <x v="704"/>
    <s v=""/>
    <x v="0"/>
    <x v="2"/>
    <s v="Ara"/>
    <s v="Light"/>
    <s v="L"/>
    <n v="0.5"/>
    <n v="7.77"/>
    <n v="23.31"/>
    <x v="1"/>
  </r>
  <r>
    <s v="ZVQ-26122-859"/>
    <x v="764"/>
    <x v="705"/>
    <x v="44"/>
    <n v="6"/>
    <x v="705"/>
    <s v="bfolomkinl8@yolasite.com"/>
    <x v="0"/>
    <x v="2"/>
    <s v="Ara"/>
    <s v="Light"/>
    <s v="L"/>
    <n v="2.5"/>
    <n v="29.784999999999997"/>
    <n v="178.70999999999998"/>
    <x v="0"/>
  </r>
  <r>
    <s v="MIU-01481-194"/>
    <x v="765"/>
    <x v="706"/>
    <x v="0"/>
    <n v="6"/>
    <x v="706"/>
    <s v="rpursglovel9@biblegateway.com"/>
    <x v="0"/>
    <x v="0"/>
    <s v="Rob"/>
    <s v="Mid"/>
    <s v="M"/>
    <n v="1"/>
    <n v="9.9499999999999993"/>
    <n v="59.699999999999996"/>
    <x v="0"/>
  </r>
  <r>
    <s v="MIU-01481-194"/>
    <x v="766"/>
    <x v="706"/>
    <x v="42"/>
    <n v="2"/>
    <x v="706"/>
    <s v="rpursglovel9@biblegateway.com"/>
    <x v="0"/>
    <x v="2"/>
    <s v="Ara"/>
    <s v="Light"/>
    <s v="L"/>
    <n v="0.5"/>
    <n v="7.77"/>
    <n v="15.54"/>
    <x v="0"/>
  </r>
  <r>
    <s v="UEA-72681-629"/>
    <x v="767"/>
    <x v="696"/>
    <x v="44"/>
    <n v="3"/>
    <x v="696"/>
    <s v="fconstancekz@ifeng.com"/>
    <x v="0"/>
    <x v="2"/>
    <s v="Ara"/>
    <s v="Light"/>
    <s v="L"/>
    <n v="2.5"/>
    <n v="29.784999999999997"/>
    <n v="89.35499999999999"/>
    <x v="1"/>
  </r>
  <r>
    <s v="CVE-15042-481"/>
    <x v="768"/>
    <x v="696"/>
    <x v="41"/>
    <n v="2"/>
    <x v="696"/>
    <s v="fconstancekz@ifeng.com"/>
    <x v="0"/>
    <x v="0"/>
    <s v="Rob"/>
    <s v="Light"/>
    <s v="L"/>
    <n v="1"/>
    <n v="11.95"/>
    <n v="23.9"/>
    <x v="1"/>
  </r>
  <r>
    <s v="EJA-79176-833"/>
    <x v="769"/>
    <x v="707"/>
    <x v="13"/>
    <n v="6"/>
    <x v="707"/>
    <s v="deburahld@google.co.jp"/>
    <x v="2"/>
    <x v="0"/>
    <s v="Rob"/>
    <s v="Mid"/>
    <s v="M"/>
    <n v="2.5"/>
    <n v="22.884999999999998"/>
    <n v="137.31"/>
    <x v="1"/>
  </r>
  <r>
    <s v="AHQ-40440-522"/>
    <x v="770"/>
    <x v="708"/>
    <x v="9"/>
    <n v="1"/>
    <x v="708"/>
    <s v="mbrimilcombele@cnn.com"/>
    <x v="0"/>
    <x v="2"/>
    <s v="Ara"/>
    <s v="Dark"/>
    <s v="D"/>
    <n v="1"/>
    <n v="9.9499999999999993"/>
    <n v="9.9499999999999993"/>
    <x v="1"/>
  </r>
  <r>
    <s v="TID-21626-411"/>
    <x v="771"/>
    <x v="709"/>
    <x v="35"/>
    <n v="3"/>
    <x v="709"/>
    <s v="sbollamlf@list-manage.com"/>
    <x v="0"/>
    <x v="0"/>
    <s v="Rob"/>
    <s v="Light"/>
    <s v="L"/>
    <n v="0.5"/>
    <n v="7.169999999999999"/>
    <n v="21.509999999999998"/>
    <x v="1"/>
  </r>
  <r>
    <s v="RSR-96390-187"/>
    <x v="772"/>
    <x v="710"/>
    <x v="3"/>
    <n v="6"/>
    <x v="710"/>
    <s v=""/>
    <x v="0"/>
    <x v="1"/>
    <s v="Exc"/>
    <s v="Mid"/>
    <s v="M"/>
    <n v="1"/>
    <n v="13.75"/>
    <n v="82.5"/>
    <x v="1"/>
  </r>
  <r>
    <s v="BZE-96093-118"/>
    <x v="773"/>
    <x v="711"/>
    <x v="21"/>
    <n v="2"/>
    <x v="711"/>
    <s v="afilipczaklh@ning.com"/>
    <x v="1"/>
    <x v="3"/>
    <s v="Lib"/>
    <s v="Mid"/>
    <s v="M"/>
    <n v="0.2"/>
    <n v="4.3650000000000002"/>
    <n v="8.73"/>
    <x v="1"/>
  </r>
  <r>
    <s v="LOU-41819-242"/>
    <x v="774"/>
    <x v="712"/>
    <x v="0"/>
    <n v="2"/>
    <x v="712"/>
    <s v=""/>
    <x v="0"/>
    <x v="0"/>
    <s v="Rob"/>
    <s v="Mid"/>
    <s v="M"/>
    <n v="1"/>
    <n v="9.9499999999999993"/>
    <n v="19.899999999999999"/>
    <x v="0"/>
  </r>
  <r>
    <s v="FND-99527-640"/>
    <x v="775"/>
    <x v="713"/>
    <x v="38"/>
    <n v="2"/>
    <x v="713"/>
    <s v="relnaughlj@comsenz.com"/>
    <x v="0"/>
    <x v="1"/>
    <s v="Exc"/>
    <s v="Light"/>
    <s v="L"/>
    <n v="0.5"/>
    <n v="8.91"/>
    <n v="17.82"/>
    <x v="0"/>
  </r>
  <r>
    <s v="ASG-27179-958"/>
    <x v="776"/>
    <x v="714"/>
    <x v="19"/>
    <n v="3"/>
    <x v="714"/>
    <s v="jdeehanlk@about.me"/>
    <x v="0"/>
    <x v="2"/>
    <s v="Ara"/>
    <s v="Mid"/>
    <s v="M"/>
    <n v="0.5"/>
    <n v="6.75"/>
    <n v="20.25"/>
    <x v="1"/>
  </r>
  <r>
    <s v="YKX-23510-272"/>
    <x v="777"/>
    <x v="715"/>
    <x v="44"/>
    <n v="2"/>
    <x v="715"/>
    <s v="jedenll@e-recht24.de"/>
    <x v="0"/>
    <x v="2"/>
    <s v="Ara"/>
    <s v="Light"/>
    <s v="L"/>
    <n v="2.5"/>
    <n v="29.784999999999997"/>
    <n v="59.569999999999993"/>
    <x v="1"/>
  </r>
  <r>
    <s v="FSA-98650-921"/>
    <x v="778"/>
    <x v="716"/>
    <x v="23"/>
    <n v="2"/>
    <x v="716"/>
    <s v="cjewsterlu@moonfruit.com"/>
    <x v="0"/>
    <x v="3"/>
    <s v="Lib"/>
    <s v="Light"/>
    <s v="L"/>
    <n v="0.5"/>
    <n v="9.51"/>
    <n v="19.02"/>
    <x v="0"/>
  </r>
  <r>
    <s v="ZUR-55774-294"/>
    <x v="779"/>
    <x v="717"/>
    <x v="5"/>
    <n v="6"/>
    <x v="717"/>
    <s v="usoutherdenln@hao123.com"/>
    <x v="0"/>
    <x v="3"/>
    <s v="Lib"/>
    <s v="Dark"/>
    <s v="D"/>
    <n v="1"/>
    <n v="12.95"/>
    <n v="77.699999999999989"/>
    <x v="0"/>
  </r>
  <r>
    <s v="FUO-99821-974"/>
    <x v="780"/>
    <x v="718"/>
    <x v="3"/>
    <n v="3"/>
    <x v="718"/>
    <s v=""/>
    <x v="0"/>
    <x v="1"/>
    <s v="Exc"/>
    <s v="Mid"/>
    <s v="M"/>
    <n v="1"/>
    <n v="13.75"/>
    <n v="41.25"/>
    <x v="1"/>
  </r>
  <r>
    <s v="YVH-19865-819"/>
    <x v="781"/>
    <x v="719"/>
    <x v="26"/>
    <n v="4"/>
    <x v="719"/>
    <s v="lburtenshawlp@shinystat.com"/>
    <x v="0"/>
    <x v="3"/>
    <s v="Lib"/>
    <s v="Light"/>
    <s v="L"/>
    <n v="2.5"/>
    <n v="36.454999999999998"/>
    <n v="145.82"/>
    <x v="1"/>
  </r>
  <r>
    <s v="NNF-47422-501"/>
    <x v="782"/>
    <x v="720"/>
    <x v="46"/>
    <n v="6"/>
    <x v="720"/>
    <s v="agregorattilq@vistaprint.com"/>
    <x v="1"/>
    <x v="1"/>
    <s v="Exc"/>
    <s v="Light"/>
    <s v="L"/>
    <n v="0.2"/>
    <n v="4.4550000000000001"/>
    <n v="26.73"/>
    <x v="1"/>
  </r>
  <r>
    <s v="RJI-71409-490"/>
    <x v="783"/>
    <x v="721"/>
    <x v="22"/>
    <n v="5"/>
    <x v="721"/>
    <s v="ccrosterlr@gov.uk"/>
    <x v="0"/>
    <x v="3"/>
    <s v="Lib"/>
    <s v="Mid"/>
    <s v="M"/>
    <n v="0.5"/>
    <n v="8.73"/>
    <n v="43.650000000000006"/>
    <x v="0"/>
  </r>
  <r>
    <s v="UZL-46108-213"/>
    <x v="784"/>
    <x v="722"/>
    <x v="32"/>
    <n v="2"/>
    <x v="722"/>
    <s v="gwhiteheadls@hp.com"/>
    <x v="0"/>
    <x v="3"/>
    <s v="Lib"/>
    <s v="Light"/>
    <s v="L"/>
    <n v="1"/>
    <n v="15.85"/>
    <n v="31.7"/>
    <x v="1"/>
  </r>
  <r>
    <s v="AOX-44467-109"/>
    <x v="785"/>
    <x v="723"/>
    <x v="30"/>
    <n v="1"/>
    <x v="723"/>
    <s v="hjodrellelt@samsung.com"/>
    <x v="0"/>
    <x v="2"/>
    <s v="Ara"/>
    <s v="Dark"/>
    <s v="D"/>
    <n v="2.5"/>
    <n v="22.884999999999998"/>
    <n v="22.884999999999998"/>
    <x v="1"/>
  </r>
  <r>
    <s v="TZD-67261-174"/>
    <x v="786"/>
    <x v="716"/>
    <x v="47"/>
    <n v="1"/>
    <x v="716"/>
    <s v="cjewsterlu@moonfruit.com"/>
    <x v="0"/>
    <x v="1"/>
    <s v="Exc"/>
    <s v="Dark"/>
    <s v="D"/>
    <n v="2.5"/>
    <n v="27.945"/>
    <n v="27.945"/>
    <x v="0"/>
  </r>
  <r>
    <s v="TBU-64277-625"/>
    <x v="787"/>
    <x v="724"/>
    <x v="3"/>
    <n v="6"/>
    <x v="724"/>
    <s v=""/>
    <x v="0"/>
    <x v="1"/>
    <s v="Exc"/>
    <s v="Mid"/>
    <s v="M"/>
    <n v="1"/>
    <n v="13.75"/>
    <n v="82.5"/>
    <x v="0"/>
  </r>
  <r>
    <s v="TYP-85767-944"/>
    <x v="788"/>
    <x v="725"/>
    <x v="13"/>
    <n v="2"/>
    <x v="725"/>
    <s v="knottramlw@odnoklassniki.ru"/>
    <x v="1"/>
    <x v="0"/>
    <s v="Rob"/>
    <s v="Mid"/>
    <s v="M"/>
    <n v="2.5"/>
    <n v="22.884999999999998"/>
    <n v="45.769999999999996"/>
    <x v="0"/>
  </r>
  <r>
    <s v="GTT-73214-334"/>
    <x v="789"/>
    <x v="726"/>
    <x v="2"/>
    <n v="6"/>
    <x v="726"/>
    <s v="nbuneylx@jugem.jp"/>
    <x v="0"/>
    <x v="2"/>
    <s v="Ara"/>
    <s v="Light"/>
    <s v="L"/>
    <n v="1"/>
    <n v="12.95"/>
    <n v="77.699999999999989"/>
    <x v="1"/>
  </r>
  <r>
    <s v="WAI-89905-069"/>
    <x v="790"/>
    <x v="727"/>
    <x v="42"/>
    <n v="3"/>
    <x v="727"/>
    <s v="smcshealy@photobucket.com"/>
    <x v="0"/>
    <x v="2"/>
    <s v="Ara"/>
    <s v="Light"/>
    <s v="L"/>
    <n v="0.5"/>
    <n v="7.77"/>
    <n v="23.31"/>
    <x v="1"/>
  </r>
  <r>
    <s v="OJL-96844-459"/>
    <x v="791"/>
    <x v="728"/>
    <x v="7"/>
    <n v="5"/>
    <x v="728"/>
    <s v="khuddartlz@about.com"/>
    <x v="0"/>
    <x v="3"/>
    <s v="Lib"/>
    <s v="Light"/>
    <s v="L"/>
    <n v="0.2"/>
    <n v="4.7549999999999999"/>
    <n v="23.774999999999999"/>
    <x v="0"/>
  </r>
  <r>
    <s v="VGI-33205-360"/>
    <x v="792"/>
    <x v="729"/>
    <x v="22"/>
    <n v="6"/>
    <x v="729"/>
    <s v="jgippesm0@cloudflare.com"/>
    <x v="2"/>
    <x v="3"/>
    <s v="Lib"/>
    <s v="Mid"/>
    <s v="M"/>
    <n v="0.5"/>
    <n v="8.73"/>
    <n v="52.38"/>
    <x v="0"/>
  </r>
  <r>
    <s v="PCA-14081-576"/>
    <x v="793"/>
    <x v="730"/>
    <x v="40"/>
    <n v="5"/>
    <x v="730"/>
    <s v="lwhittleseem1@e-recht24.de"/>
    <x v="0"/>
    <x v="0"/>
    <s v="Rob"/>
    <s v="Light"/>
    <s v="L"/>
    <n v="0.2"/>
    <n v="3.5849999999999995"/>
    <n v="17.924999999999997"/>
    <x v="1"/>
  </r>
  <r>
    <s v="SCS-67069-962"/>
    <x v="794"/>
    <x v="731"/>
    <x v="44"/>
    <n v="5"/>
    <x v="731"/>
    <s v="gtrengrovem2@elpais.com"/>
    <x v="0"/>
    <x v="2"/>
    <s v="Ara"/>
    <s v="Light"/>
    <s v="L"/>
    <n v="2.5"/>
    <n v="29.784999999999997"/>
    <n v="148.92499999999998"/>
    <x v="1"/>
  </r>
  <r>
    <s v="BDM-03174-485"/>
    <x v="795"/>
    <x v="732"/>
    <x v="35"/>
    <n v="4"/>
    <x v="732"/>
    <s v="wcalderom3@stumbleupon.com"/>
    <x v="0"/>
    <x v="0"/>
    <s v="Rob"/>
    <s v="Light"/>
    <s v="L"/>
    <n v="0.5"/>
    <n v="7.169999999999999"/>
    <n v="28.679999999999996"/>
    <x v="1"/>
  </r>
  <r>
    <s v="UJV-32333-364"/>
    <x v="796"/>
    <x v="733"/>
    <x v="23"/>
    <n v="1"/>
    <x v="733"/>
    <s v=""/>
    <x v="0"/>
    <x v="3"/>
    <s v="Lib"/>
    <s v="Light"/>
    <s v="L"/>
    <n v="0.5"/>
    <n v="9.51"/>
    <n v="9.51"/>
    <x v="1"/>
  </r>
  <r>
    <s v="FLI-11493-954"/>
    <x v="797"/>
    <x v="734"/>
    <x v="42"/>
    <n v="4"/>
    <x v="734"/>
    <s v="jkennicottm5@yahoo.co.jp"/>
    <x v="0"/>
    <x v="2"/>
    <s v="Ara"/>
    <s v="Light"/>
    <s v="L"/>
    <n v="0.5"/>
    <n v="7.77"/>
    <n v="31.08"/>
    <x v="1"/>
  </r>
  <r>
    <s v="IWL-13117-537"/>
    <x v="798"/>
    <x v="735"/>
    <x v="25"/>
    <n v="3"/>
    <x v="735"/>
    <s v="gruggenm6@nymag.com"/>
    <x v="0"/>
    <x v="0"/>
    <s v="Rob"/>
    <s v="Dark"/>
    <s v="D"/>
    <n v="0.2"/>
    <n v="2.6849999999999996"/>
    <n v="8.0549999999999997"/>
    <x v="0"/>
  </r>
  <r>
    <s v="OAM-76916-748"/>
    <x v="799"/>
    <x v="736"/>
    <x v="45"/>
    <n v="3"/>
    <x v="736"/>
    <s v=""/>
    <x v="0"/>
    <x v="1"/>
    <s v="Exc"/>
    <s v="Dark"/>
    <s v="D"/>
    <n v="1"/>
    <n v="12.15"/>
    <n v="36.450000000000003"/>
    <x v="0"/>
  </r>
  <r>
    <s v="UMB-11223-710"/>
    <x v="800"/>
    <x v="737"/>
    <x v="25"/>
    <n v="6"/>
    <x v="737"/>
    <s v="mfrightm8@harvard.edu"/>
    <x v="1"/>
    <x v="0"/>
    <s v="Rob"/>
    <s v="Dark"/>
    <s v="D"/>
    <n v="0.2"/>
    <n v="2.6849999999999996"/>
    <n v="16.11"/>
    <x v="1"/>
  </r>
  <r>
    <s v="LXR-09892-726"/>
    <x v="801"/>
    <x v="738"/>
    <x v="11"/>
    <n v="2"/>
    <x v="738"/>
    <s v="btartem9@aol.com"/>
    <x v="0"/>
    <x v="0"/>
    <s v="Rob"/>
    <s v="Dark"/>
    <s v="D"/>
    <n v="2.5"/>
    <n v="20.584999999999997"/>
    <n v="41.169999999999995"/>
    <x v="0"/>
  </r>
  <r>
    <s v="QXX-89943-393"/>
    <x v="802"/>
    <x v="739"/>
    <x v="25"/>
    <n v="4"/>
    <x v="739"/>
    <s v="ckrzysztofiakma@skyrock.com"/>
    <x v="0"/>
    <x v="0"/>
    <s v="Rob"/>
    <s v="Dark"/>
    <s v="D"/>
    <n v="0.2"/>
    <n v="2.6849999999999996"/>
    <n v="10.739999999999998"/>
    <x v="1"/>
  </r>
  <r>
    <s v="WVS-57822-366"/>
    <x v="803"/>
    <x v="740"/>
    <x v="28"/>
    <n v="4"/>
    <x v="740"/>
    <s v="dpenquetmb@diigo.com"/>
    <x v="0"/>
    <x v="1"/>
    <s v="Exc"/>
    <s v="Mid"/>
    <s v="M"/>
    <n v="2.5"/>
    <n v="31.624999999999996"/>
    <n v="126.49999999999999"/>
    <x v="1"/>
  </r>
  <r>
    <s v="CLJ-23403-689"/>
    <x v="804"/>
    <x v="741"/>
    <x v="41"/>
    <n v="2"/>
    <x v="741"/>
    <s v=""/>
    <x v="2"/>
    <x v="0"/>
    <s v="Rob"/>
    <s v="Light"/>
    <s v="L"/>
    <n v="1"/>
    <n v="11.95"/>
    <n v="23.9"/>
    <x v="1"/>
  </r>
  <r>
    <s v="XNU-83276-288"/>
    <x v="805"/>
    <x v="742"/>
    <x v="8"/>
    <n v="1"/>
    <x v="742"/>
    <s v=""/>
    <x v="0"/>
    <x v="0"/>
    <s v="Rob"/>
    <s v="Mid"/>
    <s v="M"/>
    <n v="0.5"/>
    <n v="5.97"/>
    <n v="5.97"/>
    <x v="1"/>
  </r>
  <r>
    <s v="YOG-94666-679"/>
    <x v="806"/>
    <x v="743"/>
    <x v="12"/>
    <n v="2"/>
    <x v="743"/>
    <s v=""/>
    <x v="2"/>
    <x v="3"/>
    <s v="Lib"/>
    <s v="Dark"/>
    <s v="D"/>
    <n v="0.2"/>
    <n v="3.8849999999999998"/>
    <n v="7.77"/>
    <x v="0"/>
  </r>
  <r>
    <s v="KHG-33953-115"/>
    <x v="807"/>
    <x v="744"/>
    <x v="31"/>
    <n v="3"/>
    <x v="744"/>
    <s v="kferrettimf@huffingtonpost.com"/>
    <x v="1"/>
    <x v="3"/>
    <s v="Lib"/>
    <s v="Dark"/>
    <s v="D"/>
    <n v="0.5"/>
    <n v="7.77"/>
    <n v="23.31"/>
    <x v="1"/>
  </r>
  <r>
    <s v="MHD-95615-696"/>
    <x v="808"/>
    <x v="745"/>
    <x v="4"/>
    <n v="5"/>
    <x v="745"/>
    <s v=""/>
    <x v="0"/>
    <x v="0"/>
    <s v="Rob"/>
    <s v="Light"/>
    <s v="L"/>
    <n v="2.5"/>
    <n v="27.484999999999996"/>
    <n v="137.42499999999998"/>
    <x v="1"/>
  </r>
  <r>
    <s v="HBH-64794-080"/>
    <x v="809"/>
    <x v="746"/>
    <x v="25"/>
    <n v="3"/>
    <x v="746"/>
    <s v=""/>
    <x v="0"/>
    <x v="0"/>
    <s v="Rob"/>
    <s v="Dark"/>
    <s v="D"/>
    <n v="0.2"/>
    <n v="2.6849999999999996"/>
    <n v="8.0549999999999997"/>
    <x v="0"/>
  </r>
  <r>
    <s v="CNJ-56058-223"/>
    <x v="810"/>
    <x v="747"/>
    <x v="23"/>
    <n v="3"/>
    <x v="747"/>
    <s v="abalsdonemi@toplist.cz"/>
    <x v="0"/>
    <x v="3"/>
    <s v="Lib"/>
    <s v="Light"/>
    <s v="L"/>
    <n v="0.5"/>
    <n v="9.51"/>
    <n v="28.53"/>
    <x v="1"/>
  </r>
  <r>
    <s v="KHO-27106-786"/>
    <x v="811"/>
    <x v="748"/>
    <x v="17"/>
    <n v="6"/>
    <x v="748"/>
    <s v="bromeramj@list-manage.com"/>
    <x v="1"/>
    <x v="2"/>
    <s v="Ara"/>
    <s v="Mid"/>
    <s v="M"/>
    <n v="1"/>
    <n v="11.25"/>
    <n v="67.5"/>
    <x v="0"/>
  </r>
  <r>
    <s v="KHO-27106-786"/>
    <x v="812"/>
    <x v="748"/>
    <x v="27"/>
    <n v="6"/>
    <x v="748"/>
    <s v="bromeramj@list-manage.com"/>
    <x v="1"/>
    <x v="3"/>
    <s v="Lib"/>
    <s v="Dark"/>
    <s v="D"/>
    <n v="2.5"/>
    <n v="29.784999999999997"/>
    <n v="178.70999999999998"/>
    <x v="0"/>
  </r>
  <r>
    <s v="YAC-50329-982"/>
    <x v="813"/>
    <x v="749"/>
    <x v="28"/>
    <n v="1"/>
    <x v="749"/>
    <s v="cbrydeml@tuttocitta.it"/>
    <x v="0"/>
    <x v="1"/>
    <s v="Exc"/>
    <s v="Mid"/>
    <s v="M"/>
    <n v="2.5"/>
    <n v="31.624999999999996"/>
    <n v="31.624999999999996"/>
    <x v="0"/>
  </r>
  <r>
    <s v="VVL-95291-039"/>
    <x v="814"/>
    <x v="750"/>
    <x v="46"/>
    <n v="2"/>
    <x v="750"/>
    <s v="senefermm@blog.com"/>
    <x v="0"/>
    <x v="1"/>
    <s v="Exc"/>
    <s v="Light"/>
    <s v="L"/>
    <n v="0.2"/>
    <n v="4.4550000000000001"/>
    <n v="8.91"/>
    <x v="1"/>
  </r>
  <r>
    <s v="VUT-20974-364"/>
    <x v="815"/>
    <x v="751"/>
    <x v="8"/>
    <n v="6"/>
    <x v="751"/>
    <s v="lhaggerstonemn@independent.co.uk"/>
    <x v="0"/>
    <x v="0"/>
    <s v="Rob"/>
    <s v="Mid"/>
    <s v="M"/>
    <n v="0.5"/>
    <n v="5.97"/>
    <n v="35.82"/>
    <x v="1"/>
  </r>
  <r>
    <s v="SFC-34054-213"/>
    <x v="816"/>
    <x v="752"/>
    <x v="23"/>
    <n v="4"/>
    <x v="752"/>
    <s v="mgundrymo@omniture.com"/>
    <x v="1"/>
    <x v="3"/>
    <s v="Lib"/>
    <s v="Light"/>
    <s v="L"/>
    <n v="0.5"/>
    <n v="9.51"/>
    <n v="38.04"/>
    <x v="1"/>
  </r>
  <r>
    <s v="UDS-04807-593"/>
    <x v="817"/>
    <x v="753"/>
    <x v="31"/>
    <n v="2"/>
    <x v="753"/>
    <s v="bwellanmp@cafepress.com"/>
    <x v="0"/>
    <x v="3"/>
    <s v="Lib"/>
    <s v="Dark"/>
    <s v="D"/>
    <n v="0.5"/>
    <n v="7.77"/>
    <n v="15.54"/>
    <x v="1"/>
  </r>
  <r>
    <s v="FWE-98471-488"/>
    <x v="818"/>
    <x v="745"/>
    <x v="32"/>
    <n v="5"/>
    <x v="745"/>
    <s v=""/>
    <x v="0"/>
    <x v="3"/>
    <s v="Lib"/>
    <s v="Light"/>
    <s v="L"/>
    <n v="1"/>
    <n v="15.85"/>
    <n v="79.25"/>
    <x v="1"/>
  </r>
  <r>
    <s v="RAU-17060-674"/>
    <x v="819"/>
    <x v="754"/>
    <x v="7"/>
    <n v="1"/>
    <x v="754"/>
    <s v="catchesonmr@xinhuanet.com"/>
    <x v="0"/>
    <x v="3"/>
    <s v="Lib"/>
    <s v="Light"/>
    <s v="L"/>
    <n v="0.2"/>
    <n v="4.7549999999999999"/>
    <n v="4.7549999999999999"/>
    <x v="0"/>
  </r>
  <r>
    <s v="AOL-13866-711"/>
    <x v="820"/>
    <x v="755"/>
    <x v="3"/>
    <n v="4"/>
    <x v="755"/>
    <s v="estentonms@google.it"/>
    <x v="0"/>
    <x v="1"/>
    <s v="Exc"/>
    <s v="Mid"/>
    <s v="M"/>
    <n v="1"/>
    <n v="13.75"/>
    <n v="55"/>
    <x v="0"/>
  </r>
  <r>
    <s v="NOA-79645-377"/>
    <x v="821"/>
    <x v="756"/>
    <x v="34"/>
    <n v="5"/>
    <x v="756"/>
    <s v="etrippmt@wp.com"/>
    <x v="0"/>
    <x v="0"/>
    <s v="Rob"/>
    <s v="Dark"/>
    <s v="D"/>
    <n v="0.5"/>
    <n v="5.3699999999999992"/>
    <n v="26.849999999999994"/>
    <x v="1"/>
  </r>
  <r>
    <s v="KMS-49214-806"/>
    <x v="822"/>
    <x v="757"/>
    <x v="10"/>
    <n v="4"/>
    <x v="757"/>
    <s v="lmacmanusmu@imdb.com"/>
    <x v="0"/>
    <x v="1"/>
    <s v="Exc"/>
    <s v="Light"/>
    <s v="L"/>
    <n v="2.5"/>
    <n v="34.154999999999994"/>
    <n v="136.61999999999998"/>
    <x v="1"/>
  </r>
  <r>
    <s v="ABK-08091-531"/>
    <x v="823"/>
    <x v="758"/>
    <x v="32"/>
    <n v="3"/>
    <x v="758"/>
    <s v="tbenediktovichmv@ebay.com"/>
    <x v="0"/>
    <x v="3"/>
    <s v="Lib"/>
    <s v="Light"/>
    <s v="L"/>
    <n v="1"/>
    <n v="15.85"/>
    <n v="47.55"/>
    <x v="0"/>
  </r>
  <r>
    <s v="GPT-67705-953"/>
    <x v="824"/>
    <x v="759"/>
    <x v="14"/>
    <n v="5"/>
    <x v="759"/>
    <s v="cbournermw@chronoengine.com"/>
    <x v="0"/>
    <x v="2"/>
    <s v="Ara"/>
    <s v="Mid"/>
    <s v="M"/>
    <n v="0.2"/>
    <n v="3.375"/>
    <n v="16.875"/>
    <x v="0"/>
  </r>
  <r>
    <s v="JNA-21450-177"/>
    <x v="825"/>
    <x v="760"/>
    <x v="9"/>
    <n v="3"/>
    <x v="760"/>
    <s v="oskermen3@hatena.ne.jp"/>
    <x v="0"/>
    <x v="2"/>
    <s v="Ara"/>
    <s v="Dark"/>
    <s v="D"/>
    <n v="1"/>
    <n v="9.9499999999999993"/>
    <n v="29.849999999999998"/>
    <x v="0"/>
  </r>
  <r>
    <s v="MPQ-23421-608"/>
    <x v="826"/>
    <x v="761"/>
    <x v="1"/>
    <n v="5"/>
    <x v="761"/>
    <s v="kheddanmy@icq.com"/>
    <x v="0"/>
    <x v="1"/>
    <s v="Exc"/>
    <s v="Mid"/>
    <s v="M"/>
    <n v="0.5"/>
    <n v="8.25"/>
    <n v="41.25"/>
    <x v="0"/>
  </r>
  <r>
    <s v="NLI-63891-565"/>
    <x v="827"/>
    <x v="762"/>
    <x v="18"/>
    <n v="5"/>
    <x v="762"/>
    <s v="ichartersmz@abc.net.au"/>
    <x v="0"/>
    <x v="1"/>
    <s v="Exc"/>
    <s v="Mid"/>
    <s v="M"/>
    <n v="0.2"/>
    <n v="4.125"/>
    <n v="20.625"/>
    <x v="1"/>
  </r>
  <r>
    <s v="HHF-36647-854"/>
    <x v="828"/>
    <x v="763"/>
    <x v="30"/>
    <n v="6"/>
    <x v="763"/>
    <s v="aroubertn0@tmall.com"/>
    <x v="0"/>
    <x v="2"/>
    <s v="Ara"/>
    <s v="Dark"/>
    <s v="D"/>
    <n v="2.5"/>
    <n v="22.884999999999998"/>
    <n v="137.31"/>
    <x v="0"/>
  </r>
  <r>
    <s v="SBN-16537-046"/>
    <x v="829"/>
    <x v="764"/>
    <x v="16"/>
    <n v="1"/>
    <x v="764"/>
    <s v="hmairsn1@so-net.ne.jp"/>
    <x v="0"/>
    <x v="2"/>
    <s v="Ara"/>
    <s v="Dark"/>
    <s v="D"/>
    <n v="0.2"/>
    <n v="2.9849999999999999"/>
    <n v="2.9849999999999999"/>
    <x v="1"/>
  </r>
  <r>
    <s v="XZD-44484-632"/>
    <x v="830"/>
    <x v="765"/>
    <x v="3"/>
    <n v="2"/>
    <x v="765"/>
    <s v="hrainforthn2@blog.com"/>
    <x v="0"/>
    <x v="1"/>
    <s v="Exc"/>
    <s v="Mid"/>
    <s v="M"/>
    <n v="1"/>
    <n v="13.75"/>
    <n v="27.5"/>
    <x v="1"/>
  </r>
  <r>
    <s v="XZD-44484-632"/>
    <x v="831"/>
    <x v="765"/>
    <x v="16"/>
    <n v="2"/>
    <x v="765"/>
    <s v="hrainforthn2@blog.com"/>
    <x v="0"/>
    <x v="2"/>
    <s v="Ara"/>
    <s v="Dark"/>
    <s v="D"/>
    <n v="0.2"/>
    <n v="2.9849999999999999"/>
    <n v="5.97"/>
    <x v="1"/>
  </r>
  <r>
    <s v="IKQ-39946-768"/>
    <x v="832"/>
    <x v="766"/>
    <x v="0"/>
    <n v="6"/>
    <x v="766"/>
    <s v="ijespern4@theglobeandmail.com"/>
    <x v="0"/>
    <x v="0"/>
    <s v="Rob"/>
    <s v="Mid"/>
    <s v="M"/>
    <n v="1"/>
    <n v="9.9499999999999993"/>
    <n v="59.699999999999996"/>
    <x v="1"/>
  </r>
  <r>
    <s v="KMB-95211-174"/>
    <x v="833"/>
    <x v="767"/>
    <x v="11"/>
    <n v="4"/>
    <x v="767"/>
    <s v="ldwerryhousen5@gravatar.com"/>
    <x v="0"/>
    <x v="0"/>
    <s v="Rob"/>
    <s v="Dark"/>
    <s v="D"/>
    <n v="2.5"/>
    <n v="20.584999999999997"/>
    <n v="82.339999999999989"/>
    <x v="0"/>
  </r>
  <r>
    <s v="QWY-99467-368"/>
    <x v="834"/>
    <x v="768"/>
    <x v="30"/>
    <n v="1"/>
    <x v="768"/>
    <s v="nbroomern6@examiner.com"/>
    <x v="0"/>
    <x v="2"/>
    <s v="Ara"/>
    <s v="Dark"/>
    <s v="D"/>
    <n v="2.5"/>
    <n v="22.884999999999998"/>
    <n v="22.884999999999998"/>
    <x v="1"/>
  </r>
  <r>
    <s v="SRG-76791-614"/>
    <x v="835"/>
    <x v="769"/>
    <x v="38"/>
    <n v="1"/>
    <x v="769"/>
    <s v="kthoumassonn7@bloglovin.com"/>
    <x v="0"/>
    <x v="1"/>
    <s v="Exc"/>
    <s v="Light"/>
    <s v="L"/>
    <n v="0.5"/>
    <n v="8.91"/>
    <n v="8.91"/>
    <x v="0"/>
  </r>
  <r>
    <s v="VSN-94485-621"/>
    <x v="836"/>
    <x v="770"/>
    <x v="16"/>
    <n v="4"/>
    <x v="770"/>
    <s v="fhabberghamn8@discovery.com"/>
    <x v="0"/>
    <x v="2"/>
    <s v="Ara"/>
    <s v="Dark"/>
    <s v="D"/>
    <n v="0.2"/>
    <n v="2.9849999999999999"/>
    <n v="11.94"/>
    <x v="1"/>
  </r>
  <r>
    <s v="UFZ-24348-219"/>
    <x v="837"/>
    <x v="745"/>
    <x v="43"/>
    <n v="3"/>
    <x v="745"/>
    <s v=""/>
    <x v="0"/>
    <x v="3"/>
    <s v="Lib"/>
    <s v="Mid"/>
    <s v="M"/>
    <n v="2.5"/>
    <n v="33.464999999999996"/>
    <n v="100.39499999999998"/>
    <x v="1"/>
  </r>
  <r>
    <s v="UKS-93055-397"/>
    <x v="838"/>
    <x v="771"/>
    <x v="30"/>
    <n v="5"/>
    <x v="771"/>
    <s v="ravrashinna@tamu.edu"/>
    <x v="0"/>
    <x v="2"/>
    <s v="Ara"/>
    <s v="Dark"/>
    <s v="D"/>
    <n v="2.5"/>
    <n v="22.884999999999998"/>
    <n v="114.42499999999998"/>
    <x v="1"/>
  </r>
  <r>
    <s v="AVH-56062-335"/>
    <x v="839"/>
    <x v="772"/>
    <x v="1"/>
    <n v="5"/>
    <x v="772"/>
    <s v="mdoidgenb@etsy.com"/>
    <x v="0"/>
    <x v="1"/>
    <s v="Exc"/>
    <s v="Mid"/>
    <s v="M"/>
    <n v="0.5"/>
    <n v="8.25"/>
    <n v="41.25"/>
    <x v="1"/>
  </r>
  <r>
    <s v="HGE-19842-613"/>
    <x v="840"/>
    <x v="773"/>
    <x v="35"/>
    <n v="4"/>
    <x v="773"/>
    <s v="jedinboronc@reverbnation.com"/>
    <x v="0"/>
    <x v="0"/>
    <s v="Rob"/>
    <s v="Light"/>
    <s v="L"/>
    <n v="0.5"/>
    <n v="7.169999999999999"/>
    <n v="28.679999999999996"/>
    <x v="0"/>
  </r>
  <r>
    <s v="WBA-85905-175"/>
    <x v="841"/>
    <x v="774"/>
    <x v="21"/>
    <n v="1"/>
    <x v="774"/>
    <s v="ttewelsonnd@cdbaby.com"/>
    <x v="0"/>
    <x v="3"/>
    <s v="Lib"/>
    <s v="Mid"/>
    <s v="M"/>
    <n v="0.2"/>
    <n v="4.3650000000000002"/>
    <n v="4.3650000000000002"/>
    <x v="1"/>
  </r>
  <r>
    <s v="DZI-35365-596"/>
    <x v="842"/>
    <x v="760"/>
    <x v="18"/>
    <n v="2"/>
    <x v="760"/>
    <s v="oskermen3@hatena.ne.jp"/>
    <x v="0"/>
    <x v="1"/>
    <s v="Exc"/>
    <s v="Mid"/>
    <s v="M"/>
    <n v="0.2"/>
    <n v="4.125"/>
    <n v="8.25"/>
    <x v="0"/>
  </r>
  <r>
    <s v="XIR-88982-743"/>
    <x v="843"/>
    <x v="775"/>
    <x v="18"/>
    <n v="2"/>
    <x v="775"/>
    <s v="ddrewittnf@mapquest.com"/>
    <x v="0"/>
    <x v="1"/>
    <s v="Exc"/>
    <s v="Mid"/>
    <s v="M"/>
    <n v="0.2"/>
    <n v="4.125"/>
    <n v="8.25"/>
    <x v="0"/>
  </r>
  <r>
    <s v="VUC-72395-865"/>
    <x v="844"/>
    <x v="776"/>
    <x v="20"/>
    <n v="6"/>
    <x v="776"/>
    <s v="agladhillng@stanford.edu"/>
    <x v="0"/>
    <x v="2"/>
    <s v="Ara"/>
    <s v="Dark"/>
    <s v="D"/>
    <n v="0.5"/>
    <n v="5.97"/>
    <n v="35.82"/>
    <x v="0"/>
  </r>
  <r>
    <s v="BQJ-44755-910"/>
    <x v="845"/>
    <x v="777"/>
    <x v="47"/>
    <n v="6"/>
    <x v="777"/>
    <s v="mlorineznh@whitehouse.gov"/>
    <x v="0"/>
    <x v="1"/>
    <s v="Exc"/>
    <s v="Dark"/>
    <s v="D"/>
    <n v="2.5"/>
    <n v="27.945"/>
    <n v="167.67000000000002"/>
    <x v="1"/>
  </r>
  <r>
    <s v="JKC-64636-831"/>
    <x v="846"/>
    <x v="778"/>
    <x v="37"/>
    <n v="2"/>
    <x v="778"/>
    <s v=""/>
    <x v="0"/>
    <x v="2"/>
    <s v="Ara"/>
    <s v="Mid"/>
    <s v="M"/>
    <n v="2.5"/>
    <n v="25.874999999999996"/>
    <n v="51.749999999999993"/>
    <x v="0"/>
  </r>
  <r>
    <s v="ZKI-78561-066"/>
    <x v="847"/>
    <x v="779"/>
    <x v="16"/>
    <n v="3"/>
    <x v="779"/>
    <s v="mvannj@wikipedia.org"/>
    <x v="0"/>
    <x v="2"/>
    <s v="Ara"/>
    <s v="Dark"/>
    <s v="D"/>
    <n v="0.2"/>
    <n v="2.9849999999999999"/>
    <n v="8.9550000000000001"/>
    <x v="0"/>
  </r>
  <r>
    <s v="IMP-12563-728"/>
    <x v="848"/>
    <x v="780"/>
    <x v="38"/>
    <n v="6"/>
    <x v="780"/>
    <s v=""/>
    <x v="0"/>
    <x v="1"/>
    <s v="Exc"/>
    <s v="Light"/>
    <s v="L"/>
    <n v="0.5"/>
    <n v="8.91"/>
    <n v="53.46"/>
    <x v="1"/>
  </r>
  <r>
    <s v="MZL-81126-390"/>
    <x v="849"/>
    <x v="781"/>
    <x v="29"/>
    <n v="6"/>
    <x v="781"/>
    <s v="jethelstonnl@creativecommons.org"/>
    <x v="0"/>
    <x v="2"/>
    <s v="Ara"/>
    <s v="Light"/>
    <s v="L"/>
    <n v="0.2"/>
    <n v="3.8849999999999998"/>
    <n v="23.31"/>
    <x v="0"/>
  </r>
  <r>
    <s v="MZL-81126-390"/>
    <x v="850"/>
    <x v="781"/>
    <x v="14"/>
    <n v="2"/>
    <x v="781"/>
    <s v="jethelstonnl@creativecommons.org"/>
    <x v="0"/>
    <x v="2"/>
    <s v="Ara"/>
    <s v="Mid"/>
    <s v="M"/>
    <n v="0.2"/>
    <n v="3.375"/>
    <n v="6.75"/>
    <x v="0"/>
  </r>
  <r>
    <s v="TVF-57766-608"/>
    <x v="851"/>
    <x v="782"/>
    <x v="31"/>
    <n v="1"/>
    <x v="782"/>
    <s v="peberznn@woothemes.com"/>
    <x v="0"/>
    <x v="3"/>
    <s v="Lib"/>
    <s v="Dark"/>
    <s v="D"/>
    <n v="0.5"/>
    <n v="7.77"/>
    <n v="7.77"/>
    <x v="0"/>
  </r>
  <r>
    <s v="RUX-37995-892"/>
    <x v="852"/>
    <x v="783"/>
    <x v="27"/>
    <n v="4"/>
    <x v="783"/>
    <s v="bgaishno@altervista.org"/>
    <x v="0"/>
    <x v="3"/>
    <s v="Lib"/>
    <s v="Dark"/>
    <s v="D"/>
    <n v="2.5"/>
    <n v="29.784999999999997"/>
    <n v="119.13999999999999"/>
    <x v="0"/>
  </r>
  <r>
    <s v="AVK-76526-953"/>
    <x v="853"/>
    <x v="784"/>
    <x v="9"/>
    <n v="2"/>
    <x v="784"/>
    <s v="ldantonnp@miitbeian.gov.cn"/>
    <x v="0"/>
    <x v="2"/>
    <s v="Ara"/>
    <s v="Dark"/>
    <s v="D"/>
    <n v="1"/>
    <n v="9.9499999999999993"/>
    <n v="19.899999999999999"/>
    <x v="1"/>
  </r>
  <r>
    <s v="RIU-02231-623"/>
    <x v="854"/>
    <x v="785"/>
    <x v="35"/>
    <n v="5"/>
    <x v="785"/>
    <s v="smorrallnq@answers.com"/>
    <x v="0"/>
    <x v="0"/>
    <s v="Rob"/>
    <s v="Light"/>
    <s v="L"/>
    <n v="0.5"/>
    <n v="7.169999999999999"/>
    <n v="35.849999999999994"/>
    <x v="0"/>
  </r>
  <r>
    <s v="WFK-99317-827"/>
    <x v="855"/>
    <x v="786"/>
    <x v="27"/>
    <n v="3"/>
    <x v="786"/>
    <s v="dcrownshawnr@photobucket.com"/>
    <x v="0"/>
    <x v="3"/>
    <s v="Lib"/>
    <s v="Dark"/>
    <s v="D"/>
    <n v="2.5"/>
    <n v="29.784999999999997"/>
    <n v="89.35499999999999"/>
    <x v="1"/>
  </r>
  <r>
    <s v="SFD-00372-284"/>
    <x v="856"/>
    <x v="760"/>
    <x v="21"/>
    <n v="2"/>
    <x v="760"/>
    <s v="oskermen3@hatena.ne.jp"/>
    <x v="0"/>
    <x v="3"/>
    <s v="Lib"/>
    <s v="Mid"/>
    <s v="M"/>
    <n v="0.2"/>
    <n v="4.3650000000000002"/>
    <n v="8.73"/>
    <x v="0"/>
  </r>
  <r>
    <s v="SXC-62166-515"/>
    <x v="857"/>
    <x v="787"/>
    <x v="4"/>
    <n v="5"/>
    <x v="787"/>
    <s v="jreddochnt@sun.com"/>
    <x v="0"/>
    <x v="0"/>
    <s v="Rob"/>
    <s v="Light"/>
    <s v="L"/>
    <n v="2.5"/>
    <n v="27.484999999999996"/>
    <n v="137.42499999999998"/>
    <x v="1"/>
  </r>
  <r>
    <s v="YIE-87008-621"/>
    <x v="858"/>
    <x v="788"/>
    <x v="22"/>
    <n v="4"/>
    <x v="788"/>
    <s v="stitleynu@whitehouse.gov"/>
    <x v="0"/>
    <x v="3"/>
    <s v="Lib"/>
    <s v="Mid"/>
    <s v="M"/>
    <n v="0.5"/>
    <n v="8.73"/>
    <n v="34.92"/>
    <x v="1"/>
  </r>
  <r>
    <s v="HRM-94548-288"/>
    <x v="859"/>
    <x v="789"/>
    <x v="44"/>
    <n v="6"/>
    <x v="789"/>
    <s v="rsimaonv@simplemachines.org"/>
    <x v="0"/>
    <x v="2"/>
    <s v="Ara"/>
    <s v="Light"/>
    <s v="L"/>
    <n v="2.5"/>
    <n v="29.784999999999997"/>
    <n v="178.70999999999998"/>
    <x v="1"/>
  </r>
  <r>
    <s v="UJG-34731-295"/>
    <x v="860"/>
    <x v="790"/>
    <x v="37"/>
    <n v="1"/>
    <x v="790"/>
    <s v=""/>
    <x v="0"/>
    <x v="2"/>
    <s v="Ara"/>
    <s v="Mid"/>
    <s v="M"/>
    <n v="2.5"/>
    <n v="25.874999999999996"/>
    <n v="25.874999999999996"/>
    <x v="1"/>
  </r>
  <r>
    <s v="TWD-70988-853"/>
    <x v="861"/>
    <x v="791"/>
    <x v="5"/>
    <n v="6"/>
    <x v="791"/>
    <s v="nchisholmnx@example.com"/>
    <x v="0"/>
    <x v="3"/>
    <s v="Lib"/>
    <s v="Dark"/>
    <s v="D"/>
    <n v="1"/>
    <n v="12.95"/>
    <n v="77.699999999999989"/>
    <x v="0"/>
  </r>
  <r>
    <s v="CIX-22904-641"/>
    <x v="862"/>
    <x v="792"/>
    <x v="0"/>
    <n v="1"/>
    <x v="792"/>
    <s v="goatsny@live.com"/>
    <x v="0"/>
    <x v="0"/>
    <s v="Rob"/>
    <s v="Mid"/>
    <s v="M"/>
    <n v="1"/>
    <n v="9.9499999999999993"/>
    <n v="9.9499999999999993"/>
    <x v="0"/>
  </r>
  <r>
    <s v="DLV-65840-759"/>
    <x v="863"/>
    <x v="793"/>
    <x v="24"/>
    <n v="2"/>
    <x v="793"/>
    <s v="mbirkinnz@java.com"/>
    <x v="0"/>
    <x v="3"/>
    <s v="Lib"/>
    <s v="Mid"/>
    <s v="M"/>
    <n v="1"/>
    <n v="14.55"/>
    <n v="29.1"/>
    <x v="0"/>
  </r>
  <r>
    <s v="RXN-55491-201"/>
    <x v="864"/>
    <x v="794"/>
    <x v="40"/>
    <n v="6"/>
    <x v="794"/>
    <s v="rpysono0@constantcontact.com"/>
    <x v="1"/>
    <x v="0"/>
    <s v="Rob"/>
    <s v="Light"/>
    <s v="L"/>
    <n v="0.2"/>
    <n v="3.5849999999999995"/>
    <n v="21.509999999999998"/>
    <x v="1"/>
  </r>
  <r>
    <s v="UHK-63283-868"/>
    <x v="865"/>
    <x v="795"/>
    <x v="19"/>
    <n v="1"/>
    <x v="795"/>
    <s v="mmacconnechieo9@reuters.com"/>
    <x v="0"/>
    <x v="2"/>
    <s v="Ara"/>
    <s v="Mid"/>
    <s v="M"/>
    <n v="0.5"/>
    <n v="6.75"/>
    <n v="6.75"/>
    <x v="0"/>
  </r>
  <r>
    <s v="PJC-31401-893"/>
    <x v="866"/>
    <x v="796"/>
    <x v="20"/>
    <n v="3"/>
    <x v="796"/>
    <s v="rtreachero2@usa.gov"/>
    <x v="1"/>
    <x v="2"/>
    <s v="Ara"/>
    <s v="Dark"/>
    <s v="D"/>
    <n v="0.5"/>
    <n v="5.97"/>
    <n v="17.91"/>
    <x v="1"/>
  </r>
  <r>
    <s v="HHO-79903-185"/>
    <x v="867"/>
    <x v="797"/>
    <x v="44"/>
    <n v="1"/>
    <x v="797"/>
    <s v="bfattorinio3@quantcast.com"/>
    <x v="1"/>
    <x v="2"/>
    <s v="Ara"/>
    <s v="Light"/>
    <s v="L"/>
    <n v="2.5"/>
    <n v="29.784999999999997"/>
    <n v="29.784999999999997"/>
    <x v="0"/>
  </r>
  <r>
    <s v="YWM-07310-594"/>
    <x v="868"/>
    <x v="798"/>
    <x v="1"/>
    <n v="5"/>
    <x v="798"/>
    <s v="mpalleskeo4@nyu.edu"/>
    <x v="0"/>
    <x v="1"/>
    <s v="Exc"/>
    <s v="Mid"/>
    <s v="M"/>
    <n v="0.5"/>
    <n v="8.25"/>
    <n v="41.25"/>
    <x v="0"/>
  </r>
  <r>
    <s v="FHD-94983-982"/>
    <x v="869"/>
    <x v="799"/>
    <x v="8"/>
    <n v="3"/>
    <x v="799"/>
    <s v=""/>
    <x v="0"/>
    <x v="0"/>
    <s v="Rob"/>
    <s v="Mid"/>
    <s v="M"/>
    <n v="0.5"/>
    <n v="5.97"/>
    <n v="17.91"/>
    <x v="0"/>
  </r>
  <r>
    <s v="WQK-10857-119"/>
    <x v="870"/>
    <x v="800"/>
    <x v="6"/>
    <n v="1"/>
    <x v="800"/>
    <s v="fantcliffeo6@amazon.co.jp"/>
    <x v="1"/>
    <x v="1"/>
    <s v="Exc"/>
    <s v="Dark"/>
    <s v="D"/>
    <n v="0.5"/>
    <n v="7.29"/>
    <n v="7.29"/>
    <x v="0"/>
  </r>
  <r>
    <s v="DXA-50313-073"/>
    <x v="871"/>
    <x v="801"/>
    <x v="33"/>
    <n v="2"/>
    <x v="801"/>
    <s v="pmatignono7@harvard.edu"/>
    <x v="2"/>
    <x v="1"/>
    <s v="Exc"/>
    <s v="Light"/>
    <s v="L"/>
    <n v="1"/>
    <n v="14.85"/>
    <n v="29.7"/>
    <x v="0"/>
  </r>
  <r>
    <s v="ONW-00560-570"/>
    <x v="872"/>
    <x v="802"/>
    <x v="17"/>
    <n v="2"/>
    <x v="802"/>
    <s v="cweondo8@theglobeandmail.com"/>
    <x v="0"/>
    <x v="2"/>
    <s v="Ara"/>
    <s v="Mid"/>
    <s v="M"/>
    <n v="1"/>
    <n v="11.25"/>
    <n v="22.5"/>
    <x v="1"/>
  </r>
  <r>
    <s v="BRJ-19414-277"/>
    <x v="873"/>
    <x v="795"/>
    <x v="36"/>
    <n v="4"/>
    <x v="795"/>
    <s v="mmacconnechieo9@reuters.com"/>
    <x v="0"/>
    <x v="0"/>
    <s v="Rob"/>
    <s v="Mid"/>
    <s v="M"/>
    <n v="0.2"/>
    <n v="2.9849999999999999"/>
    <n v="11.94"/>
    <x v="0"/>
  </r>
  <r>
    <s v="MIQ-16322-908"/>
    <x v="874"/>
    <x v="803"/>
    <x v="2"/>
    <n v="2"/>
    <x v="803"/>
    <s v="jskentelberyoa@paypal.com"/>
    <x v="0"/>
    <x v="2"/>
    <s v="Ara"/>
    <s v="Light"/>
    <s v="L"/>
    <n v="1"/>
    <n v="12.95"/>
    <n v="25.9"/>
    <x v="1"/>
  </r>
  <r>
    <s v="MVO-39328-830"/>
    <x v="875"/>
    <x v="804"/>
    <x v="22"/>
    <n v="5"/>
    <x v="804"/>
    <s v="ocomberob@goo.gl"/>
    <x v="1"/>
    <x v="3"/>
    <s v="Lib"/>
    <s v="Mid"/>
    <s v="M"/>
    <n v="0.5"/>
    <n v="8.73"/>
    <n v="43.650000000000006"/>
    <x v="1"/>
  </r>
  <r>
    <s v="MVO-39328-830"/>
    <x v="876"/>
    <x v="804"/>
    <x v="42"/>
    <n v="6"/>
    <x v="804"/>
    <s v="ocomberob@goo.gl"/>
    <x v="1"/>
    <x v="2"/>
    <s v="Ara"/>
    <s v="Light"/>
    <s v="L"/>
    <n v="0.5"/>
    <n v="7.77"/>
    <n v="46.62"/>
    <x v="1"/>
  </r>
  <r>
    <s v="NTJ-88319-746"/>
    <x v="877"/>
    <x v="805"/>
    <x v="23"/>
    <n v="3"/>
    <x v="805"/>
    <s v="ztramelod@netlog.com"/>
    <x v="0"/>
    <x v="3"/>
    <s v="Lib"/>
    <s v="Light"/>
    <s v="L"/>
    <n v="0.5"/>
    <n v="9.51"/>
    <n v="28.53"/>
    <x v="1"/>
  </r>
  <r>
    <s v="LCY-24377-948"/>
    <x v="878"/>
    <x v="806"/>
    <x v="4"/>
    <n v="1"/>
    <x v="806"/>
    <s v=""/>
    <x v="0"/>
    <x v="0"/>
    <s v="Rob"/>
    <s v="Light"/>
    <s v="L"/>
    <n v="2.5"/>
    <n v="27.484999999999996"/>
    <n v="27.484999999999996"/>
    <x v="0"/>
  </r>
  <r>
    <s v="FWD-85967-769"/>
    <x v="879"/>
    <x v="807"/>
    <x v="15"/>
    <n v="3"/>
    <x v="807"/>
    <s v=""/>
    <x v="0"/>
    <x v="1"/>
    <s v="Exc"/>
    <s v="Dark"/>
    <s v="D"/>
    <n v="0.2"/>
    <n v="3.645"/>
    <n v="10.935"/>
    <x v="1"/>
  </r>
  <r>
    <s v="KTO-53793-109"/>
    <x v="880"/>
    <x v="808"/>
    <x v="40"/>
    <n v="2"/>
    <x v="808"/>
    <s v="chatfullog@ebay.com"/>
    <x v="0"/>
    <x v="0"/>
    <s v="Rob"/>
    <s v="Light"/>
    <s v="L"/>
    <n v="0.2"/>
    <n v="3.5849999999999995"/>
    <n v="7.169999999999999"/>
    <x v="1"/>
  </r>
  <r>
    <s v="OCK-89033-348"/>
    <x v="881"/>
    <x v="809"/>
    <x v="29"/>
    <n v="6"/>
    <x v="809"/>
    <s v=""/>
    <x v="0"/>
    <x v="2"/>
    <s v="Ara"/>
    <s v="Light"/>
    <s v="L"/>
    <n v="0.2"/>
    <n v="3.8849999999999998"/>
    <n v="23.31"/>
    <x v="0"/>
  </r>
  <r>
    <s v="GPZ-36017-366"/>
    <x v="882"/>
    <x v="810"/>
    <x v="30"/>
    <n v="5"/>
    <x v="810"/>
    <s v="kmarrisonoq@dropbox.com"/>
    <x v="0"/>
    <x v="2"/>
    <s v="Ara"/>
    <s v="Dark"/>
    <s v="D"/>
    <n v="2.5"/>
    <n v="22.884999999999998"/>
    <n v="114.42499999999998"/>
    <x v="0"/>
  </r>
  <r>
    <s v="BZP-33213-637"/>
    <x v="883"/>
    <x v="811"/>
    <x v="37"/>
    <n v="3"/>
    <x v="811"/>
    <s v="lagnolooj@pinterest.com"/>
    <x v="0"/>
    <x v="2"/>
    <s v="Ara"/>
    <s v="Mid"/>
    <s v="M"/>
    <n v="2.5"/>
    <n v="25.874999999999996"/>
    <n v="77.624999999999986"/>
    <x v="0"/>
  </r>
  <r>
    <s v="WFH-21507-708"/>
    <x v="884"/>
    <x v="812"/>
    <x v="34"/>
    <n v="1"/>
    <x v="812"/>
    <s v="dkiddyok@fda.gov"/>
    <x v="0"/>
    <x v="0"/>
    <s v="Rob"/>
    <s v="Dark"/>
    <s v="D"/>
    <n v="0.5"/>
    <n v="5.3699999999999992"/>
    <n v="5.3699999999999992"/>
    <x v="0"/>
  </r>
  <r>
    <s v="HST-96923-073"/>
    <x v="885"/>
    <x v="813"/>
    <x v="11"/>
    <n v="6"/>
    <x v="813"/>
    <s v="hpetroulisol@state.tx.us"/>
    <x v="1"/>
    <x v="0"/>
    <s v="Rob"/>
    <s v="Dark"/>
    <s v="D"/>
    <n v="2.5"/>
    <n v="20.584999999999997"/>
    <n v="123.50999999999999"/>
    <x v="1"/>
  </r>
  <r>
    <s v="ENN-79947-323"/>
    <x v="886"/>
    <x v="814"/>
    <x v="22"/>
    <n v="2"/>
    <x v="814"/>
    <s v="mschollom@taobao.com"/>
    <x v="0"/>
    <x v="3"/>
    <s v="Lib"/>
    <s v="Mid"/>
    <s v="M"/>
    <n v="0.5"/>
    <n v="8.73"/>
    <n v="17.46"/>
    <x v="1"/>
  </r>
  <r>
    <s v="BHA-47429-889"/>
    <x v="887"/>
    <x v="815"/>
    <x v="46"/>
    <n v="3"/>
    <x v="815"/>
    <s v="kfersonon@g.co"/>
    <x v="0"/>
    <x v="1"/>
    <s v="Exc"/>
    <s v="Light"/>
    <s v="L"/>
    <n v="0.2"/>
    <n v="4.4550000000000001"/>
    <n v="13.365"/>
    <x v="1"/>
  </r>
  <r>
    <s v="SZY-63017-318"/>
    <x v="888"/>
    <x v="816"/>
    <x v="29"/>
    <n v="2"/>
    <x v="816"/>
    <s v="bkellowayoo@omniture.com"/>
    <x v="0"/>
    <x v="2"/>
    <s v="Ara"/>
    <s v="Light"/>
    <s v="L"/>
    <n v="0.2"/>
    <n v="3.8849999999999998"/>
    <n v="7.77"/>
    <x v="0"/>
  </r>
  <r>
    <s v="LCU-93317-340"/>
    <x v="889"/>
    <x v="817"/>
    <x v="25"/>
    <n v="1"/>
    <x v="817"/>
    <s v="soliffeop@yellowbook.com"/>
    <x v="0"/>
    <x v="0"/>
    <s v="Rob"/>
    <s v="Dark"/>
    <s v="D"/>
    <n v="0.2"/>
    <n v="2.6849999999999996"/>
    <n v="2.6849999999999996"/>
    <x v="0"/>
  </r>
  <r>
    <s v="UOM-71431-481"/>
    <x v="890"/>
    <x v="810"/>
    <x v="11"/>
    <n v="1"/>
    <x v="810"/>
    <s v="kmarrisonoq@dropbox.com"/>
    <x v="0"/>
    <x v="0"/>
    <s v="Rob"/>
    <s v="Dark"/>
    <s v="D"/>
    <n v="2.5"/>
    <n v="20.584999999999997"/>
    <n v="20.584999999999997"/>
    <x v="0"/>
  </r>
  <r>
    <s v="PJH-42618-877"/>
    <x v="891"/>
    <x v="818"/>
    <x v="30"/>
    <n v="5"/>
    <x v="818"/>
    <s v="cdolohuntyor@dailymail.co.uk"/>
    <x v="0"/>
    <x v="2"/>
    <s v="Ara"/>
    <s v="Dark"/>
    <s v="D"/>
    <n v="2.5"/>
    <n v="22.884999999999998"/>
    <n v="114.42499999999998"/>
    <x v="0"/>
  </r>
  <r>
    <s v="XED-90333-402"/>
    <x v="892"/>
    <x v="819"/>
    <x v="18"/>
    <n v="5"/>
    <x v="819"/>
    <s v="pvasilenkoos@addtoany.com"/>
    <x v="2"/>
    <x v="1"/>
    <s v="Exc"/>
    <s v="Mid"/>
    <s v="M"/>
    <n v="0.2"/>
    <n v="4.125"/>
    <n v="20.625"/>
    <x v="1"/>
  </r>
  <r>
    <s v="IKK-62234-199"/>
    <x v="893"/>
    <x v="820"/>
    <x v="23"/>
    <n v="6"/>
    <x v="820"/>
    <s v="rschankelborgot@ameblo.jp"/>
    <x v="0"/>
    <x v="3"/>
    <s v="Lib"/>
    <s v="Light"/>
    <s v="L"/>
    <n v="0.5"/>
    <n v="9.51"/>
    <n v="57.06"/>
    <x v="0"/>
  </r>
  <r>
    <s v="KAW-95195-329"/>
    <x v="894"/>
    <x v="821"/>
    <x v="11"/>
    <n v="4"/>
    <x v="821"/>
    <s v=""/>
    <x v="1"/>
    <x v="0"/>
    <s v="Rob"/>
    <s v="Dark"/>
    <s v="D"/>
    <n v="2.5"/>
    <n v="20.584999999999997"/>
    <n v="82.339999999999989"/>
    <x v="0"/>
  </r>
  <r>
    <s v="QDO-57268-842"/>
    <x v="895"/>
    <x v="822"/>
    <x v="28"/>
    <n v="5"/>
    <x v="822"/>
    <s v=""/>
    <x v="0"/>
    <x v="1"/>
    <s v="Exc"/>
    <s v="Mid"/>
    <s v="M"/>
    <n v="2.5"/>
    <n v="31.624999999999996"/>
    <n v="158.12499999999997"/>
    <x v="1"/>
  </r>
  <r>
    <s v="IIZ-24416-212"/>
    <x v="896"/>
    <x v="823"/>
    <x v="34"/>
    <n v="6"/>
    <x v="823"/>
    <s v="bcargenow@geocities.jp"/>
    <x v="0"/>
    <x v="0"/>
    <s v="Rob"/>
    <s v="Dark"/>
    <s v="D"/>
    <n v="0.5"/>
    <n v="5.3699999999999992"/>
    <n v="32.22"/>
    <x v="0"/>
  </r>
  <r>
    <s v="AWP-11469-510"/>
    <x v="897"/>
    <x v="824"/>
    <x v="45"/>
    <n v="2"/>
    <x v="824"/>
    <s v="rsticklerox@printfriendly.com"/>
    <x v="2"/>
    <x v="1"/>
    <s v="Exc"/>
    <s v="Dark"/>
    <s v="D"/>
    <n v="1"/>
    <n v="12.15"/>
    <n v="24.3"/>
    <x v="1"/>
  </r>
  <r>
    <s v="KXA-27983-918"/>
    <x v="898"/>
    <x v="825"/>
    <x v="35"/>
    <n v="5"/>
    <x v="825"/>
    <s v=""/>
    <x v="0"/>
    <x v="0"/>
    <s v="Rob"/>
    <s v="Light"/>
    <s v="L"/>
    <n v="0.5"/>
    <n v="7.169999999999999"/>
    <n v="35.849999999999994"/>
    <x v="1"/>
  </r>
  <r>
    <s v="VKQ-39009-292"/>
    <x v="899"/>
    <x v="822"/>
    <x v="24"/>
    <n v="5"/>
    <x v="822"/>
    <s v=""/>
    <x v="0"/>
    <x v="3"/>
    <s v="Lib"/>
    <s v="Mid"/>
    <s v="M"/>
    <n v="1"/>
    <n v="14.55"/>
    <n v="72.75"/>
    <x v="1"/>
  </r>
  <r>
    <s v="PDB-98743-282"/>
    <x v="900"/>
    <x v="826"/>
    <x v="32"/>
    <n v="3"/>
    <x v="826"/>
    <s v=""/>
    <x v="1"/>
    <x v="3"/>
    <s v="Lib"/>
    <s v="Light"/>
    <s v="L"/>
    <n v="1"/>
    <n v="15.85"/>
    <n v="47.55"/>
    <x v="1"/>
  </r>
  <r>
    <s v="SXW-34014-556"/>
    <x v="901"/>
    <x v="827"/>
    <x v="40"/>
    <n v="1"/>
    <x v="827"/>
    <s v="djevonp1@ibm.com"/>
    <x v="0"/>
    <x v="0"/>
    <s v="Rob"/>
    <s v="Light"/>
    <s v="L"/>
    <n v="0.2"/>
    <n v="3.5849999999999995"/>
    <n v="3.5849999999999995"/>
    <x v="0"/>
  </r>
  <r>
    <s v="QOJ-38788-727"/>
    <x v="902"/>
    <x v="828"/>
    <x v="28"/>
    <n v="5"/>
    <x v="828"/>
    <s v="hrannerp2@omniture.com"/>
    <x v="0"/>
    <x v="1"/>
    <s v="Exc"/>
    <s v="Mid"/>
    <s v="M"/>
    <n v="2.5"/>
    <n v="31.624999999999996"/>
    <n v="158.12499999999997"/>
    <x v="1"/>
  </r>
  <r>
    <s v="TGF-38649-658"/>
    <x v="903"/>
    <x v="829"/>
    <x v="22"/>
    <n v="2"/>
    <x v="829"/>
    <s v="bimriep3@addtoany.com"/>
    <x v="0"/>
    <x v="3"/>
    <s v="Lib"/>
    <s v="Mid"/>
    <s v="M"/>
    <n v="0.5"/>
    <n v="8.73"/>
    <n v="17.46"/>
    <x v="1"/>
  </r>
  <r>
    <s v="EAI-25194-209"/>
    <x v="904"/>
    <x v="830"/>
    <x v="44"/>
    <n v="5"/>
    <x v="830"/>
    <s v="dsopperp4@eventbrite.com"/>
    <x v="0"/>
    <x v="2"/>
    <s v="Ara"/>
    <s v="Light"/>
    <s v="L"/>
    <n v="2.5"/>
    <n v="29.784999999999997"/>
    <n v="148.92499999999998"/>
    <x v="1"/>
  </r>
  <r>
    <s v="IJK-34441-720"/>
    <x v="905"/>
    <x v="831"/>
    <x v="19"/>
    <n v="6"/>
    <x v="831"/>
    <s v=""/>
    <x v="0"/>
    <x v="2"/>
    <s v="Ara"/>
    <s v="Mid"/>
    <s v="M"/>
    <n v="0.5"/>
    <n v="6.75"/>
    <n v="40.5"/>
    <x v="0"/>
  </r>
  <r>
    <s v="ZMC-00336-619"/>
    <x v="906"/>
    <x v="832"/>
    <x v="19"/>
    <n v="4"/>
    <x v="832"/>
    <s v="lledgleyp6@de.vu"/>
    <x v="0"/>
    <x v="2"/>
    <s v="Ara"/>
    <s v="Mid"/>
    <s v="M"/>
    <n v="0.5"/>
    <n v="6.75"/>
    <n v="27"/>
    <x v="0"/>
  </r>
  <r>
    <s v="UPX-54529-618"/>
    <x v="907"/>
    <x v="833"/>
    <x v="5"/>
    <n v="3"/>
    <x v="833"/>
    <s v="tmenaryp7@phoca.cz"/>
    <x v="0"/>
    <x v="3"/>
    <s v="Lib"/>
    <s v="Dark"/>
    <s v="D"/>
    <n v="1"/>
    <n v="12.95"/>
    <n v="38.849999999999994"/>
    <x v="1"/>
  </r>
  <r>
    <s v="DLX-01059-899"/>
    <x v="908"/>
    <x v="834"/>
    <x v="41"/>
    <n v="5"/>
    <x v="834"/>
    <s v="gciccottip8@so-net.ne.jp"/>
    <x v="0"/>
    <x v="0"/>
    <s v="Rob"/>
    <s v="Light"/>
    <s v="L"/>
    <n v="1"/>
    <n v="11.95"/>
    <n v="59.75"/>
    <x v="1"/>
  </r>
  <r>
    <s v="MEK-85120-243"/>
    <x v="909"/>
    <x v="835"/>
    <x v="40"/>
    <n v="3"/>
    <x v="835"/>
    <s v=""/>
    <x v="0"/>
    <x v="0"/>
    <s v="Rob"/>
    <s v="Light"/>
    <s v="L"/>
    <n v="0.2"/>
    <n v="3.5849999999999995"/>
    <n v="10.754999999999999"/>
    <x v="1"/>
  </r>
  <r>
    <s v="NFI-37188-246"/>
    <x v="910"/>
    <x v="836"/>
    <x v="30"/>
    <n v="4"/>
    <x v="836"/>
    <s v="wjallinpa@pcworld.com"/>
    <x v="0"/>
    <x v="2"/>
    <s v="Ara"/>
    <s v="Dark"/>
    <s v="D"/>
    <n v="2.5"/>
    <n v="22.884999999999998"/>
    <n v="91.539999999999992"/>
    <x v="1"/>
  </r>
  <r>
    <s v="BXH-62195-013"/>
    <x v="911"/>
    <x v="837"/>
    <x v="17"/>
    <n v="4"/>
    <x v="837"/>
    <s v="mbogeypb@thetimes.co.uk"/>
    <x v="0"/>
    <x v="2"/>
    <s v="Ara"/>
    <s v="Mid"/>
    <s v="M"/>
    <n v="1"/>
    <n v="11.25"/>
    <n v="45"/>
    <x v="0"/>
  </r>
  <r>
    <s v="YLK-78851-470"/>
    <x v="912"/>
    <x v="838"/>
    <x v="13"/>
    <n v="6"/>
    <x v="838"/>
    <s v=""/>
    <x v="0"/>
    <x v="0"/>
    <s v="Rob"/>
    <s v="Mid"/>
    <s v="M"/>
    <n v="2.5"/>
    <n v="22.884999999999998"/>
    <n v="137.31"/>
    <x v="0"/>
  </r>
  <r>
    <s v="DXY-76225-633"/>
    <x v="913"/>
    <x v="839"/>
    <x v="19"/>
    <n v="1"/>
    <x v="839"/>
    <s v="mcobbledickpd@ucsd.edu"/>
    <x v="0"/>
    <x v="2"/>
    <s v="Ara"/>
    <s v="Mid"/>
    <s v="M"/>
    <n v="0.5"/>
    <n v="6.75"/>
    <n v="6.75"/>
    <x v="1"/>
  </r>
  <r>
    <s v="UHP-24614-199"/>
    <x v="914"/>
    <x v="840"/>
    <x v="17"/>
    <n v="4"/>
    <x v="840"/>
    <s v="alewrype@whitehouse.gov"/>
    <x v="0"/>
    <x v="2"/>
    <s v="Ara"/>
    <s v="Mid"/>
    <s v="M"/>
    <n v="1"/>
    <n v="11.25"/>
    <n v="45"/>
    <x v="1"/>
  </r>
  <r>
    <s v="HBY-35655-049"/>
    <x v="915"/>
    <x v="841"/>
    <x v="47"/>
    <n v="3"/>
    <x v="841"/>
    <s v="ihesselpf@ox.ac.uk"/>
    <x v="0"/>
    <x v="1"/>
    <s v="Exc"/>
    <s v="Dark"/>
    <s v="D"/>
    <n v="2.5"/>
    <n v="27.945"/>
    <n v="83.835000000000008"/>
    <x v="0"/>
  </r>
  <r>
    <s v="DCE-22886-861"/>
    <x v="916"/>
    <x v="842"/>
    <x v="15"/>
    <n v="1"/>
    <x v="842"/>
    <s v=""/>
    <x v="1"/>
    <x v="1"/>
    <s v="Exc"/>
    <s v="Dark"/>
    <s v="D"/>
    <n v="0.2"/>
    <n v="3.645"/>
    <n v="3.645"/>
    <x v="0"/>
  </r>
  <r>
    <s v="QTG-93823-843"/>
    <x v="917"/>
    <x v="843"/>
    <x v="19"/>
    <n v="1"/>
    <x v="843"/>
    <s v="csorrellph@amazon.com"/>
    <x v="2"/>
    <x v="2"/>
    <s v="Ara"/>
    <s v="Mid"/>
    <s v="M"/>
    <n v="0.5"/>
    <n v="6.75"/>
    <n v="6.75"/>
    <x v="1"/>
  </r>
  <r>
    <s v="QTG-93823-843"/>
    <x v="918"/>
    <x v="843"/>
    <x v="6"/>
    <n v="3"/>
    <x v="843"/>
    <s v="csorrellph@amazon.com"/>
    <x v="2"/>
    <x v="1"/>
    <s v="Exc"/>
    <s v="Dark"/>
    <s v="D"/>
    <n v="0.5"/>
    <n v="7.29"/>
    <n v="21.87"/>
    <x v="1"/>
  </r>
  <r>
    <s v="WFT-16178-396"/>
    <x v="919"/>
    <x v="844"/>
    <x v="25"/>
    <n v="5"/>
    <x v="844"/>
    <s v="qheavysidepj@unc.edu"/>
    <x v="0"/>
    <x v="0"/>
    <s v="Rob"/>
    <s v="Dark"/>
    <s v="D"/>
    <n v="0.2"/>
    <n v="2.6849999999999996"/>
    <n v="13.424999999999997"/>
    <x v="0"/>
  </r>
  <r>
    <s v="ERC-54560-934"/>
    <x v="920"/>
    <x v="845"/>
    <x v="11"/>
    <n v="6"/>
    <x v="845"/>
    <s v="hreuvenpk@whitehouse.gov"/>
    <x v="0"/>
    <x v="0"/>
    <s v="Rob"/>
    <s v="Dark"/>
    <s v="D"/>
    <n v="2.5"/>
    <n v="20.584999999999997"/>
    <n v="123.50999999999999"/>
    <x v="1"/>
  </r>
  <r>
    <s v="RUK-78200-416"/>
    <x v="921"/>
    <x v="846"/>
    <x v="12"/>
    <n v="2"/>
    <x v="846"/>
    <s v="mattwoolpl@nba.com"/>
    <x v="0"/>
    <x v="3"/>
    <s v="Lib"/>
    <s v="Dark"/>
    <s v="D"/>
    <n v="0.2"/>
    <n v="3.8849999999999998"/>
    <n v="7.77"/>
    <x v="1"/>
  </r>
  <r>
    <s v="KHK-13105-388"/>
    <x v="922"/>
    <x v="847"/>
    <x v="17"/>
    <n v="6"/>
    <x v="847"/>
    <s v=""/>
    <x v="0"/>
    <x v="2"/>
    <s v="Ara"/>
    <s v="Mid"/>
    <s v="M"/>
    <n v="1"/>
    <n v="11.25"/>
    <n v="67.5"/>
    <x v="0"/>
  </r>
  <r>
    <s v="NJR-03699-189"/>
    <x v="923"/>
    <x v="848"/>
    <x v="47"/>
    <n v="1"/>
    <x v="848"/>
    <s v="gwynespn@dagondesign.com"/>
    <x v="0"/>
    <x v="1"/>
    <s v="Exc"/>
    <s v="Dark"/>
    <s v="D"/>
    <n v="2.5"/>
    <n v="27.945"/>
    <n v="27.945"/>
    <x v="1"/>
  </r>
  <r>
    <s v="PJV-20427-019"/>
    <x v="924"/>
    <x v="849"/>
    <x v="44"/>
    <n v="3"/>
    <x v="849"/>
    <s v="cmaccourtpo@amazon.com"/>
    <x v="0"/>
    <x v="2"/>
    <s v="Ara"/>
    <s v="Light"/>
    <s v="L"/>
    <n v="2.5"/>
    <n v="29.784999999999997"/>
    <n v="89.35499999999999"/>
    <x v="1"/>
  </r>
  <r>
    <s v="UGK-07613-982"/>
    <x v="925"/>
    <x v="822"/>
    <x v="19"/>
    <n v="3"/>
    <x v="822"/>
    <s v=""/>
    <x v="0"/>
    <x v="2"/>
    <s v="Ara"/>
    <s v="Mid"/>
    <s v="M"/>
    <n v="0.5"/>
    <n v="6.75"/>
    <n v="20.25"/>
    <x v="1"/>
  </r>
  <r>
    <s v="OLA-68289-577"/>
    <x v="926"/>
    <x v="850"/>
    <x v="19"/>
    <n v="5"/>
    <x v="850"/>
    <s v="ewilsonepq@eepurl.com"/>
    <x v="0"/>
    <x v="2"/>
    <s v="Ara"/>
    <s v="Mid"/>
    <s v="M"/>
    <n v="0.5"/>
    <n v="6.75"/>
    <n v="33.75"/>
    <x v="0"/>
  </r>
  <r>
    <s v="TNR-84447-052"/>
    <x v="927"/>
    <x v="851"/>
    <x v="47"/>
    <n v="4"/>
    <x v="851"/>
    <s v="dduffiepr@time.com"/>
    <x v="0"/>
    <x v="1"/>
    <s v="Exc"/>
    <s v="Dark"/>
    <s v="D"/>
    <n v="2.5"/>
    <n v="27.945"/>
    <n v="111.78"/>
    <x v="1"/>
  </r>
  <r>
    <s v="FBZ-64200-586"/>
    <x v="928"/>
    <x v="852"/>
    <x v="28"/>
    <n v="2"/>
    <x v="852"/>
    <s v="mmatiasekps@ucoz.ru"/>
    <x v="0"/>
    <x v="1"/>
    <s v="Exc"/>
    <s v="Mid"/>
    <s v="M"/>
    <n v="2.5"/>
    <n v="31.624999999999996"/>
    <n v="63.249999999999993"/>
    <x v="0"/>
  </r>
  <r>
    <s v="OBN-66334-505"/>
    <x v="929"/>
    <x v="853"/>
    <x v="46"/>
    <n v="2"/>
    <x v="853"/>
    <s v="jcamillopt@shinystat.com"/>
    <x v="0"/>
    <x v="1"/>
    <s v="Exc"/>
    <s v="Light"/>
    <s v="L"/>
    <n v="0.2"/>
    <n v="4.4550000000000001"/>
    <n v="8.91"/>
    <x v="0"/>
  </r>
  <r>
    <s v="NXM-89323-646"/>
    <x v="930"/>
    <x v="854"/>
    <x v="45"/>
    <n v="1"/>
    <x v="854"/>
    <s v="kphilbrickpu@cdc.gov"/>
    <x v="0"/>
    <x v="1"/>
    <s v="Exc"/>
    <s v="Dark"/>
    <s v="D"/>
    <n v="1"/>
    <n v="12.15"/>
    <n v="12.15"/>
    <x v="0"/>
  </r>
  <r>
    <s v="NHI-23264-055"/>
    <x v="931"/>
    <x v="855"/>
    <x v="20"/>
    <n v="4"/>
    <x v="855"/>
    <s v=""/>
    <x v="0"/>
    <x v="2"/>
    <s v="Ara"/>
    <s v="Dark"/>
    <s v="D"/>
    <n v="0.5"/>
    <n v="5.97"/>
    <n v="23.88"/>
    <x v="0"/>
  </r>
  <r>
    <s v="EQH-53569-934"/>
    <x v="932"/>
    <x v="856"/>
    <x v="3"/>
    <n v="4"/>
    <x v="856"/>
    <s v="bsillispw@istockphoto.com"/>
    <x v="0"/>
    <x v="1"/>
    <s v="Exc"/>
    <s v="Mid"/>
    <s v="M"/>
    <n v="1"/>
    <n v="13.75"/>
    <n v="55"/>
    <x v="1"/>
  </r>
  <r>
    <s v="XKK-06692-189"/>
    <x v="933"/>
    <x v="857"/>
    <x v="39"/>
    <n v="3"/>
    <x v="857"/>
    <s v=""/>
    <x v="0"/>
    <x v="0"/>
    <s v="Rob"/>
    <s v="Dark"/>
    <s v="D"/>
    <n v="1"/>
    <n v="8.9499999999999993"/>
    <n v="26.849999999999998"/>
    <x v="0"/>
  </r>
  <r>
    <s v="BYP-16005-016"/>
    <x v="934"/>
    <x v="858"/>
    <x v="13"/>
    <n v="5"/>
    <x v="858"/>
    <s v="rcuttspy@techcrunch.com"/>
    <x v="0"/>
    <x v="0"/>
    <s v="Rob"/>
    <s v="Mid"/>
    <s v="M"/>
    <n v="2.5"/>
    <n v="22.884999999999998"/>
    <n v="114.42499999999998"/>
    <x v="1"/>
  </r>
  <r>
    <s v="LWS-13938-905"/>
    <x v="935"/>
    <x v="859"/>
    <x v="37"/>
    <n v="6"/>
    <x v="859"/>
    <s v="mdelvespz@nature.com"/>
    <x v="0"/>
    <x v="2"/>
    <s v="Ara"/>
    <s v="Mid"/>
    <s v="M"/>
    <n v="2.5"/>
    <n v="25.874999999999996"/>
    <n v="155.24999999999997"/>
    <x v="0"/>
  </r>
  <r>
    <s v="OLH-95722-362"/>
    <x v="936"/>
    <x v="860"/>
    <x v="31"/>
    <n v="3"/>
    <x v="860"/>
    <s v="dgrittonq0@nydailynews.com"/>
    <x v="0"/>
    <x v="3"/>
    <s v="Lib"/>
    <s v="Dark"/>
    <s v="D"/>
    <n v="0.5"/>
    <n v="7.77"/>
    <n v="23.31"/>
    <x v="0"/>
  </r>
  <r>
    <s v="OLH-95722-362"/>
    <x v="937"/>
    <x v="860"/>
    <x v="13"/>
    <n v="4"/>
    <x v="860"/>
    <s v="dgrittonq0@nydailynews.com"/>
    <x v="0"/>
    <x v="0"/>
    <s v="Rob"/>
    <s v="Mid"/>
    <s v="M"/>
    <n v="2.5"/>
    <n v="22.884999999999998"/>
    <n v="91.539999999999992"/>
    <x v="0"/>
  </r>
  <r>
    <s v="KCW-50949-318"/>
    <x v="938"/>
    <x v="861"/>
    <x v="33"/>
    <n v="5"/>
    <x v="861"/>
    <s v="dgutq2@umich.edu"/>
    <x v="0"/>
    <x v="1"/>
    <s v="Exc"/>
    <s v="Light"/>
    <s v="L"/>
    <n v="1"/>
    <n v="14.85"/>
    <n v="74.25"/>
    <x v="0"/>
  </r>
  <r>
    <s v="JGZ-16947-591"/>
    <x v="939"/>
    <x v="862"/>
    <x v="7"/>
    <n v="6"/>
    <x v="862"/>
    <s v="wpummeryq3@topsy.com"/>
    <x v="0"/>
    <x v="3"/>
    <s v="Lib"/>
    <s v="Light"/>
    <s v="L"/>
    <n v="0.2"/>
    <n v="4.7549999999999999"/>
    <n v="28.53"/>
    <x v="1"/>
  </r>
  <r>
    <s v="LXS-63326-144"/>
    <x v="940"/>
    <x v="863"/>
    <x v="35"/>
    <n v="2"/>
    <x v="863"/>
    <s v="gsiudaq4@nytimes.com"/>
    <x v="0"/>
    <x v="0"/>
    <s v="Rob"/>
    <s v="Light"/>
    <s v="L"/>
    <n v="0.5"/>
    <n v="7.169999999999999"/>
    <n v="14.339999999999998"/>
    <x v="0"/>
  </r>
  <r>
    <s v="CZG-86544-655"/>
    <x v="941"/>
    <x v="864"/>
    <x v="42"/>
    <n v="2"/>
    <x v="864"/>
    <s v="hcrowneq5@wufoo.com"/>
    <x v="1"/>
    <x v="2"/>
    <s v="Ara"/>
    <s v="Light"/>
    <s v="L"/>
    <n v="0.5"/>
    <n v="7.77"/>
    <n v="15.54"/>
    <x v="0"/>
  </r>
  <r>
    <s v="WFV-88138-247"/>
    <x v="942"/>
    <x v="865"/>
    <x v="41"/>
    <n v="3"/>
    <x v="865"/>
    <s v="vpawseyq6@tiny.cc"/>
    <x v="0"/>
    <x v="0"/>
    <s v="Rob"/>
    <s v="Light"/>
    <s v="L"/>
    <n v="1"/>
    <n v="11.95"/>
    <n v="35.849999999999994"/>
    <x v="1"/>
  </r>
  <r>
    <s v="RFG-28227-288"/>
    <x v="943"/>
    <x v="866"/>
    <x v="42"/>
    <n v="6"/>
    <x v="866"/>
    <s v="awaterhouseq7@istockphoto.com"/>
    <x v="0"/>
    <x v="2"/>
    <s v="Ara"/>
    <s v="Light"/>
    <s v="L"/>
    <n v="0.5"/>
    <n v="7.77"/>
    <n v="46.62"/>
    <x v="1"/>
  </r>
  <r>
    <s v="QAK-77286-758"/>
    <x v="944"/>
    <x v="867"/>
    <x v="35"/>
    <n v="5"/>
    <x v="867"/>
    <s v="fhaughianq8@1688.com"/>
    <x v="0"/>
    <x v="0"/>
    <s v="Rob"/>
    <s v="Light"/>
    <s v="L"/>
    <n v="0.5"/>
    <n v="7.169999999999999"/>
    <n v="35.849999999999994"/>
    <x v="1"/>
  </r>
  <r>
    <s v="CZD-56716-840"/>
    <x v="945"/>
    <x v="868"/>
    <x v="27"/>
    <n v="4"/>
    <x v="868"/>
    <s v=""/>
    <x v="0"/>
    <x v="3"/>
    <s v="Lib"/>
    <s v="Dark"/>
    <s v="D"/>
    <n v="2.5"/>
    <n v="29.784999999999997"/>
    <n v="119.13999999999999"/>
    <x v="1"/>
  </r>
  <r>
    <s v="UBI-59229-277"/>
    <x v="946"/>
    <x v="869"/>
    <x v="31"/>
    <n v="3"/>
    <x v="869"/>
    <s v=""/>
    <x v="0"/>
    <x v="3"/>
    <s v="Lib"/>
    <s v="Dark"/>
    <s v="D"/>
    <n v="0.5"/>
    <n v="7.77"/>
    <n v="23.31"/>
    <x v="1"/>
  </r>
  <r>
    <s v="WJJ-37489-898"/>
    <x v="947"/>
    <x v="870"/>
    <x v="17"/>
    <n v="1"/>
    <x v="870"/>
    <s v="rfaltinqb@topsy.com"/>
    <x v="1"/>
    <x v="2"/>
    <s v="Ara"/>
    <s v="Mid"/>
    <s v="M"/>
    <n v="1"/>
    <n v="11.25"/>
    <n v="11.25"/>
    <x v="1"/>
  </r>
  <r>
    <s v="ORX-57454-917"/>
    <x v="948"/>
    <x v="871"/>
    <x v="47"/>
    <n v="3"/>
    <x v="871"/>
    <s v="gcheekeqc@sitemeter.com"/>
    <x v="2"/>
    <x v="1"/>
    <s v="Exc"/>
    <s v="Dark"/>
    <s v="D"/>
    <n v="2.5"/>
    <n v="27.945"/>
    <n v="83.835000000000008"/>
    <x v="0"/>
  </r>
  <r>
    <s v="GRB-68838-629"/>
    <x v="949"/>
    <x v="872"/>
    <x v="4"/>
    <n v="4"/>
    <x v="872"/>
    <s v="grattqd@phpbb.com"/>
    <x v="1"/>
    <x v="0"/>
    <s v="Rob"/>
    <s v="Light"/>
    <s v="L"/>
    <n v="2.5"/>
    <n v="27.484999999999996"/>
    <n v="109.93999999999998"/>
    <x v="1"/>
  </r>
  <r>
    <s v="SHT-04865-419"/>
    <x v="950"/>
    <x v="873"/>
    <x v="40"/>
    <n v="4"/>
    <x v="873"/>
    <s v=""/>
    <x v="0"/>
    <x v="0"/>
    <s v="Rob"/>
    <s v="Light"/>
    <s v="L"/>
    <n v="0.2"/>
    <n v="3.5849999999999995"/>
    <n v="14.339999999999998"/>
    <x v="0"/>
  </r>
  <r>
    <s v="UQI-28177-865"/>
    <x v="951"/>
    <x v="874"/>
    <x v="40"/>
    <n v="6"/>
    <x v="874"/>
    <s v="ieberleinqf@hc360.com"/>
    <x v="0"/>
    <x v="0"/>
    <s v="Rob"/>
    <s v="Light"/>
    <s v="L"/>
    <n v="0.2"/>
    <n v="3.5849999999999995"/>
    <n v="21.509999999999998"/>
    <x v="1"/>
  </r>
  <r>
    <s v="OIB-13664-879"/>
    <x v="952"/>
    <x v="875"/>
    <x v="17"/>
    <n v="2"/>
    <x v="875"/>
    <s v="jdrengqg@uiuc.edu"/>
    <x v="1"/>
    <x v="2"/>
    <s v="Ara"/>
    <s v="Mid"/>
    <s v="M"/>
    <n v="1"/>
    <n v="11.25"/>
    <n v="22.5"/>
    <x v="0"/>
  </r>
  <r>
    <s v="PJS-30996-485"/>
    <x v="953"/>
    <x v="857"/>
    <x v="29"/>
    <n v="1"/>
    <x v="857"/>
    <s v=""/>
    <x v="0"/>
    <x v="2"/>
    <s v="Ara"/>
    <s v="Light"/>
    <s v="L"/>
    <n v="0.2"/>
    <n v="3.8849999999999998"/>
    <n v="3.8849999999999998"/>
    <x v="0"/>
  </r>
  <r>
    <s v="HEL-86709-449"/>
    <x v="954"/>
    <x v="857"/>
    <x v="47"/>
    <n v="1"/>
    <x v="857"/>
    <s v=""/>
    <x v="0"/>
    <x v="1"/>
    <s v="Exc"/>
    <s v="Dark"/>
    <s v="D"/>
    <n v="2.5"/>
    <n v="27.945"/>
    <n v="27.945"/>
    <x v="0"/>
  </r>
  <r>
    <s v="NCH-55389-562"/>
    <x v="955"/>
    <x v="857"/>
    <x v="10"/>
    <n v="5"/>
    <x v="857"/>
    <s v=""/>
    <x v="0"/>
    <x v="1"/>
    <s v="Exc"/>
    <s v="Light"/>
    <s v="L"/>
    <n v="2.5"/>
    <n v="34.154999999999994"/>
    <n v="170.77499999999998"/>
    <x v="0"/>
  </r>
  <r>
    <s v="NCH-55389-562"/>
    <x v="956"/>
    <x v="857"/>
    <x v="4"/>
    <n v="2"/>
    <x v="857"/>
    <s v=""/>
    <x v="0"/>
    <x v="0"/>
    <s v="Rob"/>
    <s v="Light"/>
    <s v="L"/>
    <n v="2.5"/>
    <n v="27.484999999999996"/>
    <n v="54.969999999999992"/>
    <x v="0"/>
  </r>
  <r>
    <s v="NCH-55389-562"/>
    <x v="957"/>
    <x v="857"/>
    <x v="33"/>
    <n v="1"/>
    <x v="857"/>
    <s v=""/>
    <x v="0"/>
    <x v="1"/>
    <s v="Exc"/>
    <s v="Light"/>
    <s v="L"/>
    <n v="1"/>
    <n v="14.85"/>
    <n v="14.85"/>
    <x v="0"/>
  </r>
  <r>
    <s v="NCH-55389-562"/>
    <x v="958"/>
    <x v="857"/>
    <x v="29"/>
    <n v="2"/>
    <x v="857"/>
    <s v=""/>
    <x v="0"/>
    <x v="2"/>
    <s v="Ara"/>
    <s v="Light"/>
    <s v="L"/>
    <n v="0.2"/>
    <n v="3.8849999999999998"/>
    <n v="7.77"/>
    <x v="0"/>
  </r>
  <r>
    <s v="GUG-45603-775"/>
    <x v="959"/>
    <x v="876"/>
    <x v="7"/>
    <n v="5"/>
    <x v="876"/>
    <s v="rstrathernqn@devhub.com"/>
    <x v="0"/>
    <x v="3"/>
    <s v="Lib"/>
    <s v="Light"/>
    <s v="L"/>
    <n v="0.2"/>
    <n v="4.7549999999999999"/>
    <n v="23.774999999999999"/>
    <x v="0"/>
  </r>
  <r>
    <s v="KJB-98240-098"/>
    <x v="960"/>
    <x v="877"/>
    <x v="32"/>
    <n v="5"/>
    <x v="877"/>
    <s v="cmiguelqo@exblog.jp"/>
    <x v="0"/>
    <x v="3"/>
    <s v="Lib"/>
    <s v="Light"/>
    <s v="L"/>
    <n v="1"/>
    <n v="15.85"/>
    <n v="79.25"/>
    <x v="0"/>
  </r>
  <r>
    <s v="JMS-48374-462"/>
    <x v="961"/>
    <x v="878"/>
    <x v="30"/>
    <n v="2"/>
    <x v="878"/>
    <s v=""/>
    <x v="0"/>
    <x v="2"/>
    <s v="Ara"/>
    <s v="Dark"/>
    <s v="D"/>
    <n v="2.5"/>
    <n v="22.884999999999998"/>
    <n v="45.769999999999996"/>
    <x v="0"/>
  </r>
  <r>
    <s v="YIT-15877-117"/>
    <x v="962"/>
    <x v="879"/>
    <x v="39"/>
    <n v="1"/>
    <x v="879"/>
    <s v="mrocksqq@exblog.jp"/>
    <x v="1"/>
    <x v="0"/>
    <s v="Rob"/>
    <s v="Dark"/>
    <s v="D"/>
    <n v="1"/>
    <n v="8.9499999999999993"/>
    <n v="8.9499999999999993"/>
    <x v="0"/>
  </r>
  <r>
    <s v="YVK-82679-655"/>
    <x v="963"/>
    <x v="880"/>
    <x v="8"/>
    <n v="4"/>
    <x v="880"/>
    <s v="yburrellsqr@vinaora.com"/>
    <x v="0"/>
    <x v="0"/>
    <s v="Rob"/>
    <s v="Mid"/>
    <s v="M"/>
    <n v="0.5"/>
    <n v="5.97"/>
    <n v="23.88"/>
    <x v="0"/>
  </r>
  <r>
    <s v="TYH-81940-054"/>
    <x v="964"/>
    <x v="881"/>
    <x v="46"/>
    <n v="5"/>
    <x v="881"/>
    <s v="cgoodrumqs@goodreads.com"/>
    <x v="0"/>
    <x v="1"/>
    <s v="Exc"/>
    <s v="Light"/>
    <s v="L"/>
    <n v="0.2"/>
    <n v="4.4550000000000001"/>
    <n v="22.274999999999999"/>
    <x v="1"/>
  </r>
  <r>
    <s v="HTY-30660-254"/>
    <x v="965"/>
    <x v="882"/>
    <x v="0"/>
    <n v="3"/>
    <x v="882"/>
    <s v="jjefferysqt@blog.com"/>
    <x v="0"/>
    <x v="0"/>
    <s v="Rob"/>
    <s v="Mid"/>
    <s v="M"/>
    <n v="1"/>
    <n v="9.9499999999999993"/>
    <n v="29.849999999999998"/>
    <x v="0"/>
  </r>
  <r>
    <s v="GPW-43956-761"/>
    <x v="966"/>
    <x v="883"/>
    <x v="38"/>
    <n v="6"/>
    <x v="883"/>
    <s v="bwardellqu@adobe.com"/>
    <x v="0"/>
    <x v="1"/>
    <s v="Exc"/>
    <s v="Light"/>
    <s v="L"/>
    <n v="0.5"/>
    <n v="8.91"/>
    <n v="53.46"/>
    <x v="0"/>
  </r>
  <r>
    <s v="DWY-56352-412"/>
    <x v="967"/>
    <x v="884"/>
    <x v="25"/>
    <n v="1"/>
    <x v="884"/>
    <s v="zwalisiakqv@ucsd.edu"/>
    <x v="1"/>
    <x v="0"/>
    <s v="Rob"/>
    <s v="Dark"/>
    <s v="D"/>
    <n v="0.2"/>
    <n v="2.6849999999999996"/>
    <n v="2.6849999999999996"/>
    <x v="0"/>
  </r>
  <r>
    <s v="PUH-55647-976"/>
    <x v="968"/>
    <x v="885"/>
    <x v="36"/>
    <n v="2"/>
    <x v="885"/>
    <s v="wleopoldqw@blogspot.com"/>
    <x v="0"/>
    <x v="0"/>
    <s v="Rob"/>
    <s v="Mid"/>
    <s v="M"/>
    <n v="0.2"/>
    <n v="2.9849999999999999"/>
    <n v="5.97"/>
    <x v="1"/>
  </r>
  <r>
    <s v="DTB-71371-705"/>
    <x v="969"/>
    <x v="886"/>
    <x v="5"/>
    <n v="1"/>
    <x v="886"/>
    <s v="cshaldersqx@cisco.com"/>
    <x v="0"/>
    <x v="3"/>
    <s v="Lib"/>
    <s v="Dark"/>
    <s v="D"/>
    <n v="1"/>
    <n v="12.95"/>
    <n v="12.95"/>
    <x v="0"/>
  </r>
  <r>
    <s v="ZDC-64769-740"/>
    <x v="970"/>
    <x v="887"/>
    <x v="1"/>
    <n v="1"/>
    <x v="887"/>
    <s v=""/>
    <x v="0"/>
    <x v="1"/>
    <s v="Exc"/>
    <s v="Mid"/>
    <s v="M"/>
    <n v="0.5"/>
    <n v="8.25"/>
    <n v="8.25"/>
    <x v="1"/>
  </r>
  <r>
    <s v="TED-81959-419"/>
    <x v="971"/>
    <x v="888"/>
    <x v="44"/>
    <n v="5"/>
    <x v="888"/>
    <s v="nfurberqz@jugem.jp"/>
    <x v="0"/>
    <x v="2"/>
    <s v="Ara"/>
    <s v="Light"/>
    <s v="L"/>
    <n v="2.5"/>
    <n v="29.784999999999997"/>
    <n v="148.92499999999998"/>
    <x v="1"/>
  </r>
  <r>
    <s v="FDO-25756-141"/>
    <x v="972"/>
    <x v="889"/>
    <x v="44"/>
    <n v="3"/>
    <x v="889"/>
    <s v=""/>
    <x v="1"/>
    <x v="2"/>
    <s v="Ara"/>
    <s v="Light"/>
    <s v="L"/>
    <n v="2.5"/>
    <n v="29.784999999999997"/>
    <n v="89.35499999999999"/>
    <x v="0"/>
  </r>
  <r>
    <s v="HKN-31467-517"/>
    <x v="973"/>
    <x v="890"/>
    <x v="24"/>
    <n v="6"/>
    <x v="890"/>
    <s v="ckeaver1@ucoz.com"/>
    <x v="0"/>
    <x v="3"/>
    <s v="Lib"/>
    <s v="Mid"/>
    <s v="M"/>
    <n v="1"/>
    <n v="14.55"/>
    <n v="87.300000000000011"/>
    <x v="1"/>
  </r>
  <r>
    <s v="POF-29666-012"/>
    <x v="974"/>
    <x v="891"/>
    <x v="34"/>
    <n v="1"/>
    <x v="891"/>
    <s v="sroseboroughr2@virginia.edu"/>
    <x v="0"/>
    <x v="0"/>
    <s v="Rob"/>
    <s v="Dark"/>
    <s v="D"/>
    <n v="0.5"/>
    <n v="5.3699999999999992"/>
    <n v="5.3699999999999992"/>
    <x v="0"/>
  </r>
  <r>
    <s v="IRX-59256-644"/>
    <x v="975"/>
    <x v="892"/>
    <x v="16"/>
    <n v="3"/>
    <x v="892"/>
    <s v="ckingwellr3@squarespace.com"/>
    <x v="1"/>
    <x v="2"/>
    <s v="Ara"/>
    <s v="Dark"/>
    <s v="D"/>
    <n v="0.2"/>
    <n v="2.9849999999999999"/>
    <n v="8.9550000000000001"/>
    <x v="0"/>
  </r>
  <r>
    <s v="LTN-89139-350"/>
    <x v="976"/>
    <x v="893"/>
    <x v="4"/>
    <n v="5"/>
    <x v="893"/>
    <s v="kcantor4@gmpg.org"/>
    <x v="0"/>
    <x v="0"/>
    <s v="Rob"/>
    <s v="Light"/>
    <s v="L"/>
    <n v="2.5"/>
    <n v="27.484999999999996"/>
    <n v="137.42499999999998"/>
    <x v="0"/>
  </r>
  <r>
    <s v="TXF-79780-017"/>
    <x v="977"/>
    <x v="894"/>
    <x v="41"/>
    <n v="5"/>
    <x v="894"/>
    <s v="mblakemorer5@nsw.gov.au"/>
    <x v="0"/>
    <x v="0"/>
    <s v="Rob"/>
    <s v="Light"/>
    <s v="L"/>
    <n v="1"/>
    <n v="11.95"/>
    <n v="59.75"/>
    <x v="1"/>
  </r>
  <r>
    <s v="ALM-80762-974"/>
    <x v="978"/>
    <x v="890"/>
    <x v="42"/>
    <n v="3"/>
    <x v="890"/>
    <s v="ckeaver1@ucoz.com"/>
    <x v="0"/>
    <x v="2"/>
    <s v="Ara"/>
    <s v="Light"/>
    <s v="L"/>
    <n v="0.5"/>
    <n v="7.77"/>
    <n v="23.31"/>
    <x v="1"/>
  </r>
  <r>
    <s v="NXF-15738-707"/>
    <x v="979"/>
    <x v="895"/>
    <x v="34"/>
    <n v="2"/>
    <x v="895"/>
    <s v=""/>
    <x v="0"/>
    <x v="0"/>
    <s v="Rob"/>
    <s v="Dark"/>
    <s v="D"/>
    <n v="0.5"/>
    <n v="5.3699999999999992"/>
    <n v="10.739999999999998"/>
    <x v="1"/>
  </r>
  <r>
    <s v="MVV-19034-198"/>
    <x v="980"/>
    <x v="896"/>
    <x v="47"/>
    <n v="6"/>
    <x v="896"/>
    <s v=""/>
    <x v="0"/>
    <x v="1"/>
    <s v="Exc"/>
    <s v="Dark"/>
    <s v="D"/>
    <n v="2.5"/>
    <n v="27.945"/>
    <n v="167.67000000000002"/>
    <x v="0"/>
  </r>
  <r>
    <s v="KUX-19632-830"/>
    <x v="981"/>
    <x v="897"/>
    <x v="15"/>
    <n v="6"/>
    <x v="897"/>
    <s v="cbernardotr9@wix.com"/>
    <x v="0"/>
    <x v="1"/>
    <s v="Exc"/>
    <s v="Dark"/>
    <s v="D"/>
    <n v="0.2"/>
    <n v="3.645"/>
    <n v="21.87"/>
    <x v="0"/>
  </r>
  <r>
    <s v="SNZ-44595-152"/>
    <x v="982"/>
    <x v="898"/>
    <x v="41"/>
    <n v="2"/>
    <x v="898"/>
    <s v="kkemeryra@t.co"/>
    <x v="0"/>
    <x v="0"/>
    <s v="Rob"/>
    <s v="Light"/>
    <s v="L"/>
    <n v="1"/>
    <n v="11.95"/>
    <n v="23.9"/>
    <x v="0"/>
  </r>
  <r>
    <s v="GQA-37241-629"/>
    <x v="983"/>
    <x v="899"/>
    <x v="14"/>
    <n v="2"/>
    <x v="899"/>
    <s v="fparlotrb@forbes.com"/>
    <x v="0"/>
    <x v="2"/>
    <s v="Ara"/>
    <s v="Mid"/>
    <s v="M"/>
    <n v="0.2"/>
    <n v="3.375"/>
    <n v="6.75"/>
    <x v="0"/>
  </r>
  <r>
    <s v="WVV-79948-067"/>
    <x v="984"/>
    <x v="900"/>
    <x v="28"/>
    <n v="1"/>
    <x v="900"/>
    <s v="rcheakrc@tripadvisor.com"/>
    <x v="1"/>
    <x v="1"/>
    <s v="Exc"/>
    <s v="Mid"/>
    <s v="M"/>
    <n v="2.5"/>
    <n v="31.624999999999996"/>
    <n v="31.624999999999996"/>
    <x v="0"/>
  </r>
  <r>
    <s v="LHX-81117-166"/>
    <x v="985"/>
    <x v="901"/>
    <x v="41"/>
    <n v="4"/>
    <x v="901"/>
    <s v="kogeneayrd@utexas.edu"/>
    <x v="0"/>
    <x v="0"/>
    <s v="Rob"/>
    <s v="Light"/>
    <s v="L"/>
    <n v="1"/>
    <n v="11.95"/>
    <n v="47.8"/>
    <x v="1"/>
  </r>
  <r>
    <s v="GCD-75444-320"/>
    <x v="986"/>
    <x v="902"/>
    <x v="43"/>
    <n v="1"/>
    <x v="902"/>
    <s v="cayrere@symantec.com"/>
    <x v="0"/>
    <x v="3"/>
    <s v="Lib"/>
    <s v="Mid"/>
    <s v="M"/>
    <n v="2.5"/>
    <n v="33.464999999999996"/>
    <n v="33.464999999999996"/>
    <x v="1"/>
  </r>
  <r>
    <s v="SGA-30059-217"/>
    <x v="987"/>
    <x v="903"/>
    <x v="20"/>
    <n v="5"/>
    <x v="903"/>
    <s v="lkynetonrf@macromedia.com"/>
    <x v="2"/>
    <x v="2"/>
    <s v="Ara"/>
    <s v="Dark"/>
    <s v="D"/>
    <n v="0.5"/>
    <n v="5.97"/>
    <n v="29.849999999999998"/>
    <x v="0"/>
  </r>
  <r>
    <s v="GNL-98714-885"/>
    <x v="988"/>
    <x v="904"/>
    <x v="0"/>
    <n v="3"/>
    <x v="904"/>
    <s v=""/>
    <x v="2"/>
    <x v="0"/>
    <s v="Rob"/>
    <s v="Mid"/>
    <s v="M"/>
    <n v="1"/>
    <n v="9.9499999999999993"/>
    <n v="29.849999999999998"/>
    <x v="0"/>
  </r>
  <r>
    <s v="OQA-93249-841"/>
    <x v="989"/>
    <x v="905"/>
    <x v="37"/>
    <n v="6"/>
    <x v="905"/>
    <s v=""/>
    <x v="0"/>
    <x v="2"/>
    <s v="Ara"/>
    <s v="Mid"/>
    <s v="M"/>
    <n v="2.5"/>
    <n v="25.874999999999996"/>
    <n v="155.24999999999997"/>
    <x v="0"/>
  </r>
  <r>
    <s v="DUV-12075-132"/>
    <x v="990"/>
    <x v="906"/>
    <x v="15"/>
    <n v="5"/>
    <x v="906"/>
    <s v=""/>
    <x v="0"/>
    <x v="1"/>
    <s v="Exc"/>
    <s v="Dark"/>
    <s v="D"/>
    <n v="0.2"/>
    <n v="3.645"/>
    <n v="18.225000000000001"/>
    <x v="1"/>
  </r>
  <r>
    <s v="DUV-12075-132"/>
    <x v="991"/>
    <x v="906"/>
    <x v="31"/>
    <n v="2"/>
    <x v="906"/>
    <s v=""/>
    <x v="0"/>
    <x v="3"/>
    <s v="Lib"/>
    <s v="Dark"/>
    <s v="D"/>
    <n v="0.5"/>
    <n v="7.77"/>
    <n v="15.54"/>
    <x v="1"/>
  </r>
  <r>
    <s v="KPO-24942-184"/>
    <x v="992"/>
    <x v="907"/>
    <x v="26"/>
    <n v="3"/>
    <x v="907"/>
    <s v=""/>
    <x v="1"/>
    <x v="3"/>
    <s v="Lib"/>
    <s v="Light"/>
    <s v="L"/>
    <n v="2.5"/>
    <n v="36.454999999999998"/>
    <n v="109.36499999999999"/>
    <x v="1"/>
  </r>
  <r>
    <s v="SRJ-79353-838"/>
    <x v="993"/>
    <x v="908"/>
    <x v="2"/>
    <n v="6"/>
    <x v="908"/>
    <s v=""/>
    <x v="0"/>
    <x v="2"/>
    <s v="Ara"/>
    <s v="Light"/>
    <s v="L"/>
    <n v="1"/>
    <n v="12.95"/>
    <n v="77.699999999999989"/>
    <x v="1"/>
  </r>
  <r>
    <s v="XBV-40336-071"/>
    <x v="994"/>
    <x v="909"/>
    <x v="16"/>
    <n v="3"/>
    <x v="909"/>
    <s v=""/>
    <x v="1"/>
    <x v="2"/>
    <s v="Ara"/>
    <s v="Dark"/>
    <s v="D"/>
    <n v="0.2"/>
    <n v="2.9849999999999999"/>
    <n v="8.9550000000000001"/>
    <x v="1"/>
  </r>
  <r>
    <s v="RLM-96511-467"/>
    <x v="995"/>
    <x v="910"/>
    <x v="4"/>
    <n v="1"/>
    <x v="910"/>
    <s v="jtewelsonrn@samsung.com"/>
    <x v="0"/>
    <x v="0"/>
    <s v="Rob"/>
    <s v="Light"/>
    <s v="L"/>
    <n v="2.5"/>
    <n v="27.484999999999996"/>
    <n v="27.484999999999996"/>
    <x v="1"/>
  </r>
  <r>
    <s v="AEZ-13242-456"/>
    <x v="996"/>
    <x v="906"/>
    <x v="8"/>
    <n v="5"/>
    <x v="906"/>
    <s v=""/>
    <x v="0"/>
    <x v="0"/>
    <s v="Rob"/>
    <s v="Mid"/>
    <s v="M"/>
    <n v="0.5"/>
    <n v="5.97"/>
    <n v="29.849999999999998"/>
    <x v="1"/>
  </r>
  <r>
    <s v="UME-75640-698"/>
    <x v="997"/>
    <x v="906"/>
    <x v="19"/>
    <n v="4"/>
    <x v="906"/>
    <s v=""/>
    <x v="0"/>
    <x v="2"/>
    <s v="Ara"/>
    <s v="Mid"/>
    <s v="M"/>
    <n v="0.5"/>
    <n v="6.75"/>
    <n v="27"/>
    <x v="1"/>
  </r>
  <r>
    <s v="GJC-66474-557"/>
    <x v="998"/>
    <x v="911"/>
    <x v="9"/>
    <n v="1"/>
    <x v="911"/>
    <s v="njennyrq@bigcartel.com"/>
    <x v="0"/>
    <x v="2"/>
    <s v="Ara"/>
    <s v="Dark"/>
    <s v="D"/>
    <n v="1"/>
    <n v="9.9499999999999993"/>
    <n v="9.9499999999999993"/>
    <x v="1"/>
  </r>
  <r>
    <s v="IRV-20769-219"/>
    <x v="999"/>
    <x v="912"/>
    <x v="18"/>
    <n v="3"/>
    <x v="912"/>
    <s v=""/>
    <x v="2"/>
    <x v="1"/>
    <s v="Exc"/>
    <s v="Mid"/>
    <s v="M"/>
    <n v="0.2"/>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7B1CAC-633D-43F5-83A9-02A7EC45F2D4}" name="final"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3:E8" firstHeaderRow="1" firstDataRow="2" firstDataCol="1"/>
  <pivotFields count="19">
    <pivotField showAll="0" defaultSubtotal="0"/>
    <pivotField numFmtId="15"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pivotField showAll="0" defaultSubtotal="0"/>
    <pivotField showAll="0" defaultSubtotal="0"/>
    <pivotField showAll="0" defaultSubtotal="0"/>
    <pivotField showAll="0" defaultSubtotal="0"/>
    <pivotField showAll="0" defaultSubtotal="0">
      <items count="3">
        <item x="1"/>
        <item x="2"/>
        <item x="0"/>
      </items>
    </pivotField>
    <pivotField axis="axisCol" showAll="0" defaultSubtotal="0">
      <items count="4">
        <item x="2"/>
        <item x="1"/>
        <item x="3"/>
        <item x="0"/>
      </items>
    </pivotField>
    <pivotField showAll="0" defaultSubtotal="0"/>
    <pivotField showAll="0" defaultSubtotal="0"/>
    <pivotField showAll="0" defaultSubtotal="0"/>
    <pivotField numFmtId="165" showAll="0" defaultSubtotal="0"/>
    <pivotField numFmtId="166" showAll="0" defaultSubtotal="0"/>
    <pivotField dataField="1" numFmtId="166" showAll="0" defaultSubtotal="0"/>
    <pivotField showAll="0" defaultSubtotal="0">
      <items count="2">
        <item x="1"/>
        <item x="0"/>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2">
    <field x="18"/>
    <field x="16"/>
  </rowFields>
  <rowItems count="4">
    <i>
      <x v="1"/>
    </i>
    <i>
      <x v="2"/>
    </i>
    <i>
      <x v="3"/>
    </i>
    <i>
      <x v="4"/>
    </i>
  </rowItems>
  <colFields count="1">
    <field x="8"/>
  </colFields>
  <colItems count="4">
    <i>
      <x/>
    </i>
    <i>
      <x v="1"/>
    </i>
    <i>
      <x v="2"/>
    </i>
    <i>
      <x v="3"/>
    </i>
  </colItems>
  <dataFields count="1">
    <dataField name="Sum of Sales" fld="14" baseField="0" baseItem="0"/>
  </dataFields>
  <chartFormats count="10">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11" format="18" series="1">
      <pivotArea type="data" outline="0" fieldPosition="0">
        <references count="2">
          <reference field="4294967294" count="1" selected="0">
            <x v="0"/>
          </reference>
          <reference field="8" count="1" selected="0">
            <x v="0"/>
          </reference>
        </references>
      </pivotArea>
    </chartFormat>
    <chartFormat chart="11" format="19" series="1">
      <pivotArea type="data" outline="0" fieldPosition="0">
        <references count="2">
          <reference field="4294967294" count="1" selected="0">
            <x v="0"/>
          </reference>
          <reference field="8" count="1" selected="0">
            <x v="1"/>
          </reference>
        </references>
      </pivotArea>
    </chartFormat>
    <chartFormat chart="11" format="20" series="1">
      <pivotArea type="data" outline="0" fieldPosition="0">
        <references count="2">
          <reference field="4294967294" count="1" selected="0">
            <x v="0"/>
          </reference>
          <reference field="8" count="1" selected="0">
            <x v="2"/>
          </reference>
        </references>
      </pivotArea>
    </chartFormat>
    <chartFormat chart="11" format="21" series="1">
      <pivotArea type="data" outline="0" fieldPosition="0">
        <references count="2">
          <reference field="4294967294" count="1" selected="0">
            <x v="0"/>
          </reference>
          <reference field="8" count="1" selected="0">
            <x v="3"/>
          </reference>
        </references>
      </pivotArea>
    </chartFormat>
    <chartFormat chart="11" format="2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F06A5F-E3C8-4883-9647-83722EA95B9E}"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E7" firstHeaderRow="1" firstDataRow="2" firstDataCol="1"/>
  <pivotFields count="19">
    <pivotField showAll="0" defaultSubtotal="0"/>
    <pivotField numFmtId="15"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showAll="0"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pivotField>
    <pivotField showAll="0" defaultSubtotal="0"/>
    <pivotField showAll="0"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showAll="0" defaultSubtotal="0"/>
    <pivotField axis="axisRow" showAll="0" defaultSubtotal="0">
      <items count="3">
        <item x="1"/>
        <item x="2"/>
        <item x="0"/>
      </items>
    </pivotField>
    <pivotField showAll="0" defaultSubtotal="0">
      <items count="4">
        <item x="2"/>
        <item x="1"/>
        <item x="3"/>
        <item x="0"/>
      </items>
    </pivotField>
    <pivotField showAll="0" defaultSubtotal="0"/>
    <pivotField showAll="0" defaultSubtotal="0"/>
    <pivotField showAll="0" defaultSubtotal="0"/>
    <pivotField numFmtId="165" showAll="0" defaultSubtotal="0"/>
    <pivotField numFmtId="166" showAll="0" defaultSubtotal="0"/>
    <pivotField dataField="1" numFmtId="166" showAll="0" defaultSubtotal="0"/>
    <pivotField showAll="0" defaultSubtotal="0"/>
    <pivotField showAll="0" defaultSubtotal="0"/>
    <pivotField showAll="0" defaultSubtotal="0"/>
    <pivotField axis="axisCol" showAll="0" defaultSubtotal="0">
      <items count="6">
        <item x="0"/>
        <item x="1"/>
        <item x="2"/>
        <item x="3"/>
        <item x="4"/>
        <item x="5"/>
      </items>
    </pivotField>
  </pivotFields>
  <rowFields count="1">
    <field x="7"/>
  </rowFields>
  <rowItems count="3">
    <i>
      <x/>
    </i>
    <i>
      <x v="1"/>
    </i>
    <i>
      <x v="2"/>
    </i>
  </rowItems>
  <colFields count="1">
    <field x="18"/>
  </colFields>
  <colItems count="4">
    <i>
      <x v="1"/>
    </i>
    <i>
      <x v="2"/>
    </i>
    <i>
      <x v="3"/>
    </i>
    <i>
      <x v="4"/>
    </i>
  </colItems>
  <dataFields count="1">
    <dataField name="Sum of Sales" fld="14" baseField="0" baseItem="0"/>
  </dataFields>
  <chartFormats count="4">
    <chartFormat chart="14" format="14" series="1">
      <pivotArea type="data" outline="0" fieldPosition="0">
        <references count="1">
          <reference field="4294967294" count="1" selected="0">
            <x v="0"/>
          </reference>
        </references>
      </pivotArea>
    </chartFormat>
    <chartFormat chart="14" format="15" series="1">
      <pivotArea type="data" outline="0" fieldPosition="0">
        <references count="2">
          <reference field="4294967294" count="1" selected="0">
            <x v="0"/>
          </reference>
          <reference field="18" count="1" selected="0">
            <x v="2"/>
          </reference>
        </references>
      </pivotArea>
    </chartFormat>
    <chartFormat chart="14" format="16" series="1">
      <pivotArea type="data" outline="0" fieldPosition="0">
        <references count="2">
          <reference field="4294967294" count="1" selected="0">
            <x v="0"/>
          </reference>
          <reference field="18" count="1" selected="0">
            <x v="3"/>
          </reference>
        </references>
      </pivotArea>
    </chartFormat>
    <chartFormat chart="14" format="17" series="1">
      <pivotArea type="data" outline="0" fieldPosition="0">
        <references count="2">
          <reference field="4294967294" count="1" selected="0">
            <x v="0"/>
          </reference>
          <reference field="18"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D6D36C2-BB56-42A1-BDAC-1A87A347E206}" sourceName="Loyalty Card">
  <pivotTables>
    <pivotTable tabId="23" name="final"/>
  </pivotTables>
  <data>
    <tabular pivotCacheId="19533581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603386-7CEC-47E6-A5B5-2C46EC50DE80}" sourceName="Country">
  <pivotTables>
    <pivotTable tabId="23" name="final"/>
  </pivotTables>
  <data>
    <tabular pivotCacheId="19533581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63AB57E3-F2D3-49C2-A6BC-093B553513DC}" sourceName="Coffee Type Name">
  <pivotTables>
    <pivotTable tabId="23" name="final"/>
  </pivotTables>
  <data>
    <tabular pivotCacheId="195335814">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5D7FBC4A-765F-438B-B849-22AE35BB10D9}" sourceName="Years (Order Date)">
  <pivotTables>
    <pivotTable tabId="25" name="PivotTable1"/>
  </pivotTables>
  <data>
    <tabular pivotCacheId="195335814" customListSort="0" showMissing="0">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1" xr10:uid="{637DC752-0EAC-4156-9D03-C2D204C0D49F}" sourceName="Coffee Type Name">
  <pivotTables>
    <pivotTable tabId="25" name="PivotTable1"/>
  </pivotTables>
  <data>
    <tabular pivotCacheId="195335814">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03ED265A-677B-47AF-B0A7-0BCF34387AFD}" cache="Slicer_Loyalty_Card" caption="Loyalty Card" style="CoffeeSlicer" rowHeight="234950"/>
  <slicer name="Country" xr10:uid="{32CE5DC4-F0F5-4917-9035-6D9E0886FB89}" cache="Slicer_Country" caption="Country" style="CoffeeSlicer" rowHeight="234950"/>
  <slicer name="Coffee Type Name" xr10:uid="{2E5B6719-9EDB-4ABC-8438-A0BE31177A7E}" cache="Slicer_Coffee_Type_Name" caption="Coffee Type Name" style="Coffe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43BEC0DF-06C3-476D-91A0-CFD9C29B8D32}" cache="Slicer_Loyalty_Card" caption="Loyalty Card" style="CoffeeSlicer" rowHeight="234950"/>
  <slicer name="Country 1" xr10:uid="{0A86BFB7-91F9-4621-9884-0B26E611D222}" cache="Slicer_Country" caption="Country" style="CoffeeSlicer" rowHeight="234950"/>
  <slicer name="Coffee Type Name 1" xr10:uid="{026A5604-9EAF-4024-845C-72D28B7863B2}" cache="Slicer_Coffee_Type_Name" caption="Coffee Type Name" style="CoffeeSlicer" rowHeight="234950"/>
  <slicer name="Years (Order Date)" xr10:uid="{24593916-010D-4990-87D5-D1ADFC325BC2}" cache="Slicer_Years__Order_Date" caption="Years (Order Date)" style="CoffeeSlicer" rowHeight="234950"/>
  <slicer name="Coffee Type Name 2" xr10:uid="{97510570-857C-41BD-9819-214578AC20DE}" cache="Slicer_Coffee_Type_Name1" caption="Coffee Type Name" style="Coffe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1FE97B-F00A-4627-95C6-391D88692FD1}" name="CoffeeSales" displayName="CoffeeSales" ref="A1:P1001" totalsRowShown="0" headerRowDxfId="12">
  <autoFilter ref="A1:P1001" xr:uid="{941FE97B-F00A-4627-95C6-391D88692FD1}"/>
  <tableColumns count="16">
    <tableColumn id="1" xr3:uid="{6BD3E320-824B-498B-9032-41F2E0BB9D3D}" name="Order ID" dataDxfId="11"/>
    <tableColumn id="2" xr3:uid="{EE3142C1-5A2A-4650-BF91-B7DB69D7E313}" name="Order Date" dataDxfId="10"/>
    <tableColumn id="3" xr3:uid="{15BBF405-14F0-4039-9B8B-80DC49F2E7BA}" name="Customer ID" dataDxfId="9"/>
    <tableColumn id="4" xr3:uid="{0683862F-296E-4AFC-8A42-F75511BD79CC}" name="Product ID"/>
    <tableColumn id="5" xr3:uid="{0433127B-A846-4C68-ADF5-0F82AB4DC2E8}" name="Quantity" dataDxfId="8"/>
    <tableColumn id="6" xr3:uid="{F00BA14D-3BEB-40C0-8967-D669281394B9}" name="Customer Name" dataDxfId="7">
      <calculatedColumnFormula>_xlfn.XLOOKUP(C2,customers!$A$1:$A$1001,customers!$B$1:$B$1001,,0)</calculatedColumnFormula>
    </tableColumn>
    <tableColumn id="7" xr3:uid="{7B7096DB-2B93-4D2C-900D-A006EC0DD6C2}" name="Email" dataDxfId="6">
      <calculatedColumnFormula>IF(_xlfn.XLOOKUP(C2,customers!$A$1:$A$1001,customers!$C$1:$C$1001,,0)=0,"",_xlfn.XLOOKUP(C2,customers!$A$1:$A$1001,customers!$C$1:$C$1001,,0))</calculatedColumnFormula>
    </tableColumn>
    <tableColumn id="8" xr3:uid="{A0FB85FD-7B30-46A9-B35F-044C8BDCF2F3}" name="Country" dataDxfId="5">
      <calculatedColumnFormula>_xlfn.XLOOKUP(C2,customers!$A$1:$A$1001,customers!$G$1:$G$1001,,0)</calculatedColumnFormula>
    </tableColumn>
    <tableColumn id="9" xr3:uid="{0AABC280-FCF6-4DBC-BB50-208B4C43AF3D}" name="Coffee Type Name" dataDxfId="4">
      <calculatedColumnFormula array="1">_xlfn.IFS(J2="Rob","Robusta",J2="Ara","Arabica",J2="Exc","Excelsa",J2="Lib","Liberica")</calculatedColumnFormula>
    </tableColumn>
    <tableColumn id="10" xr3:uid="{F9F60EC0-B272-4CB9-A932-44D7D47A6E20}" name="Coffee Type">
      <calculatedColumnFormula>_xlfn.XLOOKUP(orders!D2,products!$A$1:$A$49,products!$B$1:$B$49,,0)</calculatedColumnFormula>
    </tableColumn>
    <tableColumn id="11" xr3:uid="{025A7FE7-0496-42E8-95C8-CCC095F83E59}" name="Roast Type Name">
      <calculatedColumnFormula array="1">_xlfn.IFS(L2="M","Mid",L2="D","Dark",L2="L","Light")</calculatedColumnFormula>
    </tableColumn>
    <tableColumn id="12" xr3:uid="{74805573-D337-421E-8A6A-F3B323E2B3FA}" name="Roast Type">
      <calculatedColumnFormula>_xlfn.XLOOKUP(D2,products!$A$1:$A$49,products!$C$1:$C$49,,0)</calculatedColumnFormula>
    </tableColumn>
    <tableColumn id="13" xr3:uid="{7FAF7EAD-91D9-42A4-8E5A-33E8427E5703}" name="Size" dataDxfId="3">
      <calculatedColumnFormula>_xlfn.XLOOKUP(orders!D2,products!$A$1:$A$49,products!$D$1:$D$49,,0)</calculatedColumnFormula>
    </tableColumn>
    <tableColumn id="14" xr3:uid="{5C8F235D-9134-4F72-9425-1E029CC4F3DF}" name="Unit Price" dataDxfId="2">
      <calculatedColumnFormula>_xlfn.XLOOKUP(orders!D2,products!$A$1:$A$49,products!$E$1:$E$49,,0)</calculatedColumnFormula>
    </tableColumn>
    <tableColumn id="15" xr3:uid="{4081AE19-1586-4541-BCB3-77AE31339B3E}" name="Sales" dataDxfId="1">
      <calculatedColumnFormula>E2*N2</calculatedColumnFormula>
    </tableColumn>
    <tableColumn id="16" xr3:uid="{B72E9BD6-9BBE-43A4-88CE-FF27479082FC}" name="Loyalty Card" dataDxfId="0">
      <calculatedColumnFormula>_xlfn.XLOOKUP(CoffeeSales[[#This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58840ED-3C2A-4729-8999-A7EC1D1309A1}" sourceName="Order Date">
  <pivotTables>
    <pivotTable tabId="23" name="final"/>
  </pivotTables>
  <state minimalRefreshVersion="6" lastRefreshVersion="6" pivotCacheId="19533581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336BF1D-22DB-4B85-8EC5-4886BEAD03AB}" cache="NativeTimeline_Order_Date" caption="Order Date" showSelectionLabel="0" showHorizontalScrollbar="0" level="2" selectionLevel="2" scrollPosition="2019-11-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DE1582A-5A75-4D31-93AA-B88122BA02F5}" cache="NativeTimeline_Order_Date" caption="Order Date" showSelectionLabel="0" showHorizontalScrollbar="0" level="2" selectionLevel="2" scrollPosition="2021-08-19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25974-59D7-4737-9F82-C445B9F562EA}">
  <dimension ref="A3:E8"/>
  <sheetViews>
    <sheetView workbookViewId="0">
      <selection activeCell="B18" sqref="B18"/>
    </sheetView>
  </sheetViews>
  <sheetFormatPr defaultRowHeight="14.4" x14ac:dyDescent="0.3"/>
  <cols>
    <col min="1" max="1" width="12.5546875" bestFit="1" customWidth="1"/>
    <col min="2" max="2" width="15.5546875" bestFit="1" customWidth="1"/>
    <col min="3" max="5" width="9" bestFit="1" customWidth="1"/>
  </cols>
  <sheetData>
    <row r="3" spans="1:5" x14ac:dyDescent="0.3">
      <c r="A3" s="7" t="s">
        <v>6204</v>
      </c>
      <c r="B3" s="7" t="s">
        <v>6198</v>
      </c>
    </row>
    <row r="4" spans="1:5" x14ac:dyDescent="0.3">
      <c r="A4" s="7" t="s">
        <v>6203</v>
      </c>
      <c r="B4" t="s">
        <v>6205</v>
      </c>
      <c r="C4" t="s">
        <v>6206</v>
      </c>
      <c r="D4" t="s">
        <v>6207</v>
      </c>
      <c r="E4" t="s">
        <v>6208</v>
      </c>
    </row>
    <row r="5" spans="1:5" x14ac:dyDescent="0.3">
      <c r="A5" s="8" t="s">
        <v>6199</v>
      </c>
      <c r="B5" s="10">
        <v>1448.3899999999999</v>
      </c>
      <c r="C5" s="10">
        <v>725.30999999999983</v>
      </c>
      <c r="D5" s="10">
        <v>1680.2349999999994</v>
      </c>
      <c r="E5" s="10">
        <v>1199.1849999999999</v>
      </c>
    </row>
    <row r="6" spans="1:5" x14ac:dyDescent="0.3">
      <c r="A6" s="8" t="s">
        <v>6200</v>
      </c>
      <c r="B6" s="10">
        <v>4033.579999999999</v>
      </c>
      <c r="C6" s="10">
        <v>5604.244999999999</v>
      </c>
      <c r="D6" s="10">
        <v>4141.8350000000009</v>
      </c>
      <c r="E6" s="10">
        <v>2617.4949999999994</v>
      </c>
    </row>
    <row r="7" spans="1:5" x14ac:dyDescent="0.3">
      <c r="A7" s="8" t="s">
        <v>6201</v>
      </c>
      <c r="B7" s="10">
        <v>4004.1749999999997</v>
      </c>
      <c r="C7" s="10">
        <v>4417.3799999999992</v>
      </c>
      <c r="D7" s="10">
        <v>4978.2749999999996</v>
      </c>
      <c r="E7" s="10">
        <v>3305.3099999999986</v>
      </c>
    </row>
    <row r="8" spans="1:5" x14ac:dyDescent="0.3">
      <c r="A8" s="8" t="s">
        <v>6202</v>
      </c>
      <c r="B8" s="10">
        <v>2282.349999999999</v>
      </c>
      <c r="C8" s="10">
        <v>1559.5049999999997</v>
      </c>
      <c r="D8" s="10">
        <v>1253.7299999999998</v>
      </c>
      <c r="E8" s="10">
        <v>1883.2549999999994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794" zoomScale="70" zoomScaleNormal="70" workbookViewId="0">
      <selection activeCell="D794" sqref="D794"/>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8.109375" customWidth="1"/>
    <col min="10" max="10" width="12.6640625" customWidth="1"/>
    <col min="11" max="11" width="17.21875" customWidth="1"/>
    <col min="12" max="12" width="11.6640625" customWidth="1"/>
    <col min="13" max="13" width="6.44140625" customWidth="1"/>
    <col min="14" max="14" width="12.21875" customWidth="1"/>
    <col min="15" max="15" width="10.44140625" customWidth="1"/>
    <col min="16" max="16" width="14.88671875" bestFit="1" customWidth="1"/>
  </cols>
  <sheetData>
    <row r="1" spans="1:16" x14ac:dyDescent="0.3">
      <c r="A1" s="2" t="s">
        <v>0</v>
      </c>
      <c r="B1" s="2" t="s">
        <v>1</v>
      </c>
      <c r="C1" s="2" t="s">
        <v>3</v>
      </c>
      <c r="D1" s="2" t="s">
        <v>11</v>
      </c>
      <c r="E1" s="2" t="s">
        <v>14</v>
      </c>
      <c r="F1" s="2" t="s">
        <v>4</v>
      </c>
      <c r="G1" s="2" t="s">
        <v>2</v>
      </c>
      <c r="H1" s="2" t="s">
        <v>7</v>
      </c>
      <c r="I1" s="2" t="s">
        <v>6196</v>
      </c>
      <c r="J1" s="2" t="s">
        <v>9</v>
      </c>
      <c r="K1" s="2" t="s">
        <v>6197</v>
      </c>
      <c r="L1" s="2" t="s">
        <v>10</v>
      </c>
      <c r="M1" s="2" t="s">
        <v>12</v>
      </c>
      <c r="N1" s="4" t="s">
        <v>13</v>
      </c>
      <c r="O1" s="2" t="s">
        <v>15</v>
      </c>
      <c r="P1" s="2" t="s">
        <v>6189</v>
      </c>
    </row>
    <row r="2" spans="1:16" x14ac:dyDescent="0.3">
      <c r="A2" s="2" t="s">
        <v>490</v>
      </c>
      <c r="B2" s="6">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s="2" t="str" cm="1">
        <f t="array" ref="I2">_xlfn.IFS(J2="Rob","Robusta",J2="Ara","Arabica",J2="Exc","Excelsa",J2="Lib","Liberica")</f>
        <v>Robusta</v>
      </c>
      <c r="J2" t="str">
        <f>_xlfn.XLOOKUP(orders!D2,products!$A$1:$A$49,products!$B$1:$B$49,,0)</f>
        <v>Rob</v>
      </c>
      <c r="K2" t="str" cm="1">
        <f t="array" ref="K2">_xlfn.IFS(L2="M","Mid",L2="D","Dark",L2="L","Light")</f>
        <v>Mid</v>
      </c>
      <c r="L2" t="str">
        <f>_xlfn.XLOOKUP(D2,products!$A$1:$A$49,products!$C$1:$C$49,,0)</f>
        <v>M</v>
      </c>
      <c r="M2" s="3">
        <f>_xlfn.XLOOKUP(orders!D2,products!$A$1:$A$49,products!$D$1:$D$49,,0)</f>
        <v>1</v>
      </c>
      <c r="N2" s="5">
        <f>_xlfn.XLOOKUP(orders!D2,products!$A$1:$A$49,products!$E$1:$E$49,,0)</f>
        <v>9.9499999999999993</v>
      </c>
      <c r="O2" s="5">
        <f>E2*N2</f>
        <v>19.899999999999999</v>
      </c>
      <c r="P2" t="str">
        <f>_xlfn.XLOOKUP(CoffeeSales[[#This Row],[Customer ID]],customers!$A$1:$A$1001,customers!$I$1:$I$1001,,0)</f>
        <v>Yes</v>
      </c>
    </row>
    <row r="3" spans="1:16" x14ac:dyDescent="0.3">
      <c r="A3" s="2" t="s">
        <v>490</v>
      </c>
      <c r="B3" s="6">
        <v>43714</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s="2" t="str" cm="1">
        <f t="array" ref="I3">_xlfn.IFS(J3="Rob","Robusta",J3="Ara","Arabica",J3="Exc","Excelsa",J3="Lib","Liberica")</f>
        <v>Excelsa</v>
      </c>
      <c r="J3" t="str">
        <f>_xlfn.XLOOKUP(orders!D3,products!$A$1:$A$49,products!$B$1:$B$49,,0)</f>
        <v>Exc</v>
      </c>
      <c r="K3" t="str" cm="1">
        <f t="array" ref="K3">_xlfn.IFS(L3="M","Mid",L3="D","Dark",L3="L","Light")</f>
        <v>Mid</v>
      </c>
      <c r="L3" t="str">
        <f>_xlfn.XLOOKUP(D3,products!$A$1:$A$49,products!$C$1:$C$49,,0)</f>
        <v>M</v>
      </c>
      <c r="M3" s="3">
        <f>_xlfn.XLOOKUP(orders!D3,products!$A$1:$A$49,products!$D$1:$D$49,,0)</f>
        <v>0.5</v>
      </c>
      <c r="N3" s="5">
        <f>_xlfn.XLOOKUP(orders!D3,products!$A$1:$A$49,products!$E$1:$E$49,,0)</f>
        <v>8.25</v>
      </c>
      <c r="O3" s="5">
        <f t="shared" ref="O3:O66" si="0">E3*N3</f>
        <v>41.25</v>
      </c>
      <c r="P3" t="str">
        <f>_xlfn.XLOOKUP(CoffeeSales[[#This Row],[Customer ID]],customers!$A$1:$A$1001,customers!$I$1:$I$1001,,0)</f>
        <v>Yes</v>
      </c>
    </row>
    <row r="4" spans="1:16" x14ac:dyDescent="0.3">
      <c r="A4" s="2" t="s">
        <v>501</v>
      </c>
      <c r="B4" s="6">
        <v>43715</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s="2" t="str" cm="1">
        <f t="array" ref="I4">_xlfn.IFS(J4="Rob","Robusta",J4="Ara","Arabica",J4="Exc","Excelsa",J4="Lib","Liberica")</f>
        <v>Arabica</v>
      </c>
      <c r="J4" t="str">
        <f>_xlfn.XLOOKUP(orders!D4,products!$A$1:$A$49,products!$B$1:$B$49,,0)</f>
        <v>Ara</v>
      </c>
      <c r="K4" t="str" cm="1">
        <f t="array" ref="K4">_xlfn.IFS(L4="M","Mid",L4="D","Dark",L4="L","Light")</f>
        <v>Light</v>
      </c>
      <c r="L4" t="str">
        <f>_xlfn.XLOOKUP(D4,products!$A$1:$A$49,products!$C$1:$C$49,,0)</f>
        <v>L</v>
      </c>
      <c r="M4" s="3">
        <f>_xlfn.XLOOKUP(orders!D4,products!$A$1:$A$49,products!$D$1:$D$49,,0)</f>
        <v>1</v>
      </c>
      <c r="N4" s="5">
        <f>_xlfn.XLOOKUP(orders!D4,products!$A$1:$A$49,products!$E$1:$E$49,,0)</f>
        <v>12.95</v>
      </c>
      <c r="O4" s="5">
        <f t="shared" si="0"/>
        <v>12.95</v>
      </c>
      <c r="P4" t="str">
        <f>_xlfn.XLOOKUP(CoffeeSales[[#This Row],[Customer ID]],customers!$A$1:$A$1001,customers!$I$1:$I$1001,,0)</f>
        <v>Yes</v>
      </c>
    </row>
    <row r="5" spans="1:16" x14ac:dyDescent="0.3">
      <c r="A5" s="2" t="s">
        <v>512</v>
      </c>
      <c r="B5" s="6">
        <v>43716</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s="2" t="str" cm="1">
        <f t="array" ref="I5">_xlfn.IFS(J5="Rob","Robusta",J5="Ara","Arabica",J5="Exc","Excelsa",J5="Lib","Liberica")</f>
        <v>Excelsa</v>
      </c>
      <c r="J5" t="str">
        <f>_xlfn.XLOOKUP(orders!D5,products!$A$1:$A$49,products!$B$1:$B$49,,0)</f>
        <v>Exc</v>
      </c>
      <c r="K5" t="str" cm="1">
        <f t="array" ref="K5">_xlfn.IFS(L5="M","Mid",L5="D","Dark",L5="L","Light")</f>
        <v>Mid</v>
      </c>
      <c r="L5" t="str">
        <f>_xlfn.XLOOKUP(D5,products!$A$1:$A$49,products!$C$1:$C$49,,0)</f>
        <v>M</v>
      </c>
      <c r="M5" s="3">
        <f>_xlfn.XLOOKUP(orders!D5,products!$A$1:$A$49,products!$D$1:$D$49,,0)</f>
        <v>1</v>
      </c>
      <c r="N5" s="5">
        <f>_xlfn.XLOOKUP(orders!D5,products!$A$1:$A$49,products!$E$1:$E$49,,0)</f>
        <v>13.75</v>
      </c>
      <c r="O5" s="5">
        <f t="shared" si="0"/>
        <v>27.5</v>
      </c>
      <c r="P5" t="str">
        <f>_xlfn.XLOOKUP(CoffeeSales[[#This Row],[Customer ID]],customers!$A$1:$A$1001,customers!$I$1:$I$1001,,0)</f>
        <v>No</v>
      </c>
    </row>
    <row r="6" spans="1:16" x14ac:dyDescent="0.3">
      <c r="A6" s="2" t="s">
        <v>512</v>
      </c>
      <c r="B6" s="6">
        <v>43717</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s="2" t="str" cm="1">
        <f t="array" ref="I6">_xlfn.IFS(J6="Rob","Robusta",J6="Ara","Arabica",J6="Exc","Excelsa",J6="Lib","Liberica")</f>
        <v>Robusta</v>
      </c>
      <c r="J6" t="str">
        <f>_xlfn.XLOOKUP(orders!D6,products!$A$1:$A$49,products!$B$1:$B$49,,0)</f>
        <v>Rob</v>
      </c>
      <c r="K6" t="str" cm="1">
        <f t="array" ref="K6">_xlfn.IFS(L6="M","Mid",L6="D","Dark",L6="L","Light")</f>
        <v>Light</v>
      </c>
      <c r="L6" t="str">
        <f>_xlfn.XLOOKUP(D6,products!$A$1:$A$49,products!$C$1:$C$49,,0)</f>
        <v>L</v>
      </c>
      <c r="M6" s="3">
        <f>_xlfn.XLOOKUP(orders!D6,products!$A$1:$A$49,products!$D$1:$D$49,,0)</f>
        <v>2.5</v>
      </c>
      <c r="N6" s="5">
        <f>_xlfn.XLOOKUP(orders!D6,products!$A$1:$A$49,products!$E$1:$E$49,,0)</f>
        <v>27.484999999999996</v>
      </c>
      <c r="O6" s="5">
        <f t="shared" si="0"/>
        <v>54.969999999999992</v>
      </c>
      <c r="P6" t="str">
        <f>_xlfn.XLOOKUP(CoffeeSales[[#This Row],[Customer ID]],customers!$A$1:$A$1001,customers!$I$1:$I$1001,,0)</f>
        <v>No</v>
      </c>
    </row>
    <row r="7" spans="1:16" x14ac:dyDescent="0.3">
      <c r="A7" s="2" t="s">
        <v>519</v>
      </c>
      <c r="B7" s="6">
        <v>43718</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s="2" t="str" cm="1">
        <f t="array" ref="I7">_xlfn.IFS(J7="Rob","Robusta",J7="Ara","Arabica",J7="Exc","Excelsa",J7="Lib","Liberica")</f>
        <v>Liberica</v>
      </c>
      <c r="J7" t="str">
        <f>_xlfn.XLOOKUP(orders!D7,products!$A$1:$A$49,products!$B$1:$B$49,,0)</f>
        <v>Lib</v>
      </c>
      <c r="K7" t="str" cm="1">
        <f t="array" ref="K7">_xlfn.IFS(L7="M","Mid",L7="D","Dark",L7="L","Light")</f>
        <v>Dark</v>
      </c>
      <c r="L7" t="str">
        <f>_xlfn.XLOOKUP(D7,products!$A$1:$A$49,products!$C$1:$C$49,,0)</f>
        <v>D</v>
      </c>
      <c r="M7" s="3">
        <f>_xlfn.XLOOKUP(orders!D7,products!$A$1:$A$49,products!$D$1:$D$49,,0)</f>
        <v>1</v>
      </c>
      <c r="N7" s="5">
        <f>_xlfn.XLOOKUP(orders!D7,products!$A$1:$A$49,products!$E$1:$E$49,,0)</f>
        <v>12.95</v>
      </c>
      <c r="O7" s="5">
        <f t="shared" si="0"/>
        <v>38.849999999999994</v>
      </c>
      <c r="P7" t="str">
        <f>_xlfn.XLOOKUP(CoffeeSales[[#This Row],[Customer ID]],customers!$A$1:$A$1001,customers!$I$1:$I$1001,,0)</f>
        <v>No</v>
      </c>
    </row>
    <row r="8" spans="1:16" x14ac:dyDescent="0.3">
      <c r="A8" s="2" t="s">
        <v>524</v>
      </c>
      <c r="B8" s="6">
        <v>43719</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s="2" t="str" cm="1">
        <f t="array" ref="I8">_xlfn.IFS(J8="Rob","Robusta",J8="Ara","Arabica",J8="Exc","Excelsa",J8="Lib","Liberica")</f>
        <v>Excelsa</v>
      </c>
      <c r="J8" t="str">
        <f>_xlfn.XLOOKUP(orders!D8,products!$A$1:$A$49,products!$B$1:$B$49,,0)</f>
        <v>Exc</v>
      </c>
      <c r="K8" t="str" cm="1">
        <f t="array" ref="K8">_xlfn.IFS(L8="M","Mid",L8="D","Dark",L8="L","Light")</f>
        <v>Dark</v>
      </c>
      <c r="L8" t="str">
        <f>_xlfn.XLOOKUP(D8,products!$A$1:$A$49,products!$C$1:$C$49,,0)</f>
        <v>D</v>
      </c>
      <c r="M8" s="3">
        <f>_xlfn.XLOOKUP(orders!D8,products!$A$1:$A$49,products!$D$1:$D$49,,0)</f>
        <v>0.5</v>
      </c>
      <c r="N8" s="5">
        <f>_xlfn.XLOOKUP(orders!D8,products!$A$1:$A$49,products!$E$1:$E$49,,0)</f>
        <v>7.29</v>
      </c>
      <c r="O8" s="5">
        <f t="shared" si="0"/>
        <v>21.87</v>
      </c>
      <c r="P8" t="str">
        <f>_xlfn.XLOOKUP(CoffeeSales[[#This Row],[Customer ID]],customers!$A$1:$A$1001,customers!$I$1:$I$1001,,0)</f>
        <v>Yes</v>
      </c>
    </row>
    <row r="9" spans="1:16" x14ac:dyDescent="0.3">
      <c r="A9" s="2" t="s">
        <v>530</v>
      </c>
      <c r="B9" s="6">
        <v>43720</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s="2" t="str" cm="1">
        <f t="array" ref="I9">_xlfn.IFS(J9="Rob","Robusta",J9="Ara","Arabica",J9="Exc","Excelsa",J9="Lib","Liberica")</f>
        <v>Liberica</v>
      </c>
      <c r="J9" t="str">
        <f>_xlfn.XLOOKUP(orders!D9,products!$A$1:$A$49,products!$B$1:$B$49,,0)</f>
        <v>Lib</v>
      </c>
      <c r="K9" t="str" cm="1">
        <f t="array" ref="K9">_xlfn.IFS(L9="M","Mid",L9="D","Dark",L9="L","Light")</f>
        <v>Light</v>
      </c>
      <c r="L9" t="str">
        <f>_xlfn.XLOOKUP(D9,products!$A$1:$A$49,products!$C$1:$C$49,,0)</f>
        <v>L</v>
      </c>
      <c r="M9" s="3">
        <f>_xlfn.XLOOKUP(orders!D9,products!$A$1:$A$49,products!$D$1:$D$49,,0)</f>
        <v>0.2</v>
      </c>
      <c r="N9" s="5">
        <f>_xlfn.XLOOKUP(orders!D9,products!$A$1:$A$49,products!$E$1:$E$49,,0)</f>
        <v>4.7549999999999999</v>
      </c>
      <c r="O9" s="5">
        <f t="shared" si="0"/>
        <v>4.7549999999999999</v>
      </c>
      <c r="P9" t="str">
        <f>_xlfn.XLOOKUP(CoffeeSales[[#This Row],[Customer ID]],customers!$A$1:$A$1001,customers!$I$1:$I$1001,,0)</f>
        <v>Yes</v>
      </c>
    </row>
    <row r="10" spans="1:16" x14ac:dyDescent="0.3">
      <c r="A10" s="2" t="s">
        <v>535</v>
      </c>
      <c r="B10" s="6">
        <v>43721</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s="2" t="str" cm="1">
        <f t="array" ref="I10">_xlfn.IFS(J10="Rob","Robusta",J10="Ara","Arabica",J10="Exc","Excelsa",J10="Lib","Liberica")</f>
        <v>Robusta</v>
      </c>
      <c r="J10" t="str">
        <f>_xlfn.XLOOKUP(orders!D10,products!$A$1:$A$49,products!$B$1:$B$49,,0)</f>
        <v>Rob</v>
      </c>
      <c r="K10" t="str" cm="1">
        <f t="array" ref="K10">_xlfn.IFS(L10="M","Mid",L10="D","Dark",L10="L","Light")</f>
        <v>Mid</v>
      </c>
      <c r="L10" t="str">
        <f>_xlfn.XLOOKUP(D10,products!$A$1:$A$49,products!$C$1:$C$49,,0)</f>
        <v>M</v>
      </c>
      <c r="M10" s="3">
        <f>_xlfn.XLOOKUP(orders!D10,products!$A$1:$A$49,products!$D$1:$D$49,,0)</f>
        <v>0.5</v>
      </c>
      <c r="N10" s="5">
        <f>_xlfn.XLOOKUP(orders!D10,products!$A$1:$A$49,products!$E$1:$E$49,,0)</f>
        <v>5.97</v>
      </c>
      <c r="O10" s="5">
        <f t="shared" si="0"/>
        <v>17.91</v>
      </c>
      <c r="P10" t="str">
        <f>_xlfn.XLOOKUP(CoffeeSales[[#This Row],[Customer ID]],customers!$A$1:$A$1001,customers!$I$1:$I$1001,,0)</f>
        <v>No</v>
      </c>
    </row>
    <row r="11" spans="1:16" x14ac:dyDescent="0.3">
      <c r="A11" s="2" t="s">
        <v>541</v>
      </c>
      <c r="B11" s="6">
        <v>43722</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s="2" t="str" cm="1">
        <f t="array" ref="I11">_xlfn.IFS(J11="Rob","Robusta",J11="Ara","Arabica",J11="Exc","Excelsa",J11="Lib","Liberica")</f>
        <v>Robusta</v>
      </c>
      <c r="J11" t="str">
        <f>_xlfn.XLOOKUP(orders!D11,products!$A$1:$A$49,products!$B$1:$B$49,,0)</f>
        <v>Rob</v>
      </c>
      <c r="K11" t="str" cm="1">
        <f t="array" ref="K11">_xlfn.IFS(L11="M","Mid",L11="D","Dark",L11="L","Light")</f>
        <v>Mid</v>
      </c>
      <c r="L11" t="str">
        <f>_xlfn.XLOOKUP(D11,products!$A$1:$A$49,products!$C$1:$C$49,,0)</f>
        <v>M</v>
      </c>
      <c r="M11" s="3">
        <f>_xlfn.XLOOKUP(orders!D11,products!$A$1:$A$49,products!$D$1:$D$49,,0)</f>
        <v>0.5</v>
      </c>
      <c r="N11" s="5">
        <f>_xlfn.XLOOKUP(orders!D11,products!$A$1:$A$49,products!$E$1:$E$49,,0)</f>
        <v>5.97</v>
      </c>
      <c r="O11" s="5">
        <f t="shared" si="0"/>
        <v>5.97</v>
      </c>
      <c r="P11" t="str">
        <f>_xlfn.XLOOKUP(CoffeeSales[[#This Row],[Customer ID]],customers!$A$1:$A$1001,customers!$I$1:$I$1001,,0)</f>
        <v>No</v>
      </c>
    </row>
    <row r="12" spans="1:16" x14ac:dyDescent="0.3">
      <c r="A12" s="2" t="s">
        <v>547</v>
      </c>
      <c r="B12" s="6">
        <v>43723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s="2" t="str" cm="1">
        <f t="array" ref="I12">_xlfn.IFS(J12="Rob","Robusta",J12="Ara","Arabica",J12="Exc","Excelsa",J12="Lib","Liberica")</f>
        <v>Arabica</v>
      </c>
      <c r="J12" t="str">
        <f>_xlfn.XLOOKUP(orders!D12,products!$A$1:$A$49,products!$B$1:$B$49,,0)</f>
        <v>Ara</v>
      </c>
      <c r="K12" t="str" cm="1">
        <f t="array" ref="K12">_xlfn.IFS(L12="M","Mid",L12="D","Dark",L12="L","Light")</f>
        <v>Dark</v>
      </c>
      <c r="L12" t="str">
        <f>_xlfn.XLOOKUP(D12,products!$A$1:$A$49,products!$C$1:$C$49,,0)</f>
        <v>D</v>
      </c>
      <c r="M12" s="3">
        <f>_xlfn.XLOOKUP(orders!D12,products!$A$1:$A$49,products!$D$1:$D$49,,0)</f>
        <v>1</v>
      </c>
      <c r="N12" s="5">
        <f>_xlfn.XLOOKUP(orders!D12,products!$A$1:$A$49,products!$E$1:$E$49,,0)</f>
        <v>9.9499999999999993</v>
      </c>
      <c r="O12" s="5">
        <f t="shared" si="0"/>
        <v>39.799999999999997</v>
      </c>
      <c r="P12" t="str">
        <f>_xlfn.XLOOKUP(CoffeeSales[[#This Row],[Customer ID]],customers!$A$1:$A$1001,customers!$I$1:$I$1001,,0)</f>
        <v>No</v>
      </c>
    </row>
    <row r="13" spans="1:16" x14ac:dyDescent="0.3">
      <c r="A13" s="2" t="s">
        <v>553</v>
      </c>
      <c r="B13" s="6">
        <v>43724</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s="2" t="str" cm="1">
        <f t="array" ref="I13">_xlfn.IFS(J13="Rob","Robusta",J13="Ara","Arabica",J13="Exc","Excelsa",J13="Lib","Liberica")</f>
        <v>Excelsa</v>
      </c>
      <c r="J13" t="str">
        <f>_xlfn.XLOOKUP(orders!D13,products!$A$1:$A$49,products!$B$1:$B$49,,0)</f>
        <v>Exc</v>
      </c>
      <c r="K13" t="str" cm="1">
        <f t="array" ref="K13">_xlfn.IFS(L13="M","Mid",L13="D","Dark",L13="L","Light")</f>
        <v>Light</v>
      </c>
      <c r="L13" t="str">
        <f>_xlfn.XLOOKUP(D13,products!$A$1:$A$49,products!$C$1:$C$49,,0)</f>
        <v>L</v>
      </c>
      <c r="M13" s="3">
        <f>_xlfn.XLOOKUP(orders!D13,products!$A$1:$A$49,products!$D$1:$D$49,,0)</f>
        <v>2.5</v>
      </c>
      <c r="N13" s="5">
        <f>_xlfn.XLOOKUP(orders!D13,products!$A$1:$A$49,products!$E$1:$E$49,,0)</f>
        <v>34.154999999999994</v>
      </c>
      <c r="O13" s="5">
        <f t="shared" si="0"/>
        <v>170.77499999999998</v>
      </c>
      <c r="P13" t="str">
        <f>_xlfn.XLOOKUP(CoffeeSales[[#This Row],[Customer ID]],customers!$A$1:$A$1001,customers!$I$1:$I$1001,,0)</f>
        <v>Yes</v>
      </c>
    </row>
    <row r="14" spans="1:16" x14ac:dyDescent="0.3">
      <c r="A14" s="2" t="s">
        <v>559</v>
      </c>
      <c r="B14" s="6">
        <v>43725</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s="2" t="str" cm="1">
        <f t="array" ref="I14">_xlfn.IFS(J14="Rob","Robusta",J14="Ara","Arabica",J14="Exc","Excelsa",J14="Lib","Liberica")</f>
        <v>Robusta</v>
      </c>
      <c r="J14" t="str">
        <f>_xlfn.XLOOKUP(orders!D14,products!$A$1:$A$49,products!$B$1:$B$49,,0)</f>
        <v>Rob</v>
      </c>
      <c r="K14" t="str" cm="1">
        <f t="array" ref="K14">_xlfn.IFS(L14="M","Mid",L14="D","Dark",L14="L","Light")</f>
        <v>Mid</v>
      </c>
      <c r="L14" t="str">
        <f>_xlfn.XLOOKUP(D14,products!$A$1:$A$49,products!$C$1:$C$49,,0)</f>
        <v>M</v>
      </c>
      <c r="M14" s="3">
        <f>_xlfn.XLOOKUP(orders!D14,products!$A$1:$A$49,products!$D$1:$D$49,,0)</f>
        <v>1</v>
      </c>
      <c r="N14" s="5">
        <f>_xlfn.XLOOKUP(orders!D14,products!$A$1:$A$49,products!$E$1:$E$49,,0)</f>
        <v>9.9499999999999993</v>
      </c>
      <c r="O14" s="5">
        <f t="shared" si="0"/>
        <v>49.75</v>
      </c>
      <c r="P14" t="str">
        <f>_xlfn.XLOOKUP(CoffeeSales[[#This Row],[Customer ID]],customers!$A$1:$A$1001,customers!$I$1:$I$1001,,0)</f>
        <v>No</v>
      </c>
    </row>
    <row r="15" spans="1:16" x14ac:dyDescent="0.3">
      <c r="A15" s="2" t="s">
        <v>565</v>
      </c>
      <c r="B15" s="6">
        <v>43726</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s="2" t="str" cm="1">
        <f t="array" ref="I15">_xlfn.IFS(J15="Rob","Robusta",J15="Ara","Arabica",J15="Exc","Excelsa",J15="Lib","Liberica")</f>
        <v>Robusta</v>
      </c>
      <c r="J15" t="str">
        <f>_xlfn.XLOOKUP(orders!D15,products!$A$1:$A$49,products!$B$1:$B$49,,0)</f>
        <v>Rob</v>
      </c>
      <c r="K15" t="str" cm="1">
        <f t="array" ref="K15">_xlfn.IFS(L15="M","Mid",L15="D","Dark",L15="L","Light")</f>
        <v>Dark</v>
      </c>
      <c r="L15" t="str">
        <f>_xlfn.XLOOKUP(D15,products!$A$1:$A$49,products!$C$1:$C$49,,0)</f>
        <v>D</v>
      </c>
      <c r="M15" s="3">
        <f>_xlfn.XLOOKUP(orders!D15,products!$A$1:$A$49,products!$D$1:$D$49,,0)</f>
        <v>2.5</v>
      </c>
      <c r="N15" s="5">
        <f>_xlfn.XLOOKUP(orders!D15,products!$A$1:$A$49,products!$E$1:$E$49,,0)</f>
        <v>20.584999999999997</v>
      </c>
      <c r="O15" s="5">
        <f t="shared" si="0"/>
        <v>41.169999999999995</v>
      </c>
      <c r="P15" t="str">
        <f>_xlfn.XLOOKUP(CoffeeSales[[#This Row],[Customer ID]],customers!$A$1:$A$1001,customers!$I$1:$I$1001,,0)</f>
        <v>No</v>
      </c>
    </row>
    <row r="16" spans="1:16" x14ac:dyDescent="0.3">
      <c r="A16" s="2" t="s">
        <v>570</v>
      </c>
      <c r="B16" s="6">
        <v>43727</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s="2" t="str" cm="1">
        <f t="array" ref="I16">_xlfn.IFS(J16="Rob","Robusta",J16="Ara","Arabica",J16="Exc","Excelsa",J16="Lib","Liberica")</f>
        <v>Liberica</v>
      </c>
      <c r="J16" t="str">
        <f>_xlfn.XLOOKUP(orders!D16,products!$A$1:$A$49,products!$B$1:$B$49,,0)</f>
        <v>Lib</v>
      </c>
      <c r="K16" t="str" cm="1">
        <f t="array" ref="K16">_xlfn.IFS(L16="M","Mid",L16="D","Dark",L16="L","Light")</f>
        <v>Dark</v>
      </c>
      <c r="L16" t="str">
        <f>_xlfn.XLOOKUP(D16,products!$A$1:$A$49,products!$C$1:$C$49,,0)</f>
        <v>D</v>
      </c>
      <c r="M16" s="3">
        <f>_xlfn.XLOOKUP(orders!D16,products!$A$1:$A$49,products!$D$1:$D$49,,0)</f>
        <v>0.2</v>
      </c>
      <c r="N16" s="5">
        <f>_xlfn.XLOOKUP(orders!D16,products!$A$1:$A$49,products!$E$1:$E$49,,0)</f>
        <v>3.8849999999999998</v>
      </c>
      <c r="O16" s="5">
        <f t="shared" si="0"/>
        <v>11.654999999999999</v>
      </c>
      <c r="P16" t="str">
        <f>_xlfn.XLOOKUP(CoffeeSales[[#This Row],[Customer ID]],customers!$A$1:$A$1001,customers!$I$1:$I$1001,,0)</f>
        <v>Yes</v>
      </c>
    </row>
    <row r="17" spans="1:16" x14ac:dyDescent="0.3">
      <c r="A17" s="2" t="s">
        <v>576</v>
      </c>
      <c r="B17" s="6">
        <v>43728</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s="2" t="str" cm="1">
        <f t="array" ref="I17">_xlfn.IFS(J17="Rob","Robusta",J17="Ara","Arabica",J17="Exc","Excelsa",J17="Lib","Liberica")</f>
        <v>Robusta</v>
      </c>
      <c r="J17" t="str">
        <f>_xlfn.XLOOKUP(orders!D17,products!$A$1:$A$49,products!$B$1:$B$49,,0)</f>
        <v>Rob</v>
      </c>
      <c r="K17" t="str" cm="1">
        <f t="array" ref="K17">_xlfn.IFS(L17="M","Mid",L17="D","Dark",L17="L","Light")</f>
        <v>Mid</v>
      </c>
      <c r="L17" t="str">
        <f>_xlfn.XLOOKUP(D17,products!$A$1:$A$49,products!$C$1:$C$49,,0)</f>
        <v>M</v>
      </c>
      <c r="M17" s="3">
        <f>_xlfn.XLOOKUP(orders!D17,products!$A$1:$A$49,products!$D$1:$D$49,,0)</f>
        <v>2.5</v>
      </c>
      <c r="N17" s="5">
        <f>_xlfn.XLOOKUP(orders!D17,products!$A$1:$A$49,products!$E$1:$E$49,,0)</f>
        <v>22.884999999999998</v>
      </c>
      <c r="O17" s="5">
        <f t="shared" si="0"/>
        <v>114.42499999999998</v>
      </c>
      <c r="P17" t="str">
        <f>_xlfn.XLOOKUP(CoffeeSales[[#This Row],[Customer ID]],customers!$A$1:$A$1001,customers!$I$1:$I$1001,,0)</f>
        <v>No</v>
      </c>
    </row>
    <row r="18" spans="1:16" x14ac:dyDescent="0.3">
      <c r="A18" s="2" t="s">
        <v>581</v>
      </c>
      <c r="B18" s="6">
        <v>43729</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s="2" t="str" cm="1">
        <f t="array" ref="I18">_xlfn.IFS(J18="Rob","Robusta",J18="Ara","Arabica",J18="Exc","Excelsa",J18="Lib","Liberica")</f>
        <v>Arabica</v>
      </c>
      <c r="J18" t="str">
        <f>_xlfn.XLOOKUP(orders!D18,products!$A$1:$A$49,products!$B$1:$B$49,,0)</f>
        <v>Ara</v>
      </c>
      <c r="K18" t="str" cm="1">
        <f t="array" ref="K18">_xlfn.IFS(L18="M","Mid",L18="D","Dark",L18="L","Light")</f>
        <v>Mid</v>
      </c>
      <c r="L18" t="str">
        <f>_xlfn.XLOOKUP(D18,products!$A$1:$A$49,products!$C$1:$C$49,,0)</f>
        <v>M</v>
      </c>
      <c r="M18" s="3">
        <f>_xlfn.XLOOKUP(orders!D18,products!$A$1:$A$49,products!$D$1:$D$49,,0)</f>
        <v>0.2</v>
      </c>
      <c r="N18" s="5">
        <f>_xlfn.XLOOKUP(orders!D18,products!$A$1:$A$49,products!$E$1:$E$49,,0)</f>
        <v>3.375</v>
      </c>
      <c r="O18" s="5">
        <f t="shared" si="0"/>
        <v>20.25</v>
      </c>
      <c r="P18" t="str">
        <f>_xlfn.XLOOKUP(CoffeeSales[[#This Row],[Customer ID]],customers!$A$1:$A$1001,customers!$I$1:$I$1001,,0)</f>
        <v>No</v>
      </c>
    </row>
    <row r="19" spans="1:16" x14ac:dyDescent="0.3">
      <c r="A19" s="2" t="s">
        <v>587</v>
      </c>
      <c r="B19" s="6">
        <v>43730</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s="2" t="str" cm="1">
        <f t="array" ref="I19">_xlfn.IFS(J19="Rob","Robusta",J19="Ara","Arabica",J19="Exc","Excelsa",J19="Lib","Liberica")</f>
        <v>Arabica</v>
      </c>
      <c r="J19" t="str">
        <f>_xlfn.XLOOKUP(orders!D19,products!$A$1:$A$49,products!$B$1:$B$49,,0)</f>
        <v>Ara</v>
      </c>
      <c r="K19" t="str" cm="1">
        <f t="array" ref="K19">_xlfn.IFS(L19="M","Mid",L19="D","Dark",L19="L","Light")</f>
        <v>Light</v>
      </c>
      <c r="L19" t="str">
        <f>_xlfn.XLOOKUP(D19,products!$A$1:$A$49,products!$C$1:$C$49,,0)</f>
        <v>L</v>
      </c>
      <c r="M19" s="3">
        <f>_xlfn.XLOOKUP(orders!D19,products!$A$1:$A$49,products!$D$1:$D$49,,0)</f>
        <v>1</v>
      </c>
      <c r="N19" s="5">
        <f>_xlfn.XLOOKUP(orders!D19,products!$A$1:$A$49,products!$E$1:$E$49,,0)</f>
        <v>12.95</v>
      </c>
      <c r="O19" s="5">
        <f t="shared" si="0"/>
        <v>77.699999999999989</v>
      </c>
      <c r="P19" t="str">
        <f>_xlfn.XLOOKUP(CoffeeSales[[#This Row],[Customer ID]],customers!$A$1:$A$1001,customers!$I$1:$I$1001,,0)</f>
        <v>No</v>
      </c>
    </row>
    <row r="20" spans="1:16" x14ac:dyDescent="0.3">
      <c r="A20" s="2" t="s">
        <v>593</v>
      </c>
      <c r="B20" s="6">
        <v>43731</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s="2" t="str" cm="1">
        <f t="array" ref="I20">_xlfn.IFS(J20="Rob","Robusta",J20="Ara","Arabica",J20="Exc","Excelsa",J20="Lib","Liberica")</f>
        <v>Robusta</v>
      </c>
      <c r="J20" t="str">
        <f>_xlfn.XLOOKUP(orders!D20,products!$A$1:$A$49,products!$B$1:$B$49,,0)</f>
        <v>Rob</v>
      </c>
      <c r="K20" t="str" cm="1">
        <f t="array" ref="K20">_xlfn.IFS(L20="M","Mid",L20="D","Dark",L20="L","Light")</f>
        <v>Dark</v>
      </c>
      <c r="L20" t="str">
        <f>_xlfn.XLOOKUP(D20,products!$A$1:$A$49,products!$C$1:$C$49,,0)</f>
        <v>D</v>
      </c>
      <c r="M20" s="3">
        <f>_xlfn.XLOOKUP(orders!D20,products!$A$1:$A$49,products!$D$1:$D$49,,0)</f>
        <v>2.5</v>
      </c>
      <c r="N20" s="5">
        <f>_xlfn.XLOOKUP(orders!D20,products!$A$1:$A$49,products!$E$1:$E$49,,0)</f>
        <v>20.584999999999997</v>
      </c>
      <c r="O20" s="5">
        <f t="shared" si="0"/>
        <v>82.339999999999989</v>
      </c>
      <c r="P20" t="str">
        <f>_xlfn.XLOOKUP(CoffeeSales[[#This Row],[Customer ID]],customers!$A$1:$A$1001,customers!$I$1:$I$1001,,0)</f>
        <v>Yes</v>
      </c>
    </row>
    <row r="21" spans="1:16" x14ac:dyDescent="0.3">
      <c r="A21" s="2" t="s">
        <v>598</v>
      </c>
      <c r="B21" s="6">
        <v>43732</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s="2" t="str" cm="1">
        <f t="array" ref="I21">_xlfn.IFS(J21="Rob","Robusta",J21="Ara","Arabica",J21="Exc","Excelsa",J21="Lib","Liberica")</f>
        <v>Arabica</v>
      </c>
      <c r="J21" t="str">
        <f>_xlfn.XLOOKUP(orders!D21,products!$A$1:$A$49,products!$B$1:$B$49,,0)</f>
        <v>Ara</v>
      </c>
      <c r="K21" t="str" cm="1">
        <f t="array" ref="K21">_xlfn.IFS(L21="M","Mid",L21="D","Dark",L21="L","Light")</f>
        <v>Mid</v>
      </c>
      <c r="L21" t="str">
        <f>_xlfn.XLOOKUP(D21,products!$A$1:$A$49,products!$C$1:$C$49,,0)</f>
        <v>M</v>
      </c>
      <c r="M21" s="3">
        <f>_xlfn.XLOOKUP(orders!D21,products!$A$1:$A$49,products!$D$1:$D$49,,0)</f>
        <v>0.2</v>
      </c>
      <c r="N21" s="5">
        <f>_xlfn.XLOOKUP(orders!D21,products!$A$1:$A$49,products!$E$1:$E$49,,0)</f>
        <v>3.375</v>
      </c>
      <c r="O21" s="5">
        <f t="shared" si="0"/>
        <v>16.875</v>
      </c>
      <c r="P21" t="str">
        <f>_xlfn.XLOOKUP(CoffeeSales[[#This Row],[Customer ID]],customers!$A$1:$A$1001,customers!$I$1:$I$1001,,0)</f>
        <v>Yes</v>
      </c>
    </row>
    <row r="22" spans="1:16" x14ac:dyDescent="0.3">
      <c r="A22" s="2" t="s">
        <v>598</v>
      </c>
      <c r="B22" s="6">
        <v>43733</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s="2" t="str" cm="1">
        <f t="array" ref="I22">_xlfn.IFS(J22="Rob","Robusta",J22="Ara","Arabica",J22="Exc","Excelsa",J22="Lib","Liberica")</f>
        <v>Excelsa</v>
      </c>
      <c r="J22" t="str">
        <f>_xlfn.XLOOKUP(orders!D22,products!$A$1:$A$49,products!$B$1:$B$49,,0)</f>
        <v>Exc</v>
      </c>
      <c r="K22" t="str" cm="1">
        <f t="array" ref="K22">_xlfn.IFS(L22="M","Mid",L22="D","Dark",L22="L","Light")</f>
        <v>Dark</v>
      </c>
      <c r="L22" t="str">
        <f>_xlfn.XLOOKUP(D22,products!$A$1:$A$49,products!$C$1:$C$49,,0)</f>
        <v>D</v>
      </c>
      <c r="M22" s="3">
        <f>_xlfn.XLOOKUP(orders!D22,products!$A$1:$A$49,products!$D$1:$D$49,,0)</f>
        <v>0.2</v>
      </c>
      <c r="N22" s="5">
        <f>_xlfn.XLOOKUP(orders!D22,products!$A$1:$A$49,products!$E$1:$E$49,,0)</f>
        <v>3.645</v>
      </c>
      <c r="O22" s="5">
        <f t="shared" si="0"/>
        <v>14.58</v>
      </c>
      <c r="P22" t="str">
        <f>_xlfn.XLOOKUP(CoffeeSales[[#This Row],[Customer ID]],customers!$A$1:$A$1001,customers!$I$1:$I$1001,,0)</f>
        <v>Yes</v>
      </c>
    </row>
    <row r="23" spans="1:16" x14ac:dyDescent="0.3">
      <c r="A23" s="2" t="s">
        <v>608</v>
      </c>
      <c r="B23" s="6">
        <v>43734</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s="2" t="str" cm="1">
        <f t="array" ref="I23">_xlfn.IFS(J23="Rob","Robusta",J23="Ara","Arabica",J23="Exc","Excelsa",J23="Lib","Liberica")</f>
        <v>Arabica</v>
      </c>
      <c r="J23" t="str">
        <f>_xlfn.XLOOKUP(orders!D23,products!$A$1:$A$49,products!$B$1:$B$49,,0)</f>
        <v>Ara</v>
      </c>
      <c r="K23" t="str" cm="1">
        <f t="array" ref="K23">_xlfn.IFS(L23="M","Mid",L23="D","Dark",L23="L","Light")</f>
        <v>Dark</v>
      </c>
      <c r="L23" t="str">
        <f>_xlfn.XLOOKUP(D23,products!$A$1:$A$49,products!$C$1:$C$49,,0)</f>
        <v>D</v>
      </c>
      <c r="M23" s="3">
        <f>_xlfn.XLOOKUP(orders!D23,products!$A$1:$A$49,products!$D$1:$D$49,,0)</f>
        <v>0.2</v>
      </c>
      <c r="N23" s="5">
        <f>_xlfn.XLOOKUP(orders!D23,products!$A$1:$A$49,products!$E$1:$E$49,,0)</f>
        <v>2.9849999999999999</v>
      </c>
      <c r="O23" s="5">
        <f t="shared" si="0"/>
        <v>17.91</v>
      </c>
      <c r="P23" t="str">
        <f>_xlfn.XLOOKUP(CoffeeSales[[#This Row],[Customer ID]],customers!$A$1:$A$1001,customers!$I$1:$I$1001,,0)</f>
        <v>No</v>
      </c>
    </row>
    <row r="24" spans="1:16" x14ac:dyDescent="0.3">
      <c r="A24" s="2" t="s">
        <v>614</v>
      </c>
      <c r="B24" s="6">
        <v>43735</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s="2" t="str" cm="1">
        <f t="array" ref="I24">_xlfn.IFS(J24="Rob","Robusta",J24="Ara","Arabica",J24="Exc","Excelsa",J24="Lib","Liberica")</f>
        <v>Robusta</v>
      </c>
      <c r="J24" t="str">
        <f>_xlfn.XLOOKUP(orders!D24,products!$A$1:$A$49,products!$B$1:$B$49,,0)</f>
        <v>Rob</v>
      </c>
      <c r="K24" t="str" cm="1">
        <f t="array" ref="K24">_xlfn.IFS(L24="M","Mid",L24="D","Dark",L24="L","Light")</f>
        <v>Mid</v>
      </c>
      <c r="L24" t="str">
        <f>_xlfn.XLOOKUP(D24,products!$A$1:$A$49,products!$C$1:$C$49,,0)</f>
        <v>M</v>
      </c>
      <c r="M24" s="3">
        <f>_xlfn.XLOOKUP(orders!D24,products!$A$1:$A$49,products!$D$1:$D$49,,0)</f>
        <v>2.5</v>
      </c>
      <c r="N24" s="5">
        <f>_xlfn.XLOOKUP(orders!D24,products!$A$1:$A$49,products!$E$1:$E$49,,0)</f>
        <v>22.884999999999998</v>
      </c>
      <c r="O24" s="5">
        <f t="shared" si="0"/>
        <v>91.539999999999992</v>
      </c>
      <c r="P24" t="str">
        <f>_xlfn.XLOOKUP(CoffeeSales[[#This Row],[Customer ID]],customers!$A$1:$A$1001,customers!$I$1:$I$1001,,0)</f>
        <v>Yes</v>
      </c>
    </row>
    <row r="25" spans="1:16" x14ac:dyDescent="0.3">
      <c r="A25" s="2" t="s">
        <v>620</v>
      </c>
      <c r="B25" s="6">
        <v>43736</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s="2" t="str" cm="1">
        <f t="array" ref="I25">_xlfn.IFS(J25="Rob","Robusta",J25="Ara","Arabica",J25="Exc","Excelsa",J25="Lib","Liberica")</f>
        <v>Arabica</v>
      </c>
      <c r="J25" t="str">
        <f>_xlfn.XLOOKUP(orders!D25,products!$A$1:$A$49,products!$B$1:$B$49,,0)</f>
        <v>Ara</v>
      </c>
      <c r="K25" t="str" cm="1">
        <f t="array" ref="K25">_xlfn.IFS(L25="M","Mid",L25="D","Dark",L25="L","Light")</f>
        <v>Dark</v>
      </c>
      <c r="L25" t="str">
        <f>_xlfn.XLOOKUP(D25,products!$A$1:$A$49,products!$C$1:$C$49,,0)</f>
        <v>D</v>
      </c>
      <c r="M25" s="3">
        <f>_xlfn.XLOOKUP(orders!D25,products!$A$1:$A$49,products!$D$1:$D$49,,0)</f>
        <v>0.2</v>
      </c>
      <c r="N25" s="5">
        <f>_xlfn.XLOOKUP(orders!D25,products!$A$1:$A$49,products!$E$1:$E$49,,0)</f>
        <v>2.9849999999999999</v>
      </c>
      <c r="O25" s="5">
        <f t="shared" si="0"/>
        <v>11.94</v>
      </c>
      <c r="P25" t="str">
        <f>_xlfn.XLOOKUP(CoffeeSales[[#This Row],[Customer ID]],customers!$A$1:$A$1001,customers!$I$1:$I$1001,,0)</f>
        <v>Yes</v>
      </c>
    </row>
    <row r="26" spans="1:16" x14ac:dyDescent="0.3">
      <c r="A26" s="2" t="s">
        <v>626</v>
      </c>
      <c r="B26" s="6">
        <v>43737</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s="2" t="str" cm="1">
        <f t="array" ref="I26">_xlfn.IFS(J26="Rob","Robusta",J26="Ara","Arabica",J26="Exc","Excelsa",J26="Lib","Liberica")</f>
        <v>Arabica</v>
      </c>
      <c r="J26" t="str">
        <f>_xlfn.XLOOKUP(orders!D26,products!$A$1:$A$49,products!$B$1:$B$49,,0)</f>
        <v>Ara</v>
      </c>
      <c r="K26" t="str" cm="1">
        <f t="array" ref="K26">_xlfn.IFS(L26="M","Mid",L26="D","Dark",L26="L","Light")</f>
        <v>Mid</v>
      </c>
      <c r="L26" t="str">
        <f>_xlfn.XLOOKUP(D26,products!$A$1:$A$49,products!$C$1:$C$49,,0)</f>
        <v>M</v>
      </c>
      <c r="M26" s="3">
        <f>_xlfn.XLOOKUP(orders!D26,products!$A$1:$A$49,products!$D$1:$D$49,,0)</f>
        <v>1</v>
      </c>
      <c r="N26" s="5">
        <f>_xlfn.XLOOKUP(orders!D26,products!$A$1:$A$49,products!$E$1:$E$49,,0)</f>
        <v>11.25</v>
      </c>
      <c r="O26" s="5">
        <f t="shared" si="0"/>
        <v>11.25</v>
      </c>
      <c r="P26" t="str">
        <f>_xlfn.XLOOKUP(CoffeeSales[[#This Row],[Customer ID]],customers!$A$1:$A$1001,customers!$I$1:$I$1001,,0)</f>
        <v>No</v>
      </c>
    </row>
    <row r="27" spans="1:16" x14ac:dyDescent="0.3">
      <c r="A27" s="2" t="s">
        <v>632</v>
      </c>
      <c r="B27" s="6">
        <v>43738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s="2" t="str" cm="1">
        <f t="array" ref="I27">_xlfn.IFS(J27="Rob","Robusta",J27="Ara","Arabica",J27="Exc","Excelsa",J27="Lib","Liberica")</f>
        <v>Excelsa</v>
      </c>
      <c r="J27" t="str">
        <f>_xlfn.XLOOKUP(orders!D27,products!$A$1:$A$49,products!$B$1:$B$49,,0)</f>
        <v>Exc</v>
      </c>
      <c r="K27" t="str" cm="1">
        <f t="array" ref="K27">_xlfn.IFS(L27="M","Mid",L27="D","Dark",L27="L","Light")</f>
        <v>Mid</v>
      </c>
      <c r="L27" t="str">
        <f>_xlfn.XLOOKUP(D27,products!$A$1:$A$49,products!$C$1:$C$49,,0)</f>
        <v>M</v>
      </c>
      <c r="M27" s="3">
        <f>_xlfn.XLOOKUP(orders!D27,products!$A$1:$A$49,products!$D$1:$D$49,,0)</f>
        <v>0.2</v>
      </c>
      <c r="N27" s="5">
        <f>_xlfn.XLOOKUP(orders!D27,products!$A$1:$A$49,products!$E$1:$E$49,,0)</f>
        <v>4.125</v>
      </c>
      <c r="O27" s="5">
        <f t="shared" si="0"/>
        <v>12.375</v>
      </c>
      <c r="P27" t="str">
        <f>_xlfn.XLOOKUP(CoffeeSales[[#This Row],[Customer ID]],customers!$A$1:$A$1001,customers!$I$1:$I$1001,,0)</f>
        <v>Yes</v>
      </c>
    </row>
    <row r="28" spans="1:16" x14ac:dyDescent="0.3">
      <c r="A28" s="2" t="s">
        <v>637</v>
      </c>
      <c r="B28" s="6">
        <v>43739</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s="2" t="str" cm="1">
        <f t="array" ref="I28">_xlfn.IFS(J28="Rob","Robusta",J28="Ara","Arabica",J28="Exc","Excelsa",J28="Lib","Liberica")</f>
        <v>Arabica</v>
      </c>
      <c r="J28" t="str">
        <f>_xlfn.XLOOKUP(orders!D28,products!$A$1:$A$49,products!$B$1:$B$49,,0)</f>
        <v>Ara</v>
      </c>
      <c r="K28" t="str" cm="1">
        <f t="array" ref="K28">_xlfn.IFS(L28="M","Mid",L28="D","Dark",L28="L","Light")</f>
        <v>Mid</v>
      </c>
      <c r="L28" t="str">
        <f>_xlfn.XLOOKUP(D28,products!$A$1:$A$49,products!$C$1:$C$49,,0)</f>
        <v>M</v>
      </c>
      <c r="M28" s="3">
        <f>_xlfn.XLOOKUP(orders!D28,products!$A$1:$A$49,products!$D$1:$D$49,,0)</f>
        <v>0.5</v>
      </c>
      <c r="N28" s="5">
        <f>_xlfn.XLOOKUP(orders!D28,products!$A$1:$A$49,products!$E$1:$E$49,,0)</f>
        <v>6.75</v>
      </c>
      <c r="O28" s="5">
        <f t="shared" si="0"/>
        <v>27</v>
      </c>
      <c r="P28" t="str">
        <f>_xlfn.XLOOKUP(CoffeeSales[[#This Row],[Customer ID]],customers!$A$1:$A$1001,customers!$I$1:$I$1001,,0)</f>
        <v>Yes</v>
      </c>
    </row>
    <row r="29" spans="1:16" x14ac:dyDescent="0.3">
      <c r="A29" s="2" t="s">
        <v>643</v>
      </c>
      <c r="B29" s="6">
        <v>43740</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s="2" t="str" cm="1">
        <f t="array" ref="I29">_xlfn.IFS(J29="Rob","Robusta",J29="Ara","Arabica",J29="Exc","Excelsa",J29="Lib","Liberica")</f>
        <v>Arabica</v>
      </c>
      <c r="J29" t="str">
        <f>_xlfn.XLOOKUP(orders!D29,products!$A$1:$A$49,products!$B$1:$B$49,,0)</f>
        <v>Ara</v>
      </c>
      <c r="K29" t="str" cm="1">
        <f t="array" ref="K29">_xlfn.IFS(L29="M","Mid",L29="D","Dark",L29="L","Light")</f>
        <v>Mid</v>
      </c>
      <c r="L29" t="str">
        <f>_xlfn.XLOOKUP(D29,products!$A$1:$A$49,products!$C$1:$C$49,,0)</f>
        <v>M</v>
      </c>
      <c r="M29" s="3">
        <f>_xlfn.XLOOKUP(orders!D29,products!$A$1:$A$49,products!$D$1:$D$49,,0)</f>
        <v>0.2</v>
      </c>
      <c r="N29" s="5">
        <f>_xlfn.XLOOKUP(orders!D29,products!$A$1:$A$49,products!$E$1:$E$49,,0)</f>
        <v>3.375</v>
      </c>
      <c r="O29" s="5">
        <f t="shared" si="0"/>
        <v>16.875</v>
      </c>
      <c r="P29" t="str">
        <f>_xlfn.XLOOKUP(CoffeeSales[[#This Row],[Customer ID]],customers!$A$1:$A$1001,customers!$I$1:$I$1001,,0)</f>
        <v>No</v>
      </c>
    </row>
    <row r="30" spans="1:16" x14ac:dyDescent="0.3">
      <c r="A30" s="2" t="s">
        <v>649</v>
      </c>
      <c r="B30" s="6">
        <v>43741</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s="2" t="str" cm="1">
        <f t="array" ref="I30">_xlfn.IFS(J30="Rob","Robusta",J30="Ara","Arabica",J30="Exc","Excelsa",J30="Lib","Liberica")</f>
        <v>Arabica</v>
      </c>
      <c r="J30" t="str">
        <f>_xlfn.XLOOKUP(orders!D30,products!$A$1:$A$49,products!$B$1:$B$49,,0)</f>
        <v>Ara</v>
      </c>
      <c r="K30" t="str" cm="1">
        <f t="array" ref="K30">_xlfn.IFS(L30="M","Mid",L30="D","Dark",L30="L","Light")</f>
        <v>Dark</v>
      </c>
      <c r="L30" t="str">
        <f>_xlfn.XLOOKUP(D30,products!$A$1:$A$49,products!$C$1:$C$49,,0)</f>
        <v>D</v>
      </c>
      <c r="M30" s="3">
        <f>_xlfn.XLOOKUP(orders!D30,products!$A$1:$A$49,products!$D$1:$D$49,,0)</f>
        <v>0.5</v>
      </c>
      <c r="N30" s="5">
        <f>_xlfn.XLOOKUP(orders!D30,products!$A$1:$A$49,products!$E$1:$E$49,,0)</f>
        <v>5.97</v>
      </c>
      <c r="O30" s="5">
        <f t="shared" si="0"/>
        <v>17.91</v>
      </c>
      <c r="P30" t="str">
        <f>_xlfn.XLOOKUP(CoffeeSales[[#This Row],[Customer ID]],customers!$A$1:$A$1001,customers!$I$1:$I$1001,,0)</f>
        <v>No</v>
      </c>
    </row>
    <row r="31" spans="1:16" x14ac:dyDescent="0.3">
      <c r="A31" s="2" t="s">
        <v>655</v>
      </c>
      <c r="B31" s="6">
        <v>43742</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s="2" t="str" cm="1">
        <f t="array" ref="I31">_xlfn.IFS(J31="Rob","Robusta",J31="Ara","Arabica",J31="Exc","Excelsa",J31="Lib","Liberica")</f>
        <v>Arabica</v>
      </c>
      <c r="J31" t="str">
        <f>_xlfn.XLOOKUP(orders!D31,products!$A$1:$A$49,products!$B$1:$B$49,,0)</f>
        <v>Ara</v>
      </c>
      <c r="K31" t="str" cm="1">
        <f t="array" ref="K31">_xlfn.IFS(L31="M","Mid",L31="D","Dark",L31="L","Light")</f>
        <v>Dark</v>
      </c>
      <c r="L31" t="str">
        <f>_xlfn.XLOOKUP(D31,products!$A$1:$A$49,products!$C$1:$C$49,,0)</f>
        <v>D</v>
      </c>
      <c r="M31" s="3">
        <f>_xlfn.XLOOKUP(orders!D31,products!$A$1:$A$49,products!$D$1:$D$49,,0)</f>
        <v>1</v>
      </c>
      <c r="N31" s="5">
        <f>_xlfn.XLOOKUP(orders!D31,products!$A$1:$A$49,products!$E$1:$E$49,,0)</f>
        <v>9.9499999999999993</v>
      </c>
      <c r="O31" s="5">
        <f t="shared" si="0"/>
        <v>39.799999999999997</v>
      </c>
      <c r="P31" t="str">
        <f>_xlfn.XLOOKUP(CoffeeSales[[#This Row],[Customer ID]],customers!$A$1:$A$1001,customers!$I$1:$I$1001,,0)</f>
        <v>Yes</v>
      </c>
    </row>
    <row r="32" spans="1:16" x14ac:dyDescent="0.3">
      <c r="A32" s="2" t="s">
        <v>661</v>
      </c>
      <c r="B32" s="6">
        <v>43743</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s="2" t="str" cm="1">
        <f t="array" ref="I32">_xlfn.IFS(J32="Rob","Robusta",J32="Ara","Arabica",J32="Exc","Excelsa",J32="Lib","Liberica")</f>
        <v>Liberica</v>
      </c>
      <c r="J32" t="str">
        <f>_xlfn.XLOOKUP(orders!D32,products!$A$1:$A$49,products!$B$1:$B$49,,0)</f>
        <v>Lib</v>
      </c>
      <c r="K32" t="str" cm="1">
        <f t="array" ref="K32">_xlfn.IFS(L32="M","Mid",L32="D","Dark",L32="L","Light")</f>
        <v>Mid</v>
      </c>
      <c r="L32" t="str">
        <f>_xlfn.XLOOKUP(D32,products!$A$1:$A$49,products!$C$1:$C$49,,0)</f>
        <v>M</v>
      </c>
      <c r="M32" s="3">
        <f>_xlfn.XLOOKUP(orders!D32,products!$A$1:$A$49,products!$D$1:$D$49,,0)</f>
        <v>0.2</v>
      </c>
      <c r="N32" s="5">
        <f>_xlfn.XLOOKUP(orders!D32,products!$A$1:$A$49,products!$E$1:$E$49,,0)</f>
        <v>4.3650000000000002</v>
      </c>
      <c r="O32" s="5">
        <f t="shared" si="0"/>
        <v>21.825000000000003</v>
      </c>
      <c r="P32" t="str">
        <f>_xlfn.XLOOKUP(CoffeeSales[[#This Row],[Customer ID]],customers!$A$1:$A$1001,customers!$I$1:$I$1001,,0)</f>
        <v>No</v>
      </c>
    </row>
    <row r="33" spans="1:16" x14ac:dyDescent="0.3">
      <c r="A33" s="2" t="s">
        <v>661</v>
      </c>
      <c r="B33" s="6">
        <v>43744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s="2" t="str" cm="1">
        <f t="array" ref="I33">_xlfn.IFS(J33="Rob","Robusta",J33="Ara","Arabica",J33="Exc","Excelsa",J33="Lib","Liberica")</f>
        <v>Arabica</v>
      </c>
      <c r="J33" t="str">
        <f>_xlfn.XLOOKUP(orders!D33,products!$A$1:$A$49,products!$B$1:$B$49,,0)</f>
        <v>Ara</v>
      </c>
      <c r="K33" t="str" cm="1">
        <f t="array" ref="K33">_xlfn.IFS(L33="M","Mid",L33="D","Dark",L33="L","Light")</f>
        <v>Dark</v>
      </c>
      <c r="L33" t="str">
        <f>_xlfn.XLOOKUP(D33,products!$A$1:$A$49,products!$C$1:$C$49,,0)</f>
        <v>D</v>
      </c>
      <c r="M33" s="3">
        <f>_xlfn.XLOOKUP(orders!D33,products!$A$1:$A$49,products!$D$1:$D$49,,0)</f>
        <v>0.5</v>
      </c>
      <c r="N33" s="5">
        <f>_xlfn.XLOOKUP(orders!D33,products!$A$1:$A$49,products!$E$1:$E$49,,0)</f>
        <v>5.97</v>
      </c>
      <c r="O33" s="5">
        <f t="shared" si="0"/>
        <v>35.82</v>
      </c>
      <c r="P33" t="str">
        <f>_xlfn.XLOOKUP(CoffeeSales[[#This Row],[Customer ID]],customers!$A$1:$A$1001,customers!$I$1:$I$1001,,0)</f>
        <v>No</v>
      </c>
    </row>
    <row r="34" spans="1:16" x14ac:dyDescent="0.3">
      <c r="A34" s="2" t="s">
        <v>661</v>
      </c>
      <c r="B34" s="6">
        <v>43745</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s="2" t="str" cm="1">
        <f t="array" ref="I34">_xlfn.IFS(J34="Rob","Robusta",J34="Ara","Arabica",J34="Exc","Excelsa",J34="Lib","Liberica")</f>
        <v>Liberica</v>
      </c>
      <c r="J34" t="str">
        <f>_xlfn.XLOOKUP(orders!D34,products!$A$1:$A$49,products!$B$1:$B$49,,0)</f>
        <v>Lib</v>
      </c>
      <c r="K34" t="str" cm="1">
        <f t="array" ref="K34">_xlfn.IFS(L34="M","Mid",L34="D","Dark",L34="L","Light")</f>
        <v>Mid</v>
      </c>
      <c r="L34" t="str">
        <f>_xlfn.XLOOKUP(D34,products!$A$1:$A$49,products!$C$1:$C$49,,0)</f>
        <v>M</v>
      </c>
      <c r="M34" s="3">
        <f>_xlfn.XLOOKUP(orders!D34,products!$A$1:$A$49,products!$D$1:$D$49,,0)</f>
        <v>0.5</v>
      </c>
      <c r="N34" s="5">
        <f>_xlfn.XLOOKUP(orders!D34,products!$A$1:$A$49,products!$E$1:$E$49,,0)</f>
        <v>8.73</v>
      </c>
      <c r="O34" s="5">
        <f t="shared" si="0"/>
        <v>52.38</v>
      </c>
      <c r="P34" t="str">
        <f>_xlfn.XLOOKUP(CoffeeSales[[#This Row],[Customer ID]],customers!$A$1:$A$1001,customers!$I$1:$I$1001,,0)</f>
        <v>No</v>
      </c>
    </row>
    <row r="35" spans="1:16" x14ac:dyDescent="0.3">
      <c r="A35" s="2" t="s">
        <v>676</v>
      </c>
      <c r="B35" s="6">
        <v>43746</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s="2" t="str" cm="1">
        <f t="array" ref="I35">_xlfn.IFS(J35="Rob","Robusta",J35="Ara","Arabica",J35="Exc","Excelsa",J35="Lib","Liberica")</f>
        <v>Liberica</v>
      </c>
      <c r="J35" t="str">
        <f>_xlfn.XLOOKUP(orders!D35,products!$A$1:$A$49,products!$B$1:$B$49,,0)</f>
        <v>Lib</v>
      </c>
      <c r="K35" t="str" cm="1">
        <f t="array" ref="K35">_xlfn.IFS(L35="M","Mid",L35="D","Dark",L35="L","Light")</f>
        <v>Light</v>
      </c>
      <c r="L35" t="str">
        <f>_xlfn.XLOOKUP(D35,products!$A$1:$A$49,products!$C$1:$C$49,,0)</f>
        <v>L</v>
      </c>
      <c r="M35" s="3">
        <f>_xlfn.XLOOKUP(orders!D35,products!$A$1:$A$49,products!$D$1:$D$49,,0)</f>
        <v>0.2</v>
      </c>
      <c r="N35" s="5">
        <f>_xlfn.XLOOKUP(orders!D35,products!$A$1:$A$49,products!$E$1:$E$49,,0)</f>
        <v>4.7549999999999999</v>
      </c>
      <c r="O35" s="5">
        <f t="shared" si="0"/>
        <v>23.774999999999999</v>
      </c>
      <c r="P35" t="str">
        <f>_xlfn.XLOOKUP(CoffeeSales[[#This Row],[Customer ID]],customers!$A$1:$A$1001,customers!$I$1:$I$1001,,0)</f>
        <v>No</v>
      </c>
    </row>
    <row r="36" spans="1:16" x14ac:dyDescent="0.3">
      <c r="A36" s="2" t="s">
        <v>681</v>
      </c>
      <c r="B36" s="6">
        <v>43747</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s="2" t="str" cm="1">
        <f t="array" ref="I36">_xlfn.IFS(J36="Rob","Robusta",J36="Ara","Arabica",J36="Exc","Excelsa",J36="Lib","Liberica")</f>
        <v>Liberica</v>
      </c>
      <c r="J36" t="str">
        <f>_xlfn.XLOOKUP(orders!D36,products!$A$1:$A$49,products!$B$1:$B$49,,0)</f>
        <v>Lib</v>
      </c>
      <c r="K36" t="str" cm="1">
        <f t="array" ref="K36">_xlfn.IFS(L36="M","Mid",L36="D","Dark",L36="L","Light")</f>
        <v>Light</v>
      </c>
      <c r="L36" t="str">
        <f>_xlfn.XLOOKUP(D36,products!$A$1:$A$49,products!$C$1:$C$49,,0)</f>
        <v>L</v>
      </c>
      <c r="M36" s="3">
        <f>_xlfn.XLOOKUP(orders!D36,products!$A$1:$A$49,products!$D$1:$D$49,,0)</f>
        <v>0.5</v>
      </c>
      <c r="N36" s="5">
        <f>_xlfn.XLOOKUP(orders!D36,products!$A$1:$A$49,products!$E$1:$E$49,,0)</f>
        <v>9.51</v>
      </c>
      <c r="O36" s="5">
        <f t="shared" si="0"/>
        <v>57.06</v>
      </c>
      <c r="P36" t="str">
        <f>_xlfn.XLOOKUP(CoffeeSales[[#This Row],[Customer ID]],customers!$A$1:$A$1001,customers!$I$1:$I$1001,,0)</f>
        <v>Yes</v>
      </c>
    </row>
    <row r="37" spans="1:16" x14ac:dyDescent="0.3">
      <c r="A37" s="2" t="s">
        <v>687</v>
      </c>
      <c r="B37" s="6">
        <v>43748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s="2" t="str" cm="1">
        <f t="array" ref="I37">_xlfn.IFS(J37="Rob","Robusta",J37="Ara","Arabica",J37="Exc","Excelsa",J37="Lib","Liberica")</f>
        <v>Arabica</v>
      </c>
      <c r="J37" t="str">
        <f>_xlfn.XLOOKUP(orders!D37,products!$A$1:$A$49,products!$B$1:$B$49,,0)</f>
        <v>Ara</v>
      </c>
      <c r="K37" t="str" cm="1">
        <f t="array" ref="K37">_xlfn.IFS(L37="M","Mid",L37="D","Dark",L37="L","Light")</f>
        <v>Dark</v>
      </c>
      <c r="L37" t="str">
        <f>_xlfn.XLOOKUP(D37,products!$A$1:$A$49,products!$C$1:$C$49,,0)</f>
        <v>D</v>
      </c>
      <c r="M37" s="3">
        <f>_xlfn.XLOOKUP(orders!D37,products!$A$1:$A$49,products!$D$1:$D$49,,0)</f>
        <v>0.5</v>
      </c>
      <c r="N37" s="5">
        <f>_xlfn.XLOOKUP(orders!D37,products!$A$1:$A$49,products!$E$1:$E$49,,0)</f>
        <v>5.97</v>
      </c>
      <c r="O37" s="5">
        <f t="shared" si="0"/>
        <v>35.82</v>
      </c>
      <c r="P37" t="str">
        <f>_xlfn.XLOOKUP(CoffeeSales[[#This Row],[Customer ID]],customers!$A$1:$A$1001,customers!$I$1:$I$1001,,0)</f>
        <v>No</v>
      </c>
    </row>
    <row r="38" spans="1:16" x14ac:dyDescent="0.3">
      <c r="A38" s="2" t="s">
        <v>693</v>
      </c>
      <c r="B38" s="6">
        <v>43749</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s="2" t="str" cm="1">
        <f t="array" ref="I38">_xlfn.IFS(J38="Rob","Robusta",J38="Ara","Arabica",J38="Exc","Excelsa",J38="Lib","Liberica")</f>
        <v>Liberica</v>
      </c>
      <c r="J38" t="str">
        <f>_xlfn.XLOOKUP(orders!D38,products!$A$1:$A$49,products!$B$1:$B$49,,0)</f>
        <v>Lib</v>
      </c>
      <c r="K38" t="str" cm="1">
        <f t="array" ref="K38">_xlfn.IFS(L38="M","Mid",L38="D","Dark",L38="L","Light")</f>
        <v>Mid</v>
      </c>
      <c r="L38" t="str">
        <f>_xlfn.XLOOKUP(D38,products!$A$1:$A$49,products!$C$1:$C$49,,0)</f>
        <v>M</v>
      </c>
      <c r="M38" s="3">
        <f>_xlfn.XLOOKUP(orders!D38,products!$A$1:$A$49,products!$D$1:$D$49,,0)</f>
        <v>0.2</v>
      </c>
      <c r="N38" s="5">
        <f>_xlfn.XLOOKUP(orders!D38,products!$A$1:$A$49,products!$E$1:$E$49,,0)</f>
        <v>4.3650000000000002</v>
      </c>
      <c r="O38" s="5">
        <f t="shared" si="0"/>
        <v>8.73</v>
      </c>
      <c r="P38" t="str">
        <f>_xlfn.XLOOKUP(CoffeeSales[[#This Row],[Customer ID]],customers!$A$1:$A$1001,customers!$I$1:$I$1001,,0)</f>
        <v>No</v>
      </c>
    </row>
    <row r="39" spans="1:16" x14ac:dyDescent="0.3">
      <c r="A39" s="2" t="s">
        <v>699</v>
      </c>
      <c r="B39" s="6">
        <v>43750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s="2" t="str" cm="1">
        <f t="array" ref="I39">_xlfn.IFS(J39="Rob","Robusta",J39="Ara","Arabica",J39="Exc","Excelsa",J39="Lib","Liberica")</f>
        <v>Liberica</v>
      </c>
      <c r="J39" t="str">
        <f>_xlfn.XLOOKUP(orders!D39,products!$A$1:$A$49,products!$B$1:$B$49,,0)</f>
        <v>Lib</v>
      </c>
      <c r="K39" t="str" cm="1">
        <f t="array" ref="K39">_xlfn.IFS(L39="M","Mid",L39="D","Dark",L39="L","Light")</f>
        <v>Light</v>
      </c>
      <c r="L39" t="str">
        <f>_xlfn.XLOOKUP(D39,products!$A$1:$A$49,products!$C$1:$C$49,,0)</f>
        <v>L</v>
      </c>
      <c r="M39" s="3">
        <f>_xlfn.XLOOKUP(orders!D39,products!$A$1:$A$49,products!$D$1:$D$49,,0)</f>
        <v>0.5</v>
      </c>
      <c r="N39" s="5">
        <f>_xlfn.XLOOKUP(orders!D39,products!$A$1:$A$49,products!$E$1:$E$49,,0)</f>
        <v>9.51</v>
      </c>
      <c r="O39" s="5">
        <f t="shared" si="0"/>
        <v>28.53</v>
      </c>
      <c r="P39" t="str">
        <f>_xlfn.XLOOKUP(CoffeeSales[[#This Row],[Customer ID]],customers!$A$1:$A$1001,customers!$I$1:$I$1001,,0)</f>
        <v>No</v>
      </c>
    </row>
    <row r="40" spans="1:16" x14ac:dyDescent="0.3">
      <c r="A40" s="2" t="s">
        <v>705</v>
      </c>
      <c r="B40" s="6">
        <v>43751</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s="2" t="str" cm="1">
        <f t="array" ref="I40">_xlfn.IFS(J40="Rob","Robusta",J40="Ara","Arabica",J40="Exc","Excelsa",J40="Lib","Liberica")</f>
        <v>Robusta</v>
      </c>
      <c r="J40" t="str">
        <f>_xlfn.XLOOKUP(orders!D40,products!$A$1:$A$49,products!$B$1:$B$49,,0)</f>
        <v>Rob</v>
      </c>
      <c r="K40" t="str" cm="1">
        <f t="array" ref="K40">_xlfn.IFS(L40="M","Mid",L40="D","Dark",L40="L","Light")</f>
        <v>Mid</v>
      </c>
      <c r="L40" t="str">
        <f>_xlfn.XLOOKUP(D40,products!$A$1:$A$49,products!$C$1:$C$49,,0)</f>
        <v>M</v>
      </c>
      <c r="M40" s="3">
        <f>_xlfn.XLOOKUP(orders!D40,products!$A$1:$A$49,products!$D$1:$D$49,,0)</f>
        <v>2.5</v>
      </c>
      <c r="N40" s="5">
        <f>_xlfn.XLOOKUP(orders!D40,products!$A$1:$A$49,products!$E$1:$E$49,,0)</f>
        <v>22.884999999999998</v>
      </c>
      <c r="O40" s="5">
        <f t="shared" si="0"/>
        <v>114.42499999999998</v>
      </c>
      <c r="P40" t="str">
        <f>_xlfn.XLOOKUP(CoffeeSales[[#This Row],[Customer ID]],customers!$A$1:$A$1001,customers!$I$1:$I$1001,,0)</f>
        <v>No</v>
      </c>
    </row>
    <row r="41" spans="1:16" x14ac:dyDescent="0.3">
      <c r="A41" s="2" t="s">
        <v>711</v>
      </c>
      <c r="B41" s="6">
        <v>43752</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s="2" t="str" cm="1">
        <f t="array" ref="I41">_xlfn.IFS(J41="Rob","Robusta",J41="Ara","Arabica",J41="Exc","Excelsa",J41="Lib","Liberica")</f>
        <v>Robusta</v>
      </c>
      <c r="J41" t="str">
        <f>_xlfn.XLOOKUP(orders!D41,products!$A$1:$A$49,products!$B$1:$B$49,,0)</f>
        <v>Rob</v>
      </c>
      <c r="K41" t="str" cm="1">
        <f t="array" ref="K41">_xlfn.IFS(L41="M","Mid",L41="D","Dark",L41="L","Light")</f>
        <v>Mid</v>
      </c>
      <c r="L41" t="str">
        <f>_xlfn.XLOOKUP(D41,products!$A$1:$A$49,products!$C$1:$C$49,,0)</f>
        <v>M</v>
      </c>
      <c r="M41" s="3">
        <f>_xlfn.XLOOKUP(orders!D41,products!$A$1:$A$49,products!$D$1:$D$49,,0)</f>
        <v>1</v>
      </c>
      <c r="N41" s="5">
        <f>_xlfn.XLOOKUP(orders!D41,products!$A$1:$A$49,products!$E$1:$E$49,,0)</f>
        <v>9.9499999999999993</v>
      </c>
      <c r="O41" s="5">
        <f t="shared" si="0"/>
        <v>59.699999999999996</v>
      </c>
      <c r="P41" t="str">
        <f>_xlfn.XLOOKUP(CoffeeSales[[#This Row],[Customer ID]],customers!$A$1:$A$1001,customers!$I$1:$I$1001,,0)</f>
        <v>Yes</v>
      </c>
    </row>
    <row r="42" spans="1:16" x14ac:dyDescent="0.3">
      <c r="A42" s="2" t="s">
        <v>715</v>
      </c>
      <c r="B42" s="6">
        <v>43753</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s="2" t="str" cm="1">
        <f t="array" ref="I42">_xlfn.IFS(J42="Rob","Robusta",J42="Ara","Arabica",J42="Exc","Excelsa",J42="Lib","Liberica")</f>
        <v>Liberica</v>
      </c>
      <c r="J42" t="str">
        <f>_xlfn.XLOOKUP(orders!D42,products!$A$1:$A$49,products!$B$1:$B$49,,0)</f>
        <v>Lib</v>
      </c>
      <c r="K42" t="str" cm="1">
        <f t="array" ref="K42">_xlfn.IFS(L42="M","Mid",L42="D","Dark",L42="L","Light")</f>
        <v>Mid</v>
      </c>
      <c r="L42" t="str">
        <f>_xlfn.XLOOKUP(D42,products!$A$1:$A$49,products!$C$1:$C$49,,0)</f>
        <v>M</v>
      </c>
      <c r="M42" s="3">
        <f>_xlfn.XLOOKUP(orders!D42,products!$A$1:$A$49,products!$D$1:$D$49,,0)</f>
        <v>1</v>
      </c>
      <c r="N42" s="5">
        <f>_xlfn.XLOOKUP(orders!D42,products!$A$1:$A$49,products!$E$1:$E$49,,0)</f>
        <v>14.55</v>
      </c>
      <c r="O42" s="5">
        <f t="shared" si="0"/>
        <v>43.650000000000006</v>
      </c>
      <c r="P42" t="str">
        <f>_xlfn.XLOOKUP(CoffeeSales[[#This Row],[Customer ID]],customers!$A$1:$A$1001,customers!$I$1:$I$1001,,0)</f>
        <v>No</v>
      </c>
    </row>
    <row r="43" spans="1:16" x14ac:dyDescent="0.3">
      <c r="A43" s="2" t="s">
        <v>720</v>
      </c>
      <c r="B43" s="6">
        <v>43754</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s="2" t="str" cm="1">
        <f t="array" ref="I43">_xlfn.IFS(J43="Rob","Robusta",J43="Ara","Arabica",J43="Exc","Excelsa",J43="Lib","Liberica")</f>
        <v>Excelsa</v>
      </c>
      <c r="J43" t="str">
        <f>_xlfn.XLOOKUP(orders!D43,products!$A$1:$A$49,products!$B$1:$B$49,,0)</f>
        <v>Exc</v>
      </c>
      <c r="K43" t="str" cm="1">
        <f t="array" ref="K43">_xlfn.IFS(L43="M","Mid",L43="D","Dark",L43="L","Light")</f>
        <v>Dark</v>
      </c>
      <c r="L43" t="str">
        <f>_xlfn.XLOOKUP(D43,products!$A$1:$A$49,products!$C$1:$C$49,,0)</f>
        <v>D</v>
      </c>
      <c r="M43" s="3">
        <f>_xlfn.XLOOKUP(orders!D43,products!$A$1:$A$49,products!$D$1:$D$49,,0)</f>
        <v>0.2</v>
      </c>
      <c r="N43" s="5">
        <f>_xlfn.XLOOKUP(orders!D43,products!$A$1:$A$49,products!$E$1:$E$49,,0)</f>
        <v>3.645</v>
      </c>
      <c r="O43" s="5">
        <f t="shared" si="0"/>
        <v>7.29</v>
      </c>
      <c r="P43" t="str">
        <f>_xlfn.XLOOKUP(CoffeeSales[[#This Row],[Customer ID]],customers!$A$1:$A$1001,customers!$I$1:$I$1001,,0)</f>
        <v>Yes</v>
      </c>
    </row>
    <row r="44" spans="1:16" x14ac:dyDescent="0.3">
      <c r="A44" s="2" t="s">
        <v>726</v>
      </c>
      <c r="B44" s="6">
        <v>43755</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s="2" t="str" cm="1">
        <f t="array" ref="I44">_xlfn.IFS(J44="Rob","Robusta",J44="Ara","Arabica",J44="Exc","Excelsa",J44="Lib","Liberica")</f>
        <v>Robusta</v>
      </c>
      <c r="J44" t="str">
        <f>_xlfn.XLOOKUP(orders!D44,products!$A$1:$A$49,products!$B$1:$B$49,,0)</f>
        <v>Rob</v>
      </c>
      <c r="K44" t="str" cm="1">
        <f t="array" ref="K44">_xlfn.IFS(L44="M","Mid",L44="D","Dark",L44="L","Light")</f>
        <v>Dark</v>
      </c>
      <c r="L44" t="str">
        <f>_xlfn.XLOOKUP(D44,products!$A$1:$A$49,products!$C$1:$C$49,,0)</f>
        <v>D</v>
      </c>
      <c r="M44" s="3">
        <f>_xlfn.XLOOKUP(orders!D44,products!$A$1:$A$49,products!$D$1:$D$49,,0)</f>
        <v>0.2</v>
      </c>
      <c r="N44" s="5">
        <f>_xlfn.XLOOKUP(orders!D44,products!$A$1:$A$49,products!$E$1:$E$49,,0)</f>
        <v>2.6849999999999996</v>
      </c>
      <c r="O44" s="5">
        <f t="shared" si="0"/>
        <v>8.0549999999999997</v>
      </c>
      <c r="P44" t="str">
        <f>_xlfn.XLOOKUP(CoffeeSales[[#This Row],[Customer ID]],customers!$A$1:$A$1001,customers!$I$1:$I$1001,,0)</f>
        <v>Yes</v>
      </c>
    </row>
    <row r="45" spans="1:16" x14ac:dyDescent="0.3">
      <c r="A45" s="2" t="s">
        <v>733</v>
      </c>
      <c r="B45" s="6">
        <v>43756</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s="2" t="str" cm="1">
        <f t="array" ref="I45">_xlfn.IFS(J45="Rob","Robusta",J45="Ara","Arabica",J45="Exc","Excelsa",J45="Lib","Liberica")</f>
        <v>Liberica</v>
      </c>
      <c r="J45" t="str">
        <f>_xlfn.XLOOKUP(orders!D45,products!$A$1:$A$49,products!$B$1:$B$49,,0)</f>
        <v>Lib</v>
      </c>
      <c r="K45" t="str" cm="1">
        <f t="array" ref="K45">_xlfn.IFS(L45="M","Mid",L45="D","Dark",L45="L","Light")</f>
        <v>Light</v>
      </c>
      <c r="L45" t="str">
        <f>_xlfn.XLOOKUP(D45,products!$A$1:$A$49,products!$C$1:$C$49,,0)</f>
        <v>L</v>
      </c>
      <c r="M45" s="3">
        <f>_xlfn.XLOOKUP(orders!D45,products!$A$1:$A$49,products!$D$1:$D$49,,0)</f>
        <v>2.5</v>
      </c>
      <c r="N45" s="5">
        <f>_xlfn.XLOOKUP(orders!D45,products!$A$1:$A$49,products!$E$1:$E$49,,0)</f>
        <v>36.454999999999998</v>
      </c>
      <c r="O45" s="5">
        <f t="shared" si="0"/>
        <v>72.91</v>
      </c>
      <c r="P45" t="str">
        <f>_xlfn.XLOOKUP(CoffeeSales[[#This Row],[Customer ID]],customers!$A$1:$A$1001,customers!$I$1:$I$1001,,0)</f>
        <v>No</v>
      </c>
    </row>
    <row r="46" spans="1:16" x14ac:dyDescent="0.3">
      <c r="A46" s="2" t="s">
        <v>738</v>
      </c>
      <c r="B46" s="6">
        <v>43757</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s="2" t="str" cm="1">
        <f t="array" ref="I46">_xlfn.IFS(J46="Rob","Robusta",J46="Ara","Arabica",J46="Exc","Excelsa",J46="Lib","Liberica")</f>
        <v>Excelsa</v>
      </c>
      <c r="J46" t="str">
        <f>_xlfn.XLOOKUP(orders!D46,products!$A$1:$A$49,products!$B$1:$B$49,,0)</f>
        <v>Exc</v>
      </c>
      <c r="K46" t="str" cm="1">
        <f t="array" ref="K46">_xlfn.IFS(L46="M","Mid",L46="D","Dark",L46="L","Light")</f>
        <v>Mid</v>
      </c>
      <c r="L46" t="str">
        <f>_xlfn.XLOOKUP(D46,products!$A$1:$A$49,products!$C$1:$C$49,,0)</f>
        <v>M</v>
      </c>
      <c r="M46" s="3">
        <f>_xlfn.XLOOKUP(orders!D46,products!$A$1:$A$49,products!$D$1:$D$49,,0)</f>
        <v>0.5</v>
      </c>
      <c r="N46" s="5">
        <f>_xlfn.XLOOKUP(orders!D46,products!$A$1:$A$49,products!$E$1:$E$49,,0)</f>
        <v>8.25</v>
      </c>
      <c r="O46" s="5">
        <f t="shared" si="0"/>
        <v>16.5</v>
      </c>
      <c r="P46" t="str">
        <f>_xlfn.XLOOKUP(CoffeeSales[[#This Row],[Customer ID]],customers!$A$1:$A$1001,customers!$I$1:$I$1001,,0)</f>
        <v>Yes</v>
      </c>
    </row>
    <row r="47" spans="1:16" x14ac:dyDescent="0.3">
      <c r="A47" s="2" t="s">
        <v>744</v>
      </c>
      <c r="B47" s="6">
        <v>43758</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s="2" t="str" cm="1">
        <f t="array" ref="I47">_xlfn.IFS(J47="Rob","Robusta",J47="Ara","Arabica",J47="Exc","Excelsa",J47="Lib","Liberica")</f>
        <v>Liberica</v>
      </c>
      <c r="J47" t="str">
        <f>_xlfn.XLOOKUP(orders!D47,products!$A$1:$A$49,products!$B$1:$B$49,,0)</f>
        <v>Lib</v>
      </c>
      <c r="K47" t="str" cm="1">
        <f t="array" ref="K47">_xlfn.IFS(L47="M","Mid",L47="D","Dark",L47="L","Light")</f>
        <v>Dark</v>
      </c>
      <c r="L47" t="str">
        <f>_xlfn.XLOOKUP(D47,products!$A$1:$A$49,products!$C$1:$C$49,,0)</f>
        <v>D</v>
      </c>
      <c r="M47" s="3">
        <f>_xlfn.XLOOKUP(orders!D47,products!$A$1:$A$49,products!$D$1:$D$49,,0)</f>
        <v>2.5</v>
      </c>
      <c r="N47" s="5">
        <f>_xlfn.XLOOKUP(orders!D47,products!$A$1:$A$49,products!$E$1:$E$49,,0)</f>
        <v>29.784999999999997</v>
      </c>
      <c r="O47" s="5">
        <f t="shared" si="0"/>
        <v>178.70999999999998</v>
      </c>
      <c r="P47" t="str">
        <f>_xlfn.XLOOKUP(CoffeeSales[[#This Row],[Customer ID]],customers!$A$1:$A$1001,customers!$I$1:$I$1001,,0)</f>
        <v>No</v>
      </c>
    </row>
    <row r="48" spans="1:16" x14ac:dyDescent="0.3">
      <c r="A48" s="2" t="s">
        <v>750</v>
      </c>
      <c r="B48" s="6">
        <v>43759</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s="2" t="str" cm="1">
        <f t="array" ref="I48">_xlfn.IFS(J48="Rob","Robusta",J48="Ara","Arabica",J48="Exc","Excelsa",J48="Lib","Liberica")</f>
        <v>Excelsa</v>
      </c>
      <c r="J48" t="str">
        <f>_xlfn.XLOOKUP(orders!D48,products!$A$1:$A$49,products!$B$1:$B$49,,0)</f>
        <v>Exc</v>
      </c>
      <c r="K48" t="str" cm="1">
        <f t="array" ref="K48">_xlfn.IFS(L48="M","Mid",L48="D","Dark",L48="L","Light")</f>
        <v>Mid</v>
      </c>
      <c r="L48" t="str">
        <f>_xlfn.XLOOKUP(D48,products!$A$1:$A$49,products!$C$1:$C$49,,0)</f>
        <v>M</v>
      </c>
      <c r="M48" s="3">
        <f>_xlfn.XLOOKUP(orders!D48,products!$A$1:$A$49,products!$D$1:$D$49,,0)</f>
        <v>2.5</v>
      </c>
      <c r="N48" s="5">
        <f>_xlfn.XLOOKUP(orders!D48,products!$A$1:$A$49,products!$E$1:$E$49,,0)</f>
        <v>31.624999999999996</v>
      </c>
      <c r="O48" s="5">
        <f t="shared" si="0"/>
        <v>63.249999999999993</v>
      </c>
      <c r="P48" t="str">
        <f>_xlfn.XLOOKUP(CoffeeSales[[#This Row],[Customer ID]],customers!$A$1:$A$1001,customers!$I$1:$I$1001,,0)</f>
        <v>Yes</v>
      </c>
    </row>
    <row r="49" spans="1:16" x14ac:dyDescent="0.3">
      <c r="A49" s="2" t="s">
        <v>755</v>
      </c>
      <c r="B49" s="6">
        <v>43760</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s="2" t="str" cm="1">
        <f t="array" ref="I49">_xlfn.IFS(J49="Rob","Robusta",J49="Ara","Arabica",J49="Exc","Excelsa",J49="Lib","Liberica")</f>
        <v>Arabica</v>
      </c>
      <c r="J49" t="str">
        <f>_xlfn.XLOOKUP(orders!D49,products!$A$1:$A$49,products!$B$1:$B$49,,0)</f>
        <v>Ara</v>
      </c>
      <c r="K49" t="str" cm="1">
        <f t="array" ref="K49">_xlfn.IFS(L49="M","Mid",L49="D","Dark",L49="L","Light")</f>
        <v>Light</v>
      </c>
      <c r="L49" t="str">
        <f>_xlfn.XLOOKUP(D49,products!$A$1:$A$49,products!$C$1:$C$49,,0)</f>
        <v>L</v>
      </c>
      <c r="M49" s="3">
        <f>_xlfn.XLOOKUP(orders!D49,products!$A$1:$A$49,products!$D$1:$D$49,,0)</f>
        <v>0.2</v>
      </c>
      <c r="N49" s="5">
        <f>_xlfn.XLOOKUP(orders!D49,products!$A$1:$A$49,products!$E$1:$E$49,,0)</f>
        <v>3.8849999999999998</v>
      </c>
      <c r="O49" s="5">
        <f t="shared" si="0"/>
        <v>7.77</v>
      </c>
      <c r="P49" t="str">
        <f>_xlfn.XLOOKUP(CoffeeSales[[#This Row],[Customer ID]],customers!$A$1:$A$1001,customers!$I$1:$I$1001,,0)</f>
        <v>Yes</v>
      </c>
    </row>
    <row r="50" spans="1:16" x14ac:dyDescent="0.3">
      <c r="A50" s="2" t="s">
        <v>761</v>
      </c>
      <c r="B50" s="6">
        <v>43761</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s="2" t="str" cm="1">
        <f t="array" ref="I50">_xlfn.IFS(J50="Rob","Robusta",J50="Ara","Arabica",J50="Exc","Excelsa",J50="Lib","Liberica")</f>
        <v>Arabica</v>
      </c>
      <c r="J50" t="str">
        <f>_xlfn.XLOOKUP(orders!D50,products!$A$1:$A$49,products!$B$1:$B$49,,0)</f>
        <v>Ara</v>
      </c>
      <c r="K50" t="str" cm="1">
        <f t="array" ref="K50">_xlfn.IFS(L50="M","Mid",L50="D","Dark",L50="L","Light")</f>
        <v>Dark</v>
      </c>
      <c r="L50" t="str">
        <f>_xlfn.XLOOKUP(D50,products!$A$1:$A$49,products!$C$1:$C$49,,0)</f>
        <v>D</v>
      </c>
      <c r="M50" s="3">
        <f>_xlfn.XLOOKUP(orders!D50,products!$A$1:$A$49,products!$D$1:$D$49,,0)</f>
        <v>2.5</v>
      </c>
      <c r="N50" s="5">
        <f>_xlfn.XLOOKUP(orders!D50,products!$A$1:$A$49,products!$E$1:$E$49,,0)</f>
        <v>22.884999999999998</v>
      </c>
      <c r="O50" s="5">
        <f t="shared" si="0"/>
        <v>91.539999999999992</v>
      </c>
      <c r="P50" t="str">
        <f>_xlfn.XLOOKUP(CoffeeSales[[#This Row],[Customer ID]],customers!$A$1:$A$1001,customers!$I$1:$I$1001,,0)</f>
        <v>No</v>
      </c>
    </row>
    <row r="51" spans="1:16" x14ac:dyDescent="0.3">
      <c r="A51" s="2" t="s">
        <v>766</v>
      </c>
      <c r="B51" s="6">
        <v>43762</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s="2" t="str" cm="1">
        <f t="array" ref="I51">_xlfn.IFS(J51="Rob","Robusta",J51="Ara","Arabica",J51="Exc","Excelsa",J51="Lib","Liberica")</f>
        <v>Arabica</v>
      </c>
      <c r="J51" t="str">
        <f>_xlfn.XLOOKUP(orders!D51,products!$A$1:$A$49,products!$B$1:$B$49,,0)</f>
        <v>Ara</v>
      </c>
      <c r="K51" t="str" cm="1">
        <f t="array" ref="K51">_xlfn.IFS(L51="M","Mid",L51="D","Dark",L51="L","Light")</f>
        <v>Light</v>
      </c>
      <c r="L51" t="str">
        <f>_xlfn.XLOOKUP(D51,products!$A$1:$A$49,products!$C$1:$C$49,,0)</f>
        <v>L</v>
      </c>
      <c r="M51" s="3">
        <f>_xlfn.XLOOKUP(orders!D51,products!$A$1:$A$49,products!$D$1:$D$49,,0)</f>
        <v>1</v>
      </c>
      <c r="N51" s="5">
        <f>_xlfn.XLOOKUP(orders!D51,products!$A$1:$A$49,products!$E$1:$E$49,,0)</f>
        <v>12.95</v>
      </c>
      <c r="O51" s="5">
        <f t="shared" si="0"/>
        <v>38.849999999999994</v>
      </c>
      <c r="P51" t="str">
        <f>_xlfn.XLOOKUP(CoffeeSales[[#This Row],[Customer ID]],customers!$A$1:$A$1001,customers!$I$1:$I$1001,,0)</f>
        <v>No</v>
      </c>
    </row>
    <row r="52" spans="1:16" x14ac:dyDescent="0.3">
      <c r="A52" s="2" t="s">
        <v>772</v>
      </c>
      <c r="B52" s="6">
        <v>43763</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s="2" t="str" cm="1">
        <f t="array" ref="I52">_xlfn.IFS(J52="Rob","Robusta",J52="Ara","Arabica",J52="Exc","Excelsa",J52="Lib","Liberica")</f>
        <v>Liberica</v>
      </c>
      <c r="J52" t="str">
        <f>_xlfn.XLOOKUP(orders!D52,products!$A$1:$A$49,products!$B$1:$B$49,,0)</f>
        <v>Lib</v>
      </c>
      <c r="K52" t="str" cm="1">
        <f t="array" ref="K52">_xlfn.IFS(L52="M","Mid",L52="D","Dark",L52="L","Light")</f>
        <v>Dark</v>
      </c>
      <c r="L52" t="str">
        <f>_xlfn.XLOOKUP(D52,products!$A$1:$A$49,products!$C$1:$C$49,,0)</f>
        <v>D</v>
      </c>
      <c r="M52" s="3">
        <f>_xlfn.XLOOKUP(orders!D52,products!$A$1:$A$49,products!$D$1:$D$49,,0)</f>
        <v>0.5</v>
      </c>
      <c r="N52" s="5">
        <f>_xlfn.XLOOKUP(orders!D52,products!$A$1:$A$49,products!$E$1:$E$49,,0)</f>
        <v>7.77</v>
      </c>
      <c r="O52" s="5">
        <f t="shared" si="0"/>
        <v>15.54</v>
      </c>
      <c r="P52" t="str">
        <f>_xlfn.XLOOKUP(CoffeeSales[[#This Row],[Customer ID]],customers!$A$1:$A$1001,customers!$I$1:$I$1001,,0)</f>
        <v>No</v>
      </c>
    </row>
    <row r="53" spans="1:16" x14ac:dyDescent="0.3">
      <c r="A53" s="2" t="s">
        <v>778</v>
      </c>
      <c r="B53" s="6">
        <v>43764</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s="2" t="str" cm="1">
        <f t="array" ref="I53">_xlfn.IFS(J53="Rob","Robusta",J53="Ara","Arabica",J53="Exc","Excelsa",J53="Lib","Liberica")</f>
        <v>Liberica</v>
      </c>
      <c r="J53" t="str">
        <f>_xlfn.XLOOKUP(orders!D53,products!$A$1:$A$49,products!$B$1:$B$49,,0)</f>
        <v>Lib</v>
      </c>
      <c r="K53" t="str" cm="1">
        <f t="array" ref="K53">_xlfn.IFS(L53="M","Mid",L53="D","Dark",L53="L","Light")</f>
        <v>Light</v>
      </c>
      <c r="L53" t="str">
        <f>_xlfn.XLOOKUP(D53,products!$A$1:$A$49,products!$C$1:$C$49,,0)</f>
        <v>L</v>
      </c>
      <c r="M53" s="3">
        <f>_xlfn.XLOOKUP(orders!D53,products!$A$1:$A$49,products!$D$1:$D$49,,0)</f>
        <v>2.5</v>
      </c>
      <c r="N53" s="5">
        <f>_xlfn.XLOOKUP(orders!D53,products!$A$1:$A$49,products!$E$1:$E$49,,0)</f>
        <v>36.454999999999998</v>
      </c>
      <c r="O53" s="5">
        <f t="shared" si="0"/>
        <v>145.82</v>
      </c>
      <c r="P53" t="str">
        <f>_xlfn.XLOOKUP(CoffeeSales[[#This Row],[Customer ID]],customers!$A$1:$A$1001,customers!$I$1:$I$1001,,0)</f>
        <v>Yes</v>
      </c>
    </row>
    <row r="54" spans="1:16" x14ac:dyDescent="0.3">
      <c r="A54" s="2" t="s">
        <v>784</v>
      </c>
      <c r="B54" s="6">
        <v>43765</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s="2" t="str" cm="1">
        <f t="array" ref="I54">_xlfn.IFS(J54="Rob","Robusta",J54="Ara","Arabica",J54="Exc","Excelsa",J54="Lib","Liberica")</f>
        <v>Robusta</v>
      </c>
      <c r="J54" t="str">
        <f>_xlfn.XLOOKUP(orders!D54,products!$A$1:$A$49,products!$B$1:$B$49,,0)</f>
        <v>Rob</v>
      </c>
      <c r="K54" t="str" cm="1">
        <f t="array" ref="K54">_xlfn.IFS(L54="M","Mid",L54="D","Dark",L54="L","Light")</f>
        <v>Mid</v>
      </c>
      <c r="L54" t="str">
        <f>_xlfn.XLOOKUP(D54,products!$A$1:$A$49,products!$C$1:$C$49,,0)</f>
        <v>M</v>
      </c>
      <c r="M54" s="3">
        <f>_xlfn.XLOOKUP(orders!D54,products!$A$1:$A$49,products!$D$1:$D$49,,0)</f>
        <v>0.5</v>
      </c>
      <c r="N54" s="5">
        <f>_xlfn.XLOOKUP(orders!D54,products!$A$1:$A$49,products!$E$1:$E$49,,0)</f>
        <v>5.97</v>
      </c>
      <c r="O54" s="5">
        <f t="shared" si="0"/>
        <v>29.849999999999998</v>
      </c>
      <c r="P54" t="str">
        <f>_xlfn.XLOOKUP(CoffeeSales[[#This Row],[Customer ID]],customers!$A$1:$A$1001,customers!$I$1:$I$1001,,0)</f>
        <v>No</v>
      </c>
    </row>
    <row r="55" spans="1:16" x14ac:dyDescent="0.3">
      <c r="A55" s="2" t="s">
        <v>784</v>
      </c>
      <c r="B55" s="6">
        <v>43766</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s="2" t="str" cm="1">
        <f t="array" ref="I55">_xlfn.IFS(J55="Rob","Robusta",J55="Ara","Arabica",J55="Exc","Excelsa",J55="Lib","Liberica")</f>
        <v>Liberica</v>
      </c>
      <c r="J55" t="str">
        <f>_xlfn.XLOOKUP(orders!D55,products!$A$1:$A$49,products!$B$1:$B$49,,0)</f>
        <v>Lib</v>
      </c>
      <c r="K55" t="str" cm="1">
        <f t="array" ref="K55">_xlfn.IFS(L55="M","Mid",L55="D","Dark",L55="L","Light")</f>
        <v>Light</v>
      </c>
      <c r="L55" t="str">
        <f>_xlfn.XLOOKUP(D55,products!$A$1:$A$49,products!$C$1:$C$49,,0)</f>
        <v>L</v>
      </c>
      <c r="M55" s="3">
        <f>_xlfn.XLOOKUP(orders!D55,products!$A$1:$A$49,products!$D$1:$D$49,,0)</f>
        <v>2.5</v>
      </c>
      <c r="N55" s="5">
        <f>_xlfn.XLOOKUP(orders!D55,products!$A$1:$A$49,products!$E$1:$E$49,,0)</f>
        <v>36.454999999999998</v>
      </c>
      <c r="O55" s="5">
        <f t="shared" si="0"/>
        <v>72.91</v>
      </c>
      <c r="P55" t="str">
        <f>_xlfn.XLOOKUP(CoffeeSales[[#This Row],[Customer ID]],customers!$A$1:$A$1001,customers!$I$1:$I$1001,,0)</f>
        <v>No</v>
      </c>
    </row>
    <row r="56" spans="1:16" x14ac:dyDescent="0.3">
      <c r="A56" s="2" t="s">
        <v>794</v>
      </c>
      <c r="B56" s="6">
        <v>43767</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s="2" t="str" cm="1">
        <f t="array" ref="I56">_xlfn.IFS(J56="Rob","Robusta",J56="Ara","Arabica",J56="Exc","Excelsa",J56="Lib","Liberica")</f>
        <v>Liberica</v>
      </c>
      <c r="J56" t="str">
        <f>_xlfn.XLOOKUP(orders!D56,products!$A$1:$A$49,products!$B$1:$B$49,,0)</f>
        <v>Lib</v>
      </c>
      <c r="K56" t="str" cm="1">
        <f t="array" ref="K56">_xlfn.IFS(L56="M","Mid",L56="D","Dark",L56="L","Light")</f>
        <v>Mid</v>
      </c>
      <c r="L56" t="str">
        <f>_xlfn.XLOOKUP(D56,products!$A$1:$A$49,products!$C$1:$C$49,,0)</f>
        <v>M</v>
      </c>
      <c r="M56" s="3">
        <f>_xlfn.XLOOKUP(orders!D56,products!$A$1:$A$49,products!$D$1:$D$49,,0)</f>
        <v>1</v>
      </c>
      <c r="N56" s="5">
        <f>_xlfn.XLOOKUP(orders!D56,products!$A$1:$A$49,products!$E$1:$E$49,,0)</f>
        <v>14.55</v>
      </c>
      <c r="O56" s="5">
        <f t="shared" si="0"/>
        <v>72.75</v>
      </c>
      <c r="P56" t="str">
        <f>_xlfn.XLOOKUP(CoffeeSales[[#This Row],[Customer ID]],customers!$A$1:$A$1001,customers!$I$1:$I$1001,,0)</f>
        <v>No</v>
      </c>
    </row>
    <row r="57" spans="1:16" x14ac:dyDescent="0.3">
      <c r="A57" s="2" t="s">
        <v>800</v>
      </c>
      <c r="B57" s="6">
        <v>43768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s="2" t="str" cm="1">
        <f t="array" ref="I57">_xlfn.IFS(J57="Rob","Robusta",J57="Ara","Arabica",J57="Exc","Excelsa",J57="Lib","Liberica")</f>
        <v>Liberica</v>
      </c>
      <c r="J57" t="str">
        <f>_xlfn.XLOOKUP(orders!D57,products!$A$1:$A$49,products!$B$1:$B$49,,0)</f>
        <v>Lib</v>
      </c>
      <c r="K57" t="str" cm="1">
        <f t="array" ref="K57">_xlfn.IFS(L57="M","Mid",L57="D","Dark",L57="L","Light")</f>
        <v>Light</v>
      </c>
      <c r="L57" t="str">
        <f>_xlfn.XLOOKUP(D57,products!$A$1:$A$49,products!$C$1:$C$49,,0)</f>
        <v>L</v>
      </c>
      <c r="M57" s="3">
        <f>_xlfn.XLOOKUP(orders!D57,products!$A$1:$A$49,products!$D$1:$D$49,,0)</f>
        <v>1</v>
      </c>
      <c r="N57" s="5">
        <f>_xlfn.XLOOKUP(orders!D57,products!$A$1:$A$49,products!$E$1:$E$49,,0)</f>
        <v>15.85</v>
      </c>
      <c r="O57" s="5">
        <f t="shared" si="0"/>
        <v>47.55</v>
      </c>
      <c r="P57" t="str">
        <f>_xlfn.XLOOKUP(CoffeeSales[[#This Row],[Customer ID]],customers!$A$1:$A$1001,customers!$I$1:$I$1001,,0)</f>
        <v>No</v>
      </c>
    </row>
    <row r="58" spans="1:16" x14ac:dyDescent="0.3">
      <c r="A58" s="2" t="s">
        <v>805</v>
      </c>
      <c r="B58" s="6">
        <v>43769</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s="2" t="str" cm="1">
        <f t="array" ref="I58">_xlfn.IFS(J58="Rob","Robusta",J58="Ara","Arabica",J58="Exc","Excelsa",J58="Lib","Liberica")</f>
        <v>Excelsa</v>
      </c>
      <c r="J58" t="str">
        <f>_xlfn.XLOOKUP(orders!D58,products!$A$1:$A$49,products!$B$1:$B$49,,0)</f>
        <v>Exc</v>
      </c>
      <c r="K58" t="str" cm="1">
        <f t="array" ref="K58">_xlfn.IFS(L58="M","Mid",L58="D","Dark",L58="L","Light")</f>
        <v>Dark</v>
      </c>
      <c r="L58" t="str">
        <f>_xlfn.XLOOKUP(D58,products!$A$1:$A$49,products!$C$1:$C$49,,0)</f>
        <v>D</v>
      </c>
      <c r="M58" s="3">
        <f>_xlfn.XLOOKUP(orders!D58,products!$A$1:$A$49,products!$D$1:$D$49,,0)</f>
        <v>0.2</v>
      </c>
      <c r="N58" s="5">
        <f>_xlfn.XLOOKUP(orders!D58,products!$A$1:$A$49,products!$E$1:$E$49,,0)</f>
        <v>3.645</v>
      </c>
      <c r="O58" s="5">
        <f t="shared" si="0"/>
        <v>10.935</v>
      </c>
      <c r="P58" t="str">
        <f>_xlfn.XLOOKUP(CoffeeSales[[#This Row],[Customer ID]],customers!$A$1:$A$1001,customers!$I$1:$I$1001,,0)</f>
        <v>Yes</v>
      </c>
    </row>
    <row r="59" spans="1:16" x14ac:dyDescent="0.3">
      <c r="A59" s="2" t="s">
        <v>811</v>
      </c>
      <c r="B59" s="6">
        <v>43770</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s="2" t="str" cm="1">
        <f t="array" ref="I59">_xlfn.IFS(J59="Rob","Robusta",J59="Ara","Arabica",J59="Exc","Excelsa",J59="Lib","Liberica")</f>
        <v>Excelsa</v>
      </c>
      <c r="J59" t="str">
        <f>_xlfn.XLOOKUP(orders!D59,products!$A$1:$A$49,products!$B$1:$B$49,,0)</f>
        <v>Exc</v>
      </c>
      <c r="K59" t="str" cm="1">
        <f t="array" ref="K59">_xlfn.IFS(L59="M","Mid",L59="D","Dark",L59="L","Light")</f>
        <v>Light</v>
      </c>
      <c r="L59" t="str">
        <f>_xlfn.XLOOKUP(D59,products!$A$1:$A$49,products!$C$1:$C$49,,0)</f>
        <v>L</v>
      </c>
      <c r="M59" s="3">
        <f>_xlfn.XLOOKUP(orders!D59,products!$A$1:$A$49,products!$D$1:$D$49,,0)</f>
        <v>1</v>
      </c>
      <c r="N59" s="5">
        <f>_xlfn.XLOOKUP(orders!D59,products!$A$1:$A$49,products!$E$1:$E$49,,0)</f>
        <v>14.85</v>
      </c>
      <c r="O59" s="5">
        <f t="shared" si="0"/>
        <v>59.4</v>
      </c>
      <c r="P59" t="str">
        <f>_xlfn.XLOOKUP(CoffeeSales[[#This Row],[Customer ID]],customers!$A$1:$A$1001,customers!$I$1:$I$1001,,0)</f>
        <v>No</v>
      </c>
    </row>
    <row r="60" spans="1:16" x14ac:dyDescent="0.3">
      <c r="A60" s="2" t="s">
        <v>817</v>
      </c>
      <c r="B60" s="6">
        <v>43771</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s="2" t="str" cm="1">
        <f t="array" ref="I60">_xlfn.IFS(J60="Rob","Robusta",J60="Ara","Arabica",J60="Exc","Excelsa",J60="Lib","Liberica")</f>
        <v>Liberica</v>
      </c>
      <c r="J60" t="str">
        <f>_xlfn.XLOOKUP(orders!D60,products!$A$1:$A$49,products!$B$1:$B$49,,0)</f>
        <v>Lib</v>
      </c>
      <c r="K60" t="str" cm="1">
        <f t="array" ref="K60">_xlfn.IFS(L60="M","Mid",L60="D","Dark",L60="L","Light")</f>
        <v>Dark</v>
      </c>
      <c r="L60" t="str">
        <f>_xlfn.XLOOKUP(D60,products!$A$1:$A$49,products!$C$1:$C$49,,0)</f>
        <v>D</v>
      </c>
      <c r="M60" s="3">
        <f>_xlfn.XLOOKUP(orders!D60,products!$A$1:$A$49,products!$D$1:$D$49,,0)</f>
        <v>2.5</v>
      </c>
      <c r="N60" s="5">
        <f>_xlfn.XLOOKUP(orders!D60,products!$A$1:$A$49,products!$E$1:$E$49,,0)</f>
        <v>29.784999999999997</v>
      </c>
      <c r="O60" s="5">
        <f t="shared" si="0"/>
        <v>89.35499999999999</v>
      </c>
      <c r="P60" t="str">
        <f>_xlfn.XLOOKUP(CoffeeSales[[#This Row],[Customer ID]],customers!$A$1:$A$1001,customers!$I$1:$I$1001,,0)</f>
        <v>Yes</v>
      </c>
    </row>
    <row r="61" spans="1:16" x14ac:dyDescent="0.3">
      <c r="A61" s="2" t="s">
        <v>822</v>
      </c>
      <c r="B61" s="6">
        <v>43772</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s="2" t="str" cm="1">
        <f t="array" ref="I61">_xlfn.IFS(J61="Rob","Robusta",J61="Ara","Arabica",J61="Exc","Excelsa",J61="Lib","Liberica")</f>
        <v>Liberica</v>
      </c>
      <c r="J61" t="str">
        <f>_xlfn.XLOOKUP(orders!D61,products!$A$1:$A$49,products!$B$1:$B$49,,0)</f>
        <v>Lib</v>
      </c>
      <c r="K61" t="str" cm="1">
        <f t="array" ref="K61">_xlfn.IFS(L61="M","Mid",L61="D","Dark",L61="L","Light")</f>
        <v>Mid</v>
      </c>
      <c r="L61" t="str">
        <f>_xlfn.XLOOKUP(D61,products!$A$1:$A$49,products!$C$1:$C$49,,0)</f>
        <v>M</v>
      </c>
      <c r="M61" s="3">
        <f>_xlfn.XLOOKUP(orders!D61,products!$A$1:$A$49,products!$D$1:$D$49,,0)</f>
        <v>0.5</v>
      </c>
      <c r="N61" s="5">
        <f>_xlfn.XLOOKUP(orders!D61,products!$A$1:$A$49,products!$E$1:$E$49,,0)</f>
        <v>8.73</v>
      </c>
      <c r="O61" s="5">
        <f t="shared" si="0"/>
        <v>26.19</v>
      </c>
      <c r="P61" t="str">
        <f>_xlfn.XLOOKUP(CoffeeSales[[#This Row],[Customer ID]],customers!$A$1:$A$1001,customers!$I$1:$I$1001,,0)</f>
        <v>Yes</v>
      </c>
    </row>
    <row r="62" spans="1:16" x14ac:dyDescent="0.3">
      <c r="A62" s="2" t="s">
        <v>827</v>
      </c>
      <c r="B62" s="6">
        <v>43773</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s="2" t="str" cm="1">
        <f t="array" ref="I62">_xlfn.IFS(J62="Rob","Robusta",J62="Ara","Arabica",J62="Exc","Excelsa",J62="Lib","Liberica")</f>
        <v>Arabica</v>
      </c>
      <c r="J62" t="str">
        <f>_xlfn.XLOOKUP(orders!D62,products!$A$1:$A$49,products!$B$1:$B$49,,0)</f>
        <v>Ara</v>
      </c>
      <c r="K62" t="str" cm="1">
        <f t="array" ref="K62">_xlfn.IFS(L62="M","Mid",L62="D","Dark",L62="L","Light")</f>
        <v>Dark</v>
      </c>
      <c r="L62" t="str">
        <f>_xlfn.XLOOKUP(D62,products!$A$1:$A$49,products!$C$1:$C$49,,0)</f>
        <v>D</v>
      </c>
      <c r="M62" s="3">
        <f>_xlfn.XLOOKUP(orders!D62,products!$A$1:$A$49,products!$D$1:$D$49,,0)</f>
        <v>2.5</v>
      </c>
      <c r="N62" s="5">
        <f>_xlfn.XLOOKUP(orders!D62,products!$A$1:$A$49,products!$E$1:$E$49,,0)</f>
        <v>22.884999999999998</v>
      </c>
      <c r="O62" s="5">
        <f t="shared" si="0"/>
        <v>114.42499999999998</v>
      </c>
      <c r="P62" t="str">
        <f>_xlfn.XLOOKUP(CoffeeSales[[#This Row],[Customer ID]],customers!$A$1:$A$1001,customers!$I$1:$I$1001,,0)</f>
        <v>No</v>
      </c>
    </row>
    <row r="63" spans="1:16" x14ac:dyDescent="0.3">
      <c r="A63" s="2" t="s">
        <v>833</v>
      </c>
      <c r="B63" s="6">
        <v>43774</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s="2" t="str" cm="1">
        <f t="array" ref="I63">_xlfn.IFS(J63="Rob","Robusta",J63="Ara","Arabica",J63="Exc","Excelsa",J63="Lib","Liberica")</f>
        <v>Robusta</v>
      </c>
      <c r="J63" t="str">
        <f>_xlfn.XLOOKUP(orders!D63,products!$A$1:$A$49,products!$B$1:$B$49,,0)</f>
        <v>Rob</v>
      </c>
      <c r="K63" t="str" cm="1">
        <f t="array" ref="K63">_xlfn.IFS(L63="M","Mid",L63="D","Dark",L63="L","Light")</f>
        <v>Dark</v>
      </c>
      <c r="L63" t="str">
        <f>_xlfn.XLOOKUP(D63,products!$A$1:$A$49,products!$C$1:$C$49,,0)</f>
        <v>D</v>
      </c>
      <c r="M63" s="3">
        <f>_xlfn.XLOOKUP(orders!D63,products!$A$1:$A$49,products!$D$1:$D$49,,0)</f>
        <v>0.5</v>
      </c>
      <c r="N63" s="5">
        <f>_xlfn.XLOOKUP(orders!D63,products!$A$1:$A$49,products!$E$1:$E$49,,0)</f>
        <v>5.3699999999999992</v>
      </c>
      <c r="O63" s="5">
        <f t="shared" si="0"/>
        <v>26.849999999999994</v>
      </c>
      <c r="P63" t="str">
        <f>_xlfn.XLOOKUP(CoffeeSales[[#This Row],[Customer ID]],customers!$A$1:$A$1001,customers!$I$1:$I$1001,,0)</f>
        <v>Yes</v>
      </c>
    </row>
    <row r="64" spans="1:16" x14ac:dyDescent="0.3">
      <c r="A64" s="2" t="s">
        <v>838</v>
      </c>
      <c r="B64" s="6">
        <v>43775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s="2" t="str" cm="1">
        <f t="array" ref="I64">_xlfn.IFS(J64="Rob","Robusta",J64="Ara","Arabica",J64="Exc","Excelsa",J64="Lib","Liberica")</f>
        <v>Liberica</v>
      </c>
      <c r="J64" t="str">
        <f>_xlfn.XLOOKUP(orders!D64,products!$A$1:$A$49,products!$B$1:$B$49,,0)</f>
        <v>Lib</v>
      </c>
      <c r="K64" t="str" cm="1">
        <f t="array" ref="K64">_xlfn.IFS(L64="M","Mid",L64="D","Dark",L64="L","Light")</f>
        <v>Light</v>
      </c>
      <c r="L64" t="str">
        <f>_xlfn.XLOOKUP(D64,products!$A$1:$A$49,products!$C$1:$C$49,,0)</f>
        <v>L</v>
      </c>
      <c r="M64" s="3">
        <f>_xlfn.XLOOKUP(orders!D64,products!$A$1:$A$49,products!$D$1:$D$49,,0)</f>
        <v>0.2</v>
      </c>
      <c r="N64" s="5">
        <f>_xlfn.XLOOKUP(orders!D64,products!$A$1:$A$49,products!$E$1:$E$49,,0)</f>
        <v>4.7549999999999999</v>
      </c>
      <c r="O64" s="5">
        <f t="shared" si="0"/>
        <v>23.774999999999999</v>
      </c>
      <c r="P64" t="str">
        <f>_xlfn.XLOOKUP(CoffeeSales[[#This Row],[Customer ID]],customers!$A$1:$A$1001,customers!$I$1:$I$1001,,0)</f>
        <v>Yes</v>
      </c>
    </row>
    <row r="65" spans="1:16" x14ac:dyDescent="0.3">
      <c r="A65" s="2" t="s">
        <v>843</v>
      </c>
      <c r="B65" s="6">
        <v>43776</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s="2" t="str" cm="1">
        <f t="array" ref="I65">_xlfn.IFS(J65="Rob","Robusta",J65="Ara","Arabica",J65="Exc","Excelsa",J65="Lib","Liberica")</f>
        <v>Arabica</v>
      </c>
      <c r="J65" t="str">
        <f>_xlfn.XLOOKUP(orders!D65,products!$A$1:$A$49,products!$B$1:$B$49,,0)</f>
        <v>Ara</v>
      </c>
      <c r="K65" t="str" cm="1">
        <f t="array" ref="K65">_xlfn.IFS(L65="M","Mid",L65="D","Dark",L65="L","Light")</f>
        <v>Mid</v>
      </c>
      <c r="L65" t="str">
        <f>_xlfn.XLOOKUP(D65,products!$A$1:$A$49,products!$C$1:$C$49,,0)</f>
        <v>M</v>
      </c>
      <c r="M65" s="3">
        <f>_xlfn.XLOOKUP(orders!D65,products!$A$1:$A$49,products!$D$1:$D$49,,0)</f>
        <v>0.5</v>
      </c>
      <c r="N65" s="5">
        <f>_xlfn.XLOOKUP(orders!D65,products!$A$1:$A$49,products!$E$1:$E$49,,0)</f>
        <v>6.75</v>
      </c>
      <c r="O65" s="5">
        <f t="shared" si="0"/>
        <v>6.75</v>
      </c>
      <c r="P65" t="str">
        <f>_xlfn.XLOOKUP(CoffeeSales[[#This Row],[Customer ID]],customers!$A$1:$A$1001,customers!$I$1:$I$1001,,0)</f>
        <v>No</v>
      </c>
    </row>
    <row r="66" spans="1:16" x14ac:dyDescent="0.3">
      <c r="A66" s="2" t="s">
        <v>849</v>
      </c>
      <c r="B66" s="6">
        <v>43777</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s="2" t="str" cm="1">
        <f t="array" ref="I66">_xlfn.IFS(J66="Rob","Robusta",J66="Ara","Arabica",J66="Exc","Excelsa",J66="Lib","Liberica")</f>
        <v>Robusta</v>
      </c>
      <c r="J66" t="str">
        <f>_xlfn.XLOOKUP(orders!D66,products!$A$1:$A$49,products!$B$1:$B$49,,0)</f>
        <v>Rob</v>
      </c>
      <c r="K66" t="str" cm="1">
        <f t="array" ref="K66">_xlfn.IFS(L66="M","Mid",L66="D","Dark",L66="L","Light")</f>
        <v>Mid</v>
      </c>
      <c r="L66" t="str">
        <f>_xlfn.XLOOKUP(D66,products!$A$1:$A$49,products!$C$1:$C$49,,0)</f>
        <v>M</v>
      </c>
      <c r="M66" s="3">
        <f>_xlfn.XLOOKUP(orders!D66,products!$A$1:$A$49,products!$D$1:$D$49,,0)</f>
        <v>0.5</v>
      </c>
      <c r="N66" s="5">
        <f>_xlfn.XLOOKUP(orders!D66,products!$A$1:$A$49,products!$E$1:$E$49,,0)</f>
        <v>5.97</v>
      </c>
      <c r="O66" s="5">
        <f t="shared" si="0"/>
        <v>35.82</v>
      </c>
      <c r="P66" t="str">
        <f>_xlfn.XLOOKUP(CoffeeSales[[#This Row],[Customer ID]],customers!$A$1:$A$1001,customers!$I$1:$I$1001,,0)</f>
        <v>Yes</v>
      </c>
    </row>
    <row r="67" spans="1:16" x14ac:dyDescent="0.3">
      <c r="A67" s="2" t="s">
        <v>854</v>
      </c>
      <c r="B67" s="6">
        <v>43778</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s="2" t="str" cm="1">
        <f t="array" ref="I67">_xlfn.IFS(J67="Rob","Robusta",J67="Ara","Arabica",J67="Exc","Excelsa",J67="Lib","Liberica")</f>
        <v>Robusta</v>
      </c>
      <c r="J67" t="str">
        <f>_xlfn.XLOOKUP(orders!D67,products!$A$1:$A$49,products!$B$1:$B$49,,0)</f>
        <v>Rob</v>
      </c>
      <c r="K67" t="str" cm="1">
        <f t="array" ref="K67">_xlfn.IFS(L67="M","Mid",L67="D","Dark",L67="L","Light")</f>
        <v>Dark</v>
      </c>
      <c r="L67" t="str">
        <f>_xlfn.XLOOKUP(D67,products!$A$1:$A$49,products!$C$1:$C$49,,0)</f>
        <v>D</v>
      </c>
      <c r="M67" s="3">
        <f>_xlfn.XLOOKUP(orders!D67,products!$A$1:$A$49,products!$D$1:$D$49,,0)</f>
        <v>2.5</v>
      </c>
      <c r="N67" s="5">
        <f>_xlfn.XLOOKUP(orders!D67,products!$A$1:$A$49,products!$E$1:$E$49,,0)</f>
        <v>20.584999999999997</v>
      </c>
      <c r="O67" s="5">
        <f t="shared" ref="O67:O130" si="1">E67*N67</f>
        <v>82.339999999999989</v>
      </c>
      <c r="P67" t="str">
        <f>_xlfn.XLOOKUP(CoffeeSales[[#This Row],[Customer ID]],customers!$A$1:$A$1001,customers!$I$1:$I$1001,,0)</f>
        <v>Yes</v>
      </c>
    </row>
    <row r="68" spans="1:16" x14ac:dyDescent="0.3">
      <c r="A68" s="2" t="s">
        <v>860</v>
      </c>
      <c r="B68" s="6">
        <v>43779</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s="2" t="str" cm="1">
        <f t="array" ref="I68">_xlfn.IFS(J68="Rob","Robusta",J68="Ara","Arabica",J68="Exc","Excelsa",J68="Lib","Liberica")</f>
        <v>Robusta</v>
      </c>
      <c r="J68" t="str">
        <f>_xlfn.XLOOKUP(orders!D68,products!$A$1:$A$49,products!$B$1:$B$49,,0)</f>
        <v>Rob</v>
      </c>
      <c r="K68" t="str" cm="1">
        <f t="array" ref="K68">_xlfn.IFS(L68="M","Mid",L68="D","Dark",L68="L","Light")</f>
        <v>Light</v>
      </c>
      <c r="L68" t="str">
        <f>_xlfn.XLOOKUP(D68,products!$A$1:$A$49,products!$C$1:$C$49,,0)</f>
        <v>L</v>
      </c>
      <c r="M68" s="3">
        <f>_xlfn.XLOOKUP(orders!D68,products!$A$1:$A$49,products!$D$1:$D$49,,0)</f>
        <v>0.5</v>
      </c>
      <c r="N68" s="5">
        <f>_xlfn.XLOOKUP(orders!D68,products!$A$1:$A$49,products!$E$1:$E$49,,0)</f>
        <v>7.169999999999999</v>
      </c>
      <c r="O68" s="5">
        <f t="shared" si="1"/>
        <v>7.169999999999999</v>
      </c>
      <c r="P68" t="str">
        <f>_xlfn.XLOOKUP(CoffeeSales[[#This Row],[Customer ID]],customers!$A$1:$A$1001,customers!$I$1:$I$1001,,0)</f>
        <v>Yes</v>
      </c>
    </row>
    <row r="69" spans="1:16" x14ac:dyDescent="0.3">
      <c r="A69" s="2" t="s">
        <v>866</v>
      </c>
      <c r="B69" s="6">
        <v>43780</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s="2" t="str" cm="1">
        <f t="array" ref="I69">_xlfn.IFS(J69="Rob","Robusta",J69="Ara","Arabica",J69="Exc","Excelsa",J69="Lib","Liberica")</f>
        <v>Liberica</v>
      </c>
      <c r="J69" t="str">
        <f>_xlfn.XLOOKUP(orders!D69,products!$A$1:$A$49,products!$B$1:$B$49,,0)</f>
        <v>Lib</v>
      </c>
      <c r="K69" t="str" cm="1">
        <f t="array" ref="K69">_xlfn.IFS(L69="M","Mid",L69="D","Dark",L69="L","Light")</f>
        <v>Light</v>
      </c>
      <c r="L69" t="str">
        <f>_xlfn.XLOOKUP(D69,products!$A$1:$A$49,products!$C$1:$C$49,,0)</f>
        <v>L</v>
      </c>
      <c r="M69" s="3">
        <f>_xlfn.XLOOKUP(orders!D69,products!$A$1:$A$49,products!$D$1:$D$49,,0)</f>
        <v>0.2</v>
      </c>
      <c r="N69" s="5">
        <f>_xlfn.XLOOKUP(orders!D69,products!$A$1:$A$49,products!$E$1:$E$49,,0)</f>
        <v>4.7549999999999999</v>
      </c>
      <c r="O69" s="5">
        <f t="shared" si="1"/>
        <v>9.51</v>
      </c>
      <c r="P69" t="str">
        <f>_xlfn.XLOOKUP(CoffeeSales[[#This Row],[Customer ID]],customers!$A$1:$A$1001,customers!$I$1:$I$1001,,0)</f>
        <v>No</v>
      </c>
    </row>
    <row r="70" spans="1:16" x14ac:dyDescent="0.3">
      <c r="A70" s="2" t="s">
        <v>872</v>
      </c>
      <c r="B70" s="6">
        <v>43781</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s="2" t="str" cm="1">
        <f t="array" ref="I70">_xlfn.IFS(J70="Rob","Robusta",J70="Ara","Arabica",J70="Exc","Excelsa",J70="Lib","Liberica")</f>
        <v>Robusta</v>
      </c>
      <c r="J70" t="str">
        <f>_xlfn.XLOOKUP(orders!D70,products!$A$1:$A$49,products!$B$1:$B$49,,0)</f>
        <v>Rob</v>
      </c>
      <c r="K70" t="str" cm="1">
        <f t="array" ref="K70">_xlfn.IFS(L70="M","Mid",L70="D","Dark",L70="L","Light")</f>
        <v>Mid</v>
      </c>
      <c r="L70" t="str">
        <f>_xlfn.XLOOKUP(D70,products!$A$1:$A$49,products!$C$1:$C$49,,0)</f>
        <v>M</v>
      </c>
      <c r="M70" s="3">
        <f>_xlfn.XLOOKUP(orders!D70,products!$A$1:$A$49,products!$D$1:$D$49,,0)</f>
        <v>0.2</v>
      </c>
      <c r="N70" s="5">
        <f>_xlfn.XLOOKUP(orders!D70,products!$A$1:$A$49,products!$E$1:$E$49,,0)</f>
        <v>2.9849999999999999</v>
      </c>
      <c r="O70" s="5">
        <f t="shared" si="1"/>
        <v>2.9849999999999999</v>
      </c>
      <c r="P70" t="str">
        <f>_xlfn.XLOOKUP(CoffeeSales[[#This Row],[Customer ID]],customers!$A$1:$A$1001,customers!$I$1:$I$1001,,0)</f>
        <v>No</v>
      </c>
    </row>
    <row r="71" spans="1:16" x14ac:dyDescent="0.3">
      <c r="A71" s="2" t="s">
        <v>878</v>
      </c>
      <c r="B71" s="6">
        <v>43782</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s="2" t="str" cm="1">
        <f t="array" ref="I71">_xlfn.IFS(J71="Rob","Robusta",J71="Ara","Arabica",J71="Exc","Excelsa",J71="Lib","Liberica")</f>
        <v>Robusta</v>
      </c>
      <c r="J71" t="str">
        <f>_xlfn.XLOOKUP(orders!D71,products!$A$1:$A$49,products!$B$1:$B$49,,0)</f>
        <v>Rob</v>
      </c>
      <c r="K71" t="str" cm="1">
        <f t="array" ref="K71">_xlfn.IFS(L71="M","Mid",L71="D","Dark",L71="L","Light")</f>
        <v>Mid</v>
      </c>
      <c r="L71" t="str">
        <f>_xlfn.XLOOKUP(D71,products!$A$1:$A$49,products!$C$1:$C$49,,0)</f>
        <v>M</v>
      </c>
      <c r="M71" s="3">
        <f>_xlfn.XLOOKUP(orders!D71,products!$A$1:$A$49,products!$D$1:$D$49,,0)</f>
        <v>1</v>
      </c>
      <c r="N71" s="5">
        <f>_xlfn.XLOOKUP(orders!D71,products!$A$1:$A$49,products!$E$1:$E$49,,0)</f>
        <v>9.9499999999999993</v>
      </c>
      <c r="O71" s="5">
        <f t="shared" si="1"/>
        <v>59.699999999999996</v>
      </c>
      <c r="P71" t="str">
        <f>_xlfn.XLOOKUP(CoffeeSales[[#This Row],[Customer ID]],customers!$A$1:$A$1001,customers!$I$1:$I$1001,,0)</f>
        <v>Yes</v>
      </c>
    </row>
    <row r="72" spans="1:16" x14ac:dyDescent="0.3">
      <c r="A72" s="2" t="s">
        <v>885</v>
      </c>
      <c r="B72" s="6">
        <v>43783</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s="2" t="str" cm="1">
        <f t="array" ref="I72">_xlfn.IFS(J72="Rob","Robusta",J72="Ara","Arabica",J72="Exc","Excelsa",J72="Lib","Liberica")</f>
        <v>Excelsa</v>
      </c>
      <c r="J72" t="str">
        <f>_xlfn.XLOOKUP(orders!D72,products!$A$1:$A$49,products!$B$1:$B$49,,0)</f>
        <v>Exc</v>
      </c>
      <c r="K72" t="str" cm="1">
        <f t="array" ref="K72">_xlfn.IFS(L72="M","Mid",L72="D","Dark",L72="L","Light")</f>
        <v>Light</v>
      </c>
      <c r="L72" t="str">
        <f>_xlfn.XLOOKUP(D72,products!$A$1:$A$49,products!$C$1:$C$49,,0)</f>
        <v>L</v>
      </c>
      <c r="M72" s="3">
        <f>_xlfn.XLOOKUP(orders!D72,products!$A$1:$A$49,products!$D$1:$D$49,,0)</f>
        <v>2.5</v>
      </c>
      <c r="N72" s="5">
        <f>_xlfn.XLOOKUP(orders!D72,products!$A$1:$A$49,products!$E$1:$E$49,,0)</f>
        <v>34.154999999999994</v>
      </c>
      <c r="O72" s="5">
        <f t="shared" si="1"/>
        <v>136.61999999999998</v>
      </c>
      <c r="P72" t="str">
        <f>_xlfn.XLOOKUP(CoffeeSales[[#This Row],[Customer ID]],customers!$A$1:$A$1001,customers!$I$1:$I$1001,,0)</f>
        <v>No</v>
      </c>
    </row>
    <row r="73" spans="1:16" x14ac:dyDescent="0.3">
      <c r="A73" s="2" t="s">
        <v>891</v>
      </c>
      <c r="B73" s="6">
        <v>43784</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s="2" t="str" cm="1">
        <f t="array" ref="I73">_xlfn.IFS(J73="Rob","Robusta",J73="Ara","Arabica",J73="Exc","Excelsa",J73="Lib","Liberica")</f>
        <v>Liberica</v>
      </c>
      <c r="J73" t="str">
        <f>_xlfn.XLOOKUP(orders!D73,products!$A$1:$A$49,products!$B$1:$B$49,,0)</f>
        <v>Lib</v>
      </c>
      <c r="K73" t="str" cm="1">
        <f t="array" ref="K73">_xlfn.IFS(L73="M","Mid",L73="D","Dark",L73="L","Light")</f>
        <v>Light</v>
      </c>
      <c r="L73" t="str">
        <f>_xlfn.XLOOKUP(D73,products!$A$1:$A$49,products!$C$1:$C$49,,0)</f>
        <v>L</v>
      </c>
      <c r="M73" s="3">
        <f>_xlfn.XLOOKUP(orders!D73,products!$A$1:$A$49,products!$D$1:$D$49,,0)</f>
        <v>0.2</v>
      </c>
      <c r="N73" s="5">
        <f>_xlfn.XLOOKUP(orders!D73,products!$A$1:$A$49,products!$E$1:$E$49,,0)</f>
        <v>4.7549999999999999</v>
      </c>
      <c r="O73" s="5">
        <f t="shared" si="1"/>
        <v>9.51</v>
      </c>
      <c r="P73" t="str">
        <f>_xlfn.XLOOKUP(CoffeeSales[[#This Row],[Customer ID]],customers!$A$1:$A$1001,customers!$I$1:$I$1001,,0)</f>
        <v>No</v>
      </c>
    </row>
    <row r="74" spans="1:16" x14ac:dyDescent="0.3">
      <c r="A74" s="2" t="s">
        <v>897</v>
      </c>
      <c r="B74" s="6">
        <v>43785</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s="2" t="str" cm="1">
        <f t="array" ref="I74">_xlfn.IFS(J74="Rob","Robusta",J74="Ara","Arabica",J74="Exc","Excelsa",J74="Lib","Liberica")</f>
        <v>Arabica</v>
      </c>
      <c r="J74" t="str">
        <f>_xlfn.XLOOKUP(orders!D74,products!$A$1:$A$49,products!$B$1:$B$49,,0)</f>
        <v>Ara</v>
      </c>
      <c r="K74" t="str" cm="1">
        <f t="array" ref="K74">_xlfn.IFS(L74="M","Mid",L74="D","Dark",L74="L","Light")</f>
        <v>Mid</v>
      </c>
      <c r="L74" t="str">
        <f>_xlfn.XLOOKUP(D74,products!$A$1:$A$49,products!$C$1:$C$49,,0)</f>
        <v>M</v>
      </c>
      <c r="M74" s="3">
        <f>_xlfn.XLOOKUP(orders!D74,products!$A$1:$A$49,products!$D$1:$D$49,,0)</f>
        <v>2.5</v>
      </c>
      <c r="N74" s="5">
        <f>_xlfn.XLOOKUP(orders!D74,products!$A$1:$A$49,products!$E$1:$E$49,,0)</f>
        <v>25.874999999999996</v>
      </c>
      <c r="O74" s="5">
        <f t="shared" si="1"/>
        <v>77.624999999999986</v>
      </c>
      <c r="P74" t="str">
        <f>_xlfn.XLOOKUP(CoffeeSales[[#This Row],[Customer ID]],customers!$A$1:$A$1001,customers!$I$1:$I$1001,,0)</f>
        <v>No</v>
      </c>
    </row>
    <row r="75" spans="1:16" x14ac:dyDescent="0.3">
      <c r="A75" s="2" t="s">
        <v>902</v>
      </c>
      <c r="B75" s="6">
        <v>43786</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s="2" t="str" cm="1">
        <f t="array" ref="I75">_xlfn.IFS(J75="Rob","Robusta",J75="Ara","Arabica",J75="Exc","Excelsa",J75="Lib","Liberica")</f>
        <v>Liberica</v>
      </c>
      <c r="J75" t="str">
        <f>_xlfn.XLOOKUP(orders!D75,products!$A$1:$A$49,products!$B$1:$B$49,,0)</f>
        <v>Lib</v>
      </c>
      <c r="K75" t="str" cm="1">
        <f t="array" ref="K75">_xlfn.IFS(L75="M","Mid",L75="D","Dark",L75="L","Light")</f>
        <v>Mid</v>
      </c>
      <c r="L75" t="str">
        <f>_xlfn.XLOOKUP(D75,products!$A$1:$A$49,products!$C$1:$C$49,,0)</f>
        <v>M</v>
      </c>
      <c r="M75" s="3">
        <f>_xlfn.XLOOKUP(orders!D75,products!$A$1:$A$49,products!$D$1:$D$49,,0)</f>
        <v>0.2</v>
      </c>
      <c r="N75" s="5">
        <f>_xlfn.XLOOKUP(orders!D75,products!$A$1:$A$49,products!$E$1:$E$49,,0)</f>
        <v>4.3650000000000002</v>
      </c>
      <c r="O75" s="5">
        <f t="shared" si="1"/>
        <v>21.825000000000003</v>
      </c>
      <c r="P75" t="str">
        <f>_xlfn.XLOOKUP(CoffeeSales[[#This Row],[Customer ID]],customers!$A$1:$A$1001,customers!$I$1:$I$1001,,0)</f>
        <v>Yes</v>
      </c>
    </row>
    <row r="76" spans="1:16" x14ac:dyDescent="0.3">
      <c r="A76" s="2" t="s">
        <v>907</v>
      </c>
      <c r="B76" s="6">
        <v>43787</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s="2" t="str" cm="1">
        <f t="array" ref="I76">_xlfn.IFS(J76="Rob","Robusta",J76="Ara","Arabica",J76="Exc","Excelsa",J76="Lib","Liberica")</f>
        <v>Excelsa</v>
      </c>
      <c r="J76" t="str">
        <f>_xlfn.XLOOKUP(orders!D76,products!$A$1:$A$49,products!$B$1:$B$49,,0)</f>
        <v>Exc</v>
      </c>
      <c r="K76" t="str" cm="1">
        <f t="array" ref="K76">_xlfn.IFS(L76="M","Mid",L76="D","Dark",L76="L","Light")</f>
        <v>Light</v>
      </c>
      <c r="L76" t="str">
        <f>_xlfn.XLOOKUP(D76,products!$A$1:$A$49,products!$C$1:$C$49,,0)</f>
        <v>L</v>
      </c>
      <c r="M76" s="3">
        <f>_xlfn.XLOOKUP(orders!D76,products!$A$1:$A$49,products!$D$1:$D$49,,0)</f>
        <v>0.5</v>
      </c>
      <c r="N76" s="5">
        <f>_xlfn.XLOOKUP(orders!D76,products!$A$1:$A$49,products!$E$1:$E$49,,0)</f>
        <v>8.91</v>
      </c>
      <c r="O76" s="5">
        <f t="shared" si="1"/>
        <v>17.82</v>
      </c>
      <c r="P76" t="str">
        <f>_xlfn.XLOOKUP(CoffeeSales[[#This Row],[Customer ID]],customers!$A$1:$A$1001,customers!$I$1:$I$1001,,0)</f>
        <v>Yes</v>
      </c>
    </row>
    <row r="77" spans="1:16" x14ac:dyDescent="0.3">
      <c r="A77" s="2" t="s">
        <v>913</v>
      </c>
      <c r="B77" s="6">
        <v>43788</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s="2" t="str" cm="1">
        <f t="array" ref="I77">_xlfn.IFS(J77="Rob","Robusta",J77="Ara","Arabica",J77="Exc","Excelsa",J77="Lib","Liberica")</f>
        <v>Robusta</v>
      </c>
      <c r="J77" t="str">
        <f>_xlfn.XLOOKUP(orders!D77,products!$A$1:$A$49,products!$B$1:$B$49,,0)</f>
        <v>Rob</v>
      </c>
      <c r="K77" t="str" cm="1">
        <f t="array" ref="K77">_xlfn.IFS(L77="M","Mid",L77="D","Dark",L77="L","Light")</f>
        <v>Dark</v>
      </c>
      <c r="L77" t="str">
        <f>_xlfn.XLOOKUP(D77,products!$A$1:$A$49,products!$C$1:$C$49,,0)</f>
        <v>D</v>
      </c>
      <c r="M77" s="3">
        <f>_xlfn.XLOOKUP(orders!D77,products!$A$1:$A$49,products!$D$1:$D$49,,0)</f>
        <v>1</v>
      </c>
      <c r="N77" s="5">
        <f>_xlfn.XLOOKUP(orders!D77,products!$A$1:$A$49,products!$E$1:$E$49,,0)</f>
        <v>8.9499999999999993</v>
      </c>
      <c r="O77" s="5">
        <f t="shared" si="1"/>
        <v>53.699999999999996</v>
      </c>
      <c r="P77" t="str">
        <f>_xlfn.XLOOKUP(CoffeeSales[[#This Row],[Customer ID]],customers!$A$1:$A$1001,customers!$I$1:$I$1001,,0)</f>
        <v>Yes</v>
      </c>
    </row>
    <row r="78" spans="1:16" x14ac:dyDescent="0.3">
      <c r="A78" s="2" t="s">
        <v>919</v>
      </c>
      <c r="B78" s="6">
        <v>43789</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s="2" t="str" cm="1">
        <f t="array" ref="I78">_xlfn.IFS(J78="Rob","Robusta",J78="Ara","Arabica",J78="Exc","Excelsa",J78="Lib","Liberica")</f>
        <v>Robusta</v>
      </c>
      <c r="J78" t="str">
        <f>_xlfn.XLOOKUP(orders!D78,products!$A$1:$A$49,products!$B$1:$B$49,,0)</f>
        <v>Rob</v>
      </c>
      <c r="K78" t="str" cm="1">
        <f t="array" ref="K78">_xlfn.IFS(L78="M","Mid",L78="D","Dark",L78="L","Light")</f>
        <v>Light</v>
      </c>
      <c r="L78" t="str">
        <f>_xlfn.XLOOKUP(D78,products!$A$1:$A$49,products!$C$1:$C$49,,0)</f>
        <v>L</v>
      </c>
      <c r="M78" s="3">
        <f>_xlfn.XLOOKUP(orders!D78,products!$A$1:$A$49,products!$D$1:$D$49,,0)</f>
        <v>0.2</v>
      </c>
      <c r="N78" s="5">
        <f>_xlfn.XLOOKUP(orders!D78,products!$A$1:$A$49,products!$E$1:$E$49,,0)</f>
        <v>3.5849999999999995</v>
      </c>
      <c r="O78" s="5">
        <f t="shared" si="1"/>
        <v>3.5849999999999995</v>
      </c>
      <c r="P78" t="str">
        <f>_xlfn.XLOOKUP(CoffeeSales[[#This Row],[Customer ID]],customers!$A$1:$A$1001,customers!$I$1:$I$1001,,0)</f>
        <v>Yes</v>
      </c>
    </row>
    <row r="79" spans="1:16" x14ac:dyDescent="0.3">
      <c r="A79" s="2" t="s">
        <v>924</v>
      </c>
      <c r="B79" s="6">
        <v>43790</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s="2" t="str" cm="1">
        <f t="array" ref="I79">_xlfn.IFS(J79="Rob","Robusta",J79="Ara","Arabica",J79="Exc","Excelsa",J79="Lib","Liberica")</f>
        <v>Excelsa</v>
      </c>
      <c r="J79" t="str">
        <f>_xlfn.XLOOKUP(orders!D79,products!$A$1:$A$49,products!$B$1:$B$49,,0)</f>
        <v>Exc</v>
      </c>
      <c r="K79" t="str" cm="1">
        <f t="array" ref="K79">_xlfn.IFS(L79="M","Mid",L79="D","Dark",L79="L","Light")</f>
        <v>Dark</v>
      </c>
      <c r="L79" t="str">
        <f>_xlfn.XLOOKUP(D79,products!$A$1:$A$49,products!$C$1:$C$49,,0)</f>
        <v>D</v>
      </c>
      <c r="M79" s="3">
        <f>_xlfn.XLOOKUP(orders!D79,products!$A$1:$A$49,products!$D$1:$D$49,,0)</f>
        <v>0.2</v>
      </c>
      <c r="N79" s="5">
        <f>_xlfn.XLOOKUP(orders!D79,products!$A$1:$A$49,products!$E$1:$E$49,,0)</f>
        <v>3.645</v>
      </c>
      <c r="O79" s="5">
        <f t="shared" si="1"/>
        <v>7.29</v>
      </c>
      <c r="P79" t="str">
        <f>_xlfn.XLOOKUP(CoffeeSales[[#This Row],[Customer ID]],customers!$A$1:$A$1001,customers!$I$1:$I$1001,,0)</f>
        <v>No</v>
      </c>
    </row>
    <row r="80" spans="1:16" x14ac:dyDescent="0.3">
      <c r="A80" s="2" t="s">
        <v>930</v>
      </c>
      <c r="B80" s="6">
        <v>43791</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s="2" t="str" cm="1">
        <f t="array" ref="I80">_xlfn.IFS(J80="Rob","Robusta",J80="Ara","Arabica",J80="Exc","Excelsa",J80="Lib","Liberica")</f>
        <v>Arabica</v>
      </c>
      <c r="J80" t="str">
        <f>_xlfn.XLOOKUP(orders!D80,products!$A$1:$A$49,products!$B$1:$B$49,,0)</f>
        <v>Ara</v>
      </c>
      <c r="K80" t="str" cm="1">
        <f t="array" ref="K80">_xlfn.IFS(L80="M","Mid",L80="D","Dark",L80="L","Light")</f>
        <v>Mid</v>
      </c>
      <c r="L80" t="str">
        <f>_xlfn.XLOOKUP(D80,products!$A$1:$A$49,products!$C$1:$C$49,,0)</f>
        <v>M</v>
      </c>
      <c r="M80" s="3">
        <f>_xlfn.XLOOKUP(orders!D80,products!$A$1:$A$49,products!$D$1:$D$49,,0)</f>
        <v>0.5</v>
      </c>
      <c r="N80" s="5">
        <f>_xlfn.XLOOKUP(orders!D80,products!$A$1:$A$49,products!$E$1:$E$49,,0)</f>
        <v>6.75</v>
      </c>
      <c r="O80" s="5">
        <f t="shared" si="1"/>
        <v>40.5</v>
      </c>
      <c r="P80" t="str">
        <f>_xlfn.XLOOKUP(CoffeeSales[[#This Row],[Customer ID]],customers!$A$1:$A$1001,customers!$I$1:$I$1001,,0)</f>
        <v>Yes</v>
      </c>
    </row>
    <row r="81" spans="1:16" x14ac:dyDescent="0.3">
      <c r="A81" s="2" t="s">
        <v>936</v>
      </c>
      <c r="B81" s="6">
        <v>43792</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s="2" t="str" cm="1">
        <f t="array" ref="I81">_xlfn.IFS(J81="Rob","Robusta",J81="Ara","Arabica",J81="Exc","Excelsa",J81="Lib","Liberica")</f>
        <v>Robusta</v>
      </c>
      <c r="J81" t="str">
        <f>_xlfn.XLOOKUP(orders!D81,products!$A$1:$A$49,products!$B$1:$B$49,,0)</f>
        <v>Rob</v>
      </c>
      <c r="K81" t="str" cm="1">
        <f t="array" ref="K81">_xlfn.IFS(L81="M","Mid",L81="D","Dark",L81="L","Light")</f>
        <v>Light</v>
      </c>
      <c r="L81" t="str">
        <f>_xlfn.XLOOKUP(D81,products!$A$1:$A$49,products!$C$1:$C$49,,0)</f>
        <v>L</v>
      </c>
      <c r="M81" s="3">
        <f>_xlfn.XLOOKUP(orders!D81,products!$A$1:$A$49,products!$D$1:$D$49,,0)</f>
        <v>1</v>
      </c>
      <c r="N81" s="5">
        <f>_xlfn.XLOOKUP(orders!D81,products!$A$1:$A$49,products!$E$1:$E$49,,0)</f>
        <v>11.95</v>
      </c>
      <c r="O81" s="5">
        <f t="shared" si="1"/>
        <v>47.8</v>
      </c>
      <c r="P81" t="str">
        <f>_xlfn.XLOOKUP(CoffeeSales[[#This Row],[Customer ID]],customers!$A$1:$A$1001,customers!$I$1:$I$1001,,0)</f>
        <v>No</v>
      </c>
    </row>
    <row r="82" spans="1:16" x14ac:dyDescent="0.3">
      <c r="A82" s="2" t="s">
        <v>942</v>
      </c>
      <c r="B82" s="6">
        <v>43793</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s="2" t="str" cm="1">
        <f t="array" ref="I82">_xlfn.IFS(J82="Rob","Robusta",J82="Ara","Arabica",J82="Exc","Excelsa",J82="Lib","Liberica")</f>
        <v>Arabica</v>
      </c>
      <c r="J82" t="str">
        <f>_xlfn.XLOOKUP(orders!D82,products!$A$1:$A$49,products!$B$1:$B$49,,0)</f>
        <v>Ara</v>
      </c>
      <c r="K82" t="str" cm="1">
        <f t="array" ref="K82">_xlfn.IFS(L82="M","Mid",L82="D","Dark",L82="L","Light")</f>
        <v>Light</v>
      </c>
      <c r="L82" t="str">
        <f>_xlfn.XLOOKUP(D82,products!$A$1:$A$49,products!$C$1:$C$49,,0)</f>
        <v>L</v>
      </c>
      <c r="M82" s="3">
        <f>_xlfn.XLOOKUP(orders!D82,products!$A$1:$A$49,products!$D$1:$D$49,,0)</f>
        <v>0.5</v>
      </c>
      <c r="N82" s="5">
        <f>_xlfn.XLOOKUP(orders!D82,products!$A$1:$A$49,products!$E$1:$E$49,,0)</f>
        <v>7.77</v>
      </c>
      <c r="O82" s="5">
        <f t="shared" si="1"/>
        <v>38.849999999999994</v>
      </c>
      <c r="P82" t="str">
        <f>_xlfn.XLOOKUP(CoffeeSales[[#This Row],[Customer ID]],customers!$A$1:$A$1001,customers!$I$1:$I$1001,,0)</f>
        <v>Yes</v>
      </c>
    </row>
    <row r="83" spans="1:16" x14ac:dyDescent="0.3">
      <c r="A83" s="2" t="s">
        <v>948</v>
      </c>
      <c r="B83" s="6">
        <v>43794</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s="2" t="str" cm="1">
        <f t="array" ref="I83">_xlfn.IFS(J83="Rob","Robusta",J83="Ara","Arabica",J83="Exc","Excelsa",J83="Lib","Liberica")</f>
        <v>Liberica</v>
      </c>
      <c r="J83" t="str">
        <f>_xlfn.XLOOKUP(orders!D83,products!$A$1:$A$49,products!$B$1:$B$49,,0)</f>
        <v>Lib</v>
      </c>
      <c r="K83" t="str" cm="1">
        <f t="array" ref="K83">_xlfn.IFS(L83="M","Mid",L83="D","Dark",L83="L","Light")</f>
        <v>Light</v>
      </c>
      <c r="L83" t="str">
        <f>_xlfn.XLOOKUP(D83,products!$A$1:$A$49,products!$C$1:$C$49,,0)</f>
        <v>L</v>
      </c>
      <c r="M83" s="3">
        <f>_xlfn.XLOOKUP(orders!D83,products!$A$1:$A$49,products!$D$1:$D$49,,0)</f>
        <v>2.5</v>
      </c>
      <c r="N83" s="5">
        <f>_xlfn.XLOOKUP(orders!D83,products!$A$1:$A$49,products!$E$1:$E$49,,0)</f>
        <v>36.454999999999998</v>
      </c>
      <c r="O83" s="5">
        <f t="shared" si="1"/>
        <v>109.36499999999999</v>
      </c>
      <c r="P83" t="str">
        <f>_xlfn.XLOOKUP(CoffeeSales[[#This Row],[Customer ID]],customers!$A$1:$A$1001,customers!$I$1:$I$1001,,0)</f>
        <v>Yes</v>
      </c>
    </row>
    <row r="84" spans="1:16" x14ac:dyDescent="0.3">
      <c r="A84" s="2" t="s">
        <v>954</v>
      </c>
      <c r="B84" s="6">
        <v>43795</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s="2" t="str" cm="1">
        <f t="array" ref="I84">_xlfn.IFS(J84="Rob","Robusta",J84="Ara","Arabica",J84="Exc","Excelsa",J84="Lib","Liberica")</f>
        <v>Liberica</v>
      </c>
      <c r="J84" t="str">
        <f>_xlfn.XLOOKUP(orders!D84,products!$A$1:$A$49,products!$B$1:$B$49,,0)</f>
        <v>Lib</v>
      </c>
      <c r="K84" t="str" cm="1">
        <f t="array" ref="K84">_xlfn.IFS(L84="M","Mid",L84="D","Dark",L84="L","Light")</f>
        <v>Mid</v>
      </c>
      <c r="L84" t="str">
        <f>_xlfn.XLOOKUP(D84,products!$A$1:$A$49,products!$C$1:$C$49,,0)</f>
        <v>M</v>
      </c>
      <c r="M84" s="3">
        <f>_xlfn.XLOOKUP(orders!D84,products!$A$1:$A$49,products!$D$1:$D$49,,0)</f>
        <v>2.5</v>
      </c>
      <c r="N84" s="5">
        <f>_xlfn.XLOOKUP(orders!D84,products!$A$1:$A$49,products!$E$1:$E$49,,0)</f>
        <v>33.464999999999996</v>
      </c>
      <c r="O84" s="5">
        <f t="shared" si="1"/>
        <v>100.39499999999998</v>
      </c>
      <c r="P84" t="str">
        <f>_xlfn.XLOOKUP(CoffeeSales[[#This Row],[Customer ID]],customers!$A$1:$A$1001,customers!$I$1:$I$1001,,0)</f>
        <v>Yes</v>
      </c>
    </row>
    <row r="85" spans="1:16" x14ac:dyDescent="0.3">
      <c r="A85" s="2" t="s">
        <v>960</v>
      </c>
      <c r="B85" s="6">
        <v>43796</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s="2" t="str" cm="1">
        <f t="array" ref="I85">_xlfn.IFS(J85="Rob","Robusta",J85="Ara","Arabica",J85="Exc","Excelsa",J85="Lib","Liberica")</f>
        <v>Robusta</v>
      </c>
      <c r="J85" t="str">
        <f>_xlfn.XLOOKUP(orders!D85,products!$A$1:$A$49,products!$B$1:$B$49,,0)</f>
        <v>Rob</v>
      </c>
      <c r="K85" t="str" cm="1">
        <f t="array" ref="K85">_xlfn.IFS(L85="M","Mid",L85="D","Dark",L85="L","Light")</f>
        <v>Dark</v>
      </c>
      <c r="L85" t="str">
        <f>_xlfn.XLOOKUP(D85,products!$A$1:$A$49,products!$C$1:$C$49,,0)</f>
        <v>D</v>
      </c>
      <c r="M85" s="3">
        <f>_xlfn.XLOOKUP(orders!D85,products!$A$1:$A$49,products!$D$1:$D$49,,0)</f>
        <v>2.5</v>
      </c>
      <c r="N85" s="5">
        <f>_xlfn.XLOOKUP(orders!D85,products!$A$1:$A$49,products!$E$1:$E$49,,0)</f>
        <v>20.584999999999997</v>
      </c>
      <c r="O85" s="5">
        <f t="shared" si="1"/>
        <v>82.339999999999989</v>
      </c>
      <c r="P85" t="str">
        <f>_xlfn.XLOOKUP(CoffeeSales[[#This Row],[Customer ID]],customers!$A$1:$A$1001,customers!$I$1:$I$1001,,0)</f>
        <v>Yes</v>
      </c>
    </row>
    <row r="86" spans="1:16" x14ac:dyDescent="0.3">
      <c r="A86" s="2" t="s">
        <v>965</v>
      </c>
      <c r="B86" s="6">
        <v>43797</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s="2" t="str" cm="1">
        <f t="array" ref="I86">_xlfn.IFS(J86="Rob","Robusta",J86="Ara","Arabica",J86="Exc","Excelsa",J86="Lib","Liberica")</f>
        <v>Liberica</v>
      </c>
      <c r="J86" t="str">
        <f>_xlfn.XLOOKUP(orders!D86,products!$A$1:$A$49,products!$B$1:$B$49,,0)</f>
        <v>Lib</v>
      </c>
      <c r="K86" t="str" cm="1">
        <f t="array" ref="K86">_xlfn.IFS(L86="M","Mid",L86="D","Dark",L86="L","Light")</f>
        <v>Light</v>
      </c>
      <c r="L86" t="str">
        <f>_xlfn.XLOOKUP(D86,products!$A$1:$A$49,products!$C$1:$C$49,,0)</f>
        <v>L</v>
      </c>
      <c r="M86" s="3">
        <f>_xlfn.XLOOKUP(orders!D86,products!$A$1:$A$49,products!$D$1:$D$49,,0)</f>
        <v>0.5</v>
      </c>
      <c r="N86" s="5">
        <f>_xlfn.XLOOKUP(orders!D86,products!$A$1:$A$49,products!$E$1:$E$49,,0)</f>
        <v>9.51</v>
      </c>
      <c r="O86" s="5">
        <f t="shared" si="1"/>
        <v>9.51</v>
      </c>
      <c r="P86" t="str">
        <f>_xlfn.XLOOKUP(CoffeeSales[[#This Row],[Customer ID]],customers!$A$1:$A$1001,customers!$I$1:$I$1001,,0)</f>
        <v>No</v>
      </c>
    </row>
    <row r="87" spans="1:16" x14ac:dyDescent="0.3">
      <c r="A87" s="2" t="s">
        <v>971</v>
      </c>
      <c r="B87" s="6">
        <v>43798</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s="2" t="str" cm="1">
        <f t="array" ref="I87">_xlfn.IFS(J87="Rob","Robusta",J87="Ara","Arabica",J87="Exc","Excelsa",J87="Lib","Liberica")</f>
        <v>Arabica</v>
      </c>
      <c r="J87" t="str">
        <f>_xlfn.XLOOKUP(orders!D87,products!$A$1:$A$49,products!$B$1:$B$49,,0)</f>
        <v>Ara</v>
      </c>
      <c r="K87" t="str" cm="1">
        <f t="array" ref="K87">_xlfn.IFS(L87="M","Mid",L87="D","Dark",L87="L","Light")</f>
        <v>Light</v>
      </c>
      <c r="L87" t="str">
        <f>_xlfn.XLOOKUP(D87,products!$A$1:$A$49,products!$C$1:$C$49,,0)</f>
        <v>L</v>
      </c>
      <c r="M87" s="3">
        <f>_xlfn.XLOOKUP(orders!D87,products!$A$1:$A$49,products!$D$1:$D$49,,0)</f>
        <v>2.5</v>
      </c>
      <c r="N87" s="5">
        <f>_xlfn.XLOOKUP(orders!D87,products!$A$1:$A$49,products!$E$1:$E$49,,0)</f>
        <v>29.784999999999997</v>
      </c>
      <c r="O87" s="5">
        <f t="shared" si="1"/>
        <v>89.35499999999999</v>
      </c>
      <c r="P87" t="str">
        <f>_xlfn.XLOOKUP(CoffeeSales[[#This Row],[Customer ID]],customers!$A$1:$A$1001,customers!$I$1:$I$1001,,0)</f>
        <v>No</v>
      </c>
    </row>
    <row r="88" spans="1:16" x14ac:dyDescent="0.3">
      <c r="A88" s="2" t="s">
        <v>971</v>
      </c>
      <c r="B88" s="6">
        <v>43799</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s="2" t="str" cm="1">
        <f t="array" ref="I88">_xlfn.IFS(J88="Rob","Robusta",J88="Ara","Arabica",J88="Exc","Excelsa",J88="Lib","Liberica")</f>
        <v>Arabica</v>
      </c>
      <c r="J88" t="str">
        <f>_xlfn.XLOOKUP(orders!D88,products!$A$1:$A$49,products!$B$1:$B$49,,0)</f>
        <v>Ara</v>
      </c>
      <c r="K88" t="str" cm="1">
        <f t="array" ref="K88">_xlfn.IFS(L88="M","Mid",L88="D","Dark",L88="L","Light")</f>
        <v>Dark</v>
      </c>
      <c r="L88" t="str">
        <f>_xlfn.XLOOKUP(D88,products!$A$1:$A$49,products!$C$1:$C$49,,0)</f>
        <v>D</v>
      </c>
      <c r="M88" s="3">
        <f>_xlfn.XLOOKUP(orders!D88,products!$A$1:$A$49,products!$D$1:$D$49,,0)</f>
        <v>0.2</v>
      </c>
      <c r="N88" s="5">
        <f>_xlfn.XLOOKUP(orders!D88,products!$A$1:$A$49,products!$E$1:$E$49,,0)</f>
        <v>2.9849999999999999</v>
      </c>
      <c r="O88" s="5">
        <f t="shared" si="1"/>
        <v>11.94</v>
      </c>
      <c r="P88" t="str">
        <f>_xlfn.XLOOKUP(CoffeeSales[[#This Row],[Customer ID]],customers!$A$1:$A$1001,customers!$I$1:$I$1001,,0)</f>
        <v>No</v>
      </c>
    </row>
    <row r="89" spans="1:16" x14ac:dyDescent="0.3">
      <c r="A89" s="2" t="s">
        <v>980</v>
      </c>
      <c r="B89" s="6">
        <v>43800</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s="2" t="str" cm="1">
        <f t="array" ref="I89">_xlfn.IFS(J89="Rob","Robusta",J89="Ara","Arabica",J89="Exc","Excelsa",J89="Lib","Liberica")</f>
        <v>Arabica</v>
      </c>
      <c r="J89" t="str">
        <f>_xlfn.XLOOKUP(orders!D89,products!$A$1:$A$49,products!$B$1:$B$49,,0)</f>
        <v>Ara</v>
      </c>
      <c r="K89" t="str" cm="1">
        <f t="array" ref="K89">_xlfn.IFS(L89="M","Mid",L89="D","Dark",L89="L","Light")</f>
        <v>Mid</v>
      </c>
      <c r="L89" t="str">
        <f>_xlfn.XLOOKUP(D89,products!$A$1:$A$49,products!$C$1:$C$49,,0)</f>
        <v>M</v>
      </c>
      <c r="M89" s="3">
        <f>_xlfn.XLOOKUP(orders!D89,products!$A$1:$A$49,products!$D$1:$D$49,,0)</f>
        <v>1</v>
      </c>
      <c r="N89" s="5">
        <f>_xlfn.XLOOKUP(orders!D89,products!$A$1:$A$49,products!$E$1:$E$49,,0)</f>
        <v>11.25</v>
      </c>
      <c r="O89" s="5">
        <f t="shared" si="1"/>
        <v>33.75</v>
      </c>
      <c r="P89" t="str">
        <f>_xlfn.XLOOKUP(CoffeeSales[[#This Row],[Customer ID]],customers!$A$1:$A$1001,customers!$I$1:$I$1001,,0)</f>
        <v>No</v>
      </c>
    </row>
    <row r="90" spans="1:16" x14ac:dyDescent="0.3">
      <c r="A90" s="2" t="s">
        <v>985</v>
      </c>
      <c r="B90" s="6">
        <v>43801</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s="2" t="str" cm="1">
        <f t="array" ref="I90">_xlfn.IFS(J90="Rob","Robusta",J90="Ara","Arabica",J90="Exc","Excelsa",J90="Lib","Liberica")</f>
        <v>Robusta</v>
      </c>
      <c r="J90" t="str">
        <f>_xlfn.XLOOKUP(orders!D90,products!$A$1:$A$49,products!$B$1:$B$49,,0)</f>
        <v>Rob</v>
      </c>
      <c r="K90" t="str" cm="1">
        <f t="array" ref="K90">_xlfn.IFS(L90="M","Mid",L90="D","Dark",L90="L","Light")</f>
        <v>Light</v>
      </c>
      <c r="L90" t="str">
        <f>_xlfn.XLOOKUP(D90,products!$A$1:$A$49,products!$C$1:$C$49,,0)</f>
        <v>L</v>
      </c>
      <c r="M90" s="3">
        <f>_xlfn.XLOOKUP(orders!D90,products!$A$1:$A$49,products!$D$1:$D$49,,0)</f>
        <v>1</v>
      </c>
      <c r="N90" s="5">
        <f>_xlfn.XLOOKUP(orders!D90,products!$A$1:$A$49,products!$E$1:$E$49,,0)</f>
        <v>11.95</v>
      </c>
      <c r="O90" s="5">
        <f t="shared" si="1"/>
        <v>35.849999999999994</v>
      </c>
      <c r="P90" t="str">
        <f>_xlfn.XLOOKUP(CoffeeSales[[#This Row],[Customer ID]],customers!$A$1:$A$1001,customers!$I$1:$I$1001,,0)</f>
        <v>No</v>
      </c>
    </row>
    <row r="91" spans="1:16" x14ac:dyDescent="0.3">
      <c r="A91" s="2" t="s">
        <v>990</v>
      </c>
      <c r="B91" s="6">
        <v>43802</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s="2" t="str" cm="1">
        <f t="array" ref="I91">_xlfn.IFS(J91="Rob","Robusta",J91="Ara","Arabica",J91="Exc","Excelsa",J91="Lib","Liberica")</f>
        <v>Arabica</v>
      </c>
      <c r="J91" t="str">
        <f>_xlfn.XLOOKUP(orders!D91,products!$A$1:$A$49,products!$B$1:$B$49,,0)</f>
        <v>Ara</v>
      </c>
      <c r="K91" t="str" cm="1">
        <f t="array" ref="K91">_xlfn.IFS(L91="M","Mid",L91="D","Dark",L91="L","Light")</f>
        <v>Light</v>
      </c>
      <c r="L91" t="str">
        <f>_xlfn.XLOOKUP(D91,products!$A$1:$A$49,products!$C$1:$C$49,,0)</f>
        <v>L</v>
      </c>
      <c r="M91" s="3">
        <f>_xlfn.XLOOKUP(orders!D91,products!$A$1:$A$49,products!$D$1:$D$49,,0)</f>
        <v>1</v>
      </c>
      <c r="N91" s="5">
        <f>_xlfn.XLOOKUP(orders!D91,products!$A$1:$A$49,products!$E$1:$E$49,,0)</f>
        <v>12.95</v>
      </c>
      <c r="O91" s="5">
        <f t="shared" si="1"/>
        <v>77.699999999999989</v>
      </c>
      <c r="P91" t="str">
        <f>_xlfn.XLOOKUP(CoffeeSales[[#This Row],[Customer ID]],customers!$A$1:$A$1001,customers!$I$1:$I$1001,,0)</f>
        <v>No</v>
      </c>
    </row>
    <row r="92" spans="1:16" x14ac:dyDescent="0.3">
      <c r="A92" s="2" t="s">
        <v>996</v>
      </c>
      <c r="B92" s="6">
        <v>43803</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s="2" t="str" cm="1">
        <f t="array" ref="I92">_xlfn.IFS(J92="Rob","Robusta",J92="Ara","Arabica",J92="Exc","Excelsa",J92="Lib","Liberica")</f>
        <v>Arabica</v>
      </c>
      <c r="J92" t="str">
        <f>_xlfn.XLOOKUP(orders!D92,products!$A$1:$A$49,products!$B$1:$B$49,,0)</f>
        <v>Ara</v>
      </c>
      <c r="K92" t="str" cm="1">
        <f t="array" ref="K92">_xlfn.IFS(L92="M","Mid",L92="D","Dark",L92="L","Light")</f>
        <v>Light</v>
      </c>
      <c r="L92" t="str">
        <f>_xlfn.XLOOKUP(D92,products!$A$1:$A$49,products!$C$1:$C$49,,0)</f>
        <v>L</v>
      </c>
      <c r="M92" s="3">
        <f>_xlfn.XLOOKUP(orders!D92,products!$A$1:$A$49,products!$D$1:$D$49,,0)</f>
        <v>1</v>
      </c>
      <c r="N92" s="5">
        <f>_xlfn.XLOOKUP(orders!D92,products!$A$1:$A$49,products!$E$1:$E$49,,0)</f>
        <v>12.95</v>
      </c>
      <c r="O92" s="5">
        <f t="shared" si="1"/>
        <v>51.8</v>
      </c>
      <c r="P92" t="str">
        <f>_xlfn.XLOOKUP(CoffeeSales[[#This Row],[Customer ID]],customers!$A$1:$A$1001,customers!$I$1:$I$1001,,0)</f>
        <v>Yes</v>
      </c>
    </row>
    <row r="93" spans="1:16" x14ac:dyDescent="0.3">
      <c r="A93" s="2" t="s">
        <v>1001</v>
      </c>
      <c r="B93" s="6">
        <v>43804</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s="2" t="str" cm="1">
        <f t="array" ref="I93">_xlfn.IFS(J93="Rob","Robusta",J93="Ara","Arabica",J93="Exc","Excelsa",J93="Lib","Liberica")</f>
        <v>Arabica</v>
      </c>
      <c r="J93" t="str">
        <f>_xlfn.XLOOKUP(orders!D93,products!$A$1:$A$49,products!$B$1:$B$49,,0)</f>
        <v>Ara</v>
      </c>
      <c r="K93" t="str" cm="1">
        <f t="array" ref="K93">_xlfn.IFS(L93="M","Mid",L93="D","Dark",L93="L","Light")</f>
        <v>Mid</v>
      </c>
      <c r="L93" t="str">
        <f>_xlfn.XLOOKUP(D93,products!$A$1:$A$49,products!$C$1:$C$49,,0)</f>
        <v>M</v>
      </c>
      <c r="M93" s="3">
        <f>_xlfn.XLOOKUP(orders!D93,products!$A$1:$A$49,products!$D$1:$D$49,,0)</f>
        <v>2.5</v>
      </c>
      <c r="N93" s="5">
        <f>_xlfn.XLOOKUP(orders!D93,products!$A$1:$A$49,products!$E$1:$E$49,,0)</f>
        <v>25.874999999999996</v>
      </c>
      <c r="O93" s="5">
        <f t="shared" si="1"/>
        <v>103.49999999999999</v>
      </c>
      <c r="P93" t="str">
        <f>_xlfn.XLOOKUP(CoffeeSales[[#This Row],[Customer ID]],customers!$A$1:$A$1001,customers!$I$1:$I$1001,,0)</f>
        <v>No</v>
      </c>
    </row>
    <row r="94" spans="1:16" x14ac:dyDescent="0.3">
      <c r="A94" s="2" t="s">
        <v>1007</v>
      </c>
      <c r="B94" s="6">
        <v>43805</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s="2" t="str" cm="1">
        <f t="array" ref="I94">_xlfn.IFS(J94="Rob","Robusta",J94="Ara","Arabica",J94="Exc","Excelsa",J94="Lib","Liberica")</f>
        <v>Excelsa</v>
      </c>
      <c r="J94" t="str">
        <f>_xlfn.XLOOKUP(orders!D94,products!$A$1:$A$49,products!$B$1:$B$49,,0)</f>
        <v>Exc</v>
      </c>
      <c r="K94" t="str" cm="1">
        <f t="array" ref="K94">_xlfn.IFS(L94="M","Mid",L94="D","Dark",L94="L","Light")</f>
        <v>Light</v>
      </c>
      <c r="L94" t="str">
        <f>_xlfn.XLOOKUP(D94,products!$A$1:$A$49,products!$C$1:$C$49,,0)</f>
        <v>L</v>
      </c>
      <c r="M94" s="3">
        <f>_xlfn.XLOOKUP(orders!D94,products!$A$1:$A$49,products!$D$1:$D$49,,0)</f>
        <v>1</v>
      </c>
      <c r="N94" s="5">
        <f>_xlfn.XLOOKUP(orders!D94,products!$A$1:$A$49,products!$E$1:$E$49,,0)</f>
        <v>14.85</v>
      </c>
      <c r="O94" s="5">
        <f t="shared" si="1"/>
        <v>44.55</v>
      </c>
      <c r="P94" t="str">
        <f>_xlfn.XLOOKUP(CoffeeSales[[#This Row],[Customer ID]],customers!$A$1:$A$1001,customers!$I$1:$I$1001,,0)</f>
        <v>Yes</v>
      </c>
    </row>
    <row r="95" spans="1:16" x14ac:dyDescent="0.3">
      <c r="A95" s="2" t="s">
        <v>1012</v>
      </c>
      <c r="B95" s="6">
        <v>43806</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s="2" t="str" cm="1">
        <f t="array" ref="I95">_xlfn.IFS(J95="Rob","Robusta",J95="Ara","Arabica",J95="Exc","Excelsa",J95="Lib","Liberica")</f>
        <v>Excelsa</v>
      </c>
      <c r="J95" t="str">
        <f>_xlfn.XLOOKUP(orders!D95,products!$A$1:$A$49,products!$B$1:$B$49,,0)</f>
        <v>Exc</v>
      </c>
      <c r="K95" t="str" cm="1">
        <f t="array" ref="K95">_xlfn.IFS(L95="M","Mid",L95="D","Dark",L95="L","Light")</f>
        <v>Light</v>
      </c>
      <c r="L95" t="str">
        <f>_xlfn.XLOOKUP(D95,products!$A$1:$A$49,products!$C$1:$C$49,,0)</f>
        <v>L</v>
      </c>
      <c r="M95" s="3">
        <f>_xlfn.XLOOKUP(orders!D95,products!$A$1:$A$49,products!$D$1:$D$49,,0)</f>
        <v>0.5</v>
      </c>
      <c r="N95" s="5">
        <f>_xlfn.XLOOKUP(orders!D95,products!$A$1:$A$49,products!$E$1:$E$49,,0)</f>
        <v>8.91</v>
      </c>
      <c r="O95" s="5">
        <f t="shared" si="1"/>
        <v>35.64</v>
      </c>
      <c r="P95" t="str">
        <f>_xlfn.XLOOKUP(CoffeeSales[[#This Row],[Customer ID]],customers!$A$1:$A$1001,customers!$I$1:$I$1001,,0)</f>
        <v>Yes</v>
      </c>
    </row>
    <row r="96" spans="1:16" x14ac:dyDescent="0.3">
      <c r="A96" s="2" t="s">
        <v>1018</v>
      </c>
      <c r="B96" s="6">
        <v>43807</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s="2" t="str" cm="1">
        <f t="array" ref="I96">_xlfn.IFS(J96="Rob","Robusta",J96="Ara","Arabica",J96="Exc","Excelsa",J96="Lib","Liberica")</f>
        <v>Arabica</v>
      </c>
      <c r="J96" t="str">
        <f>_xlfn.XLOOKUP(orders!D96,products!$A$1:$A$49,products!$B$1:$B$49,,0)</f>
        <v>Ara</v>
      </c>
      <c r="K96" t="str" cm="1">
        <f t="array" ref="K96">_xlfn.IFS(L96="M","Mid",L96="D","Dark",L96="L","Light")</f>
        <v>Dark</v>
      </c>
      <c r="L96" t="str">
        <f>_xlfn.XLOOKUP(D96,products!$A$1:$A$49,products!$C$1:$C$49,,0)</f>
        <v>D</v>
      </c>
      <c r="M96" s="3">
        <f>_xlfn.XLOOKUP(orders!D96,products!$A$1:$A$49,products!$D$1:$D$49,,0)</f>
        <v>0.2</v>
      </c>
      <c r="N96" s="5">
        <f>_xlfn.XLOOKUP(orders!D96,products!$A$1:$A$49,products!$E$1:$E$49,,0)</f>
        <v>2.9849999999999999</v>
      </c>
      <c r="O96" s="5">
        <f t="shared" si="1"/>
        <v>17.91</v>
      </c>
      <c r="P96" t="str">
        <f>_xlfn.XLOOKUP(CoffeeSales[[#This Row],[Customer ID]],customers!$A$1:$A$1001,customers!$I$1:$I$1001,,0)</f>
        <v>Yes</v>
      </c>
    </row>
    <row r="97" spans="1:16" x14ac:dyDescent="0.3">
      <c r="A97" s="2" t="s">
        <v>1022</v>
      </c>
      <c r="B97" s="6">
        <v>43808</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s="2" t="str" cm="1">
        <f t="array" ref="I97">_xlfn.IFS(J97="Rob","Robusta",J97="Ara","Arabica",J97="Exc","Excelsa",J97="Lib","Liberica")</f>
        <v>Arabica</v>
      </c>
      <c r="J97" t="str">
        <f>_xlfn.XLOOKUP(orders!D97,products!$A$1:$A$49,products!$B$1:$B$49,,0)</f>
        <v>Ara</v>
      </c>
      <c r="K97" t="str" cm="1">
        <f t="array" ref="K97">_xlfn.IFS(L97="M","Mid",L97="D","Dark",L97="L","Light")</f>
        <v>Mid</v>
      </c>
      <c r="L97" t="str">
        <f>_xlfn.XLOOKUP(D97,products!$A$1:$A$49,products!$C$1:$C$49,,0)</f>
        <v>M</v>
      </c>
      <c r="M97" s="3">
        <f>_xlfn.XLOOKUP(orders!D97,products!$A$1:$A$49,products!$D$1:$D$49,,0)</f>
        <v>2.5</v>
      </c>
      <c r="N97" s="5">
        <f>_xlfn.XLOOKUP(orders!D97,products!$A$1:$A$49,products!$E$1:$E$49,,0)</f>
        <v>25.874999999999996</v>
      </c>
      <c r="O97" s="5">
        <f t="shared" si="1"/>
        <v>155.24999999999997</v>
      </c>
      <c r="P97" t="str">
        <f>_xlfn.XLOOKUP(CoffeeSales[[#This Row],[Customer ID]],customers!$A$1:$A$1001,customers!$I$1:$I$1001,,0)</f>
        <v>No</v>
      </c>
    </row>
    <row r="98" spans="1:16" x14ac:dyDescent="0.3">
      <c r="A98" s="2" t="s">
        <v>1027</v>
      </c>
      <c r="B98" s="6">
        <v>43809</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s="2" t="str" cm="1">
        <f t="array" ref="I98">_xlfn.IFS(J98="Rob","Robusta",J98="Ara","Arabica",J98="Exc","Excelsa",J98="Lib","Liberica")</f>
        <v>Arabica</v>
      </c>
      <c r="J98" t="str">
        <f>_xlfn.XLOOKUP(orders!D98,products!$A$1:$A$49,products!$B$1:$B$49,,0)</f>
        <v>Ara</v>
      </c>
      <c r="K98" t="str" cm="1">
        <f t="array" ref="K98">_xlfn.IFS(L98="M","Mid",L98="D","Dark",L98="L","Light")</f>
        <v>Dark</v>
      </c>
      <c r="L98" t="str">
        <f>_xlfn.XLOOKUP(D98,products!$A$1:$A$49,products!$C$1:$C$49,,0)</f>
        <v>D</v>
      </c>
      <c r="M98" s="3">
        <f>_xlfn.XLOOKUP(orders!D98,products!$A$1:$A$49,products!$D$1:$D$49,,0)</f>
        <v>0.2</v>
      </c>
      <c r="N98" s="5">
        <f>_xlfn.XLOOKUP(orders!D98,products!$A$1:$A$49,products!$E$1:$E$49,,0)</f>
        <v>2.9849999999999999</v>
      </c>
      <c r="O98" s="5">
        <f t="shared" si="1"/>
        <v>5.97</v>
      </c>
      <c r="P98" t="str">
        <f>_xlfn.XLOOKUP(CoffeeSales[[#This Row],[Customer ID]],customers!$A$1:$A$1001,customers!$I$1:$I$1001,,0)</f>
        <v>No</v>
      </c>
    </row>
    <row r="99" spans="1:16" x14ac:dyDescent="0.3">
      <c r="A99" s="2" t="s">
        <v>1032</v>
      </c>
      <c r="B99" s="6">
        <v>43810</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s="2" t="str" cm="1">
        <f t="array" ref="I99">_xlfn.IFS(J99="Rob","Robusta",J99="Ara","Arabica",J99="Exc","Excelsa",J99="Lib","Liberica")</f>
        <v>Arabica</v>
      </c>
      <c r="J99" t="str">
        <f>_xlfn.XLOOKUP(orders!D99,products!$A$1:$A$49,products!$B$1:$B$49,,0)</f>
        <v>Ara</v>
      </c>
      <c r="K99" t="str" cm="1">
        <f t="array" ref="K99">_xlfn.IFS(L99="M","Mid",L99="D","Dark",L99="L","Light")</f>
        <v>Mid</v>
      </c>
      <c r="L99" t="str">
        <f>_xlfn.XLOOKUP(D99,products!$A$1:$A$49,products!$C$1:$C$49,,0)</f>
        <v>M</v>
      </c>
      <c r="M99" s="3">
        <f>_xlfn.XLOOKUP(orders!D99,products!$A$1:$A$49,products!$D$1:$D$49,,0)</f>
        <v>0.5</v>
      </c>
      <c r="N99" s="5">
        <f>_xlfn.XLOOKUP(orders!D99,products!$A$1:$A$49,products!$E$1:$E$49,,0)</f>
        <v>6.75</v>
      </c>
      <c r="O99" s="5">
        <f t="shared" si="1"/>
        <v>13.5</v>
      </c>
      <c r="P99" t="str">
        <f>_xlfn.XLOOKUP(CoffeeSales[[#This Row],[Customer ID]],customers!$A$1:$A$1001,customers!$I$1:$I$1001,,0)</f>
        <v>No</v>
      </c>
    </row>
    <row r="100" spans="1:16" x14ac:dyDescent="0.3">
      <c r="A100" s="2" t="s">
        <v>1038</v>
      </c>
      <c r="B100" s="6">
        <v>43811</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s="2" t="str" cm="1">
        <f t="array" ref="I100">_xlfn.IFS(J100="Rob","Robusta",J100="Ara","Arabica",J100="Exc","Excelsa",J100="Lib","Liberica")</f>
        <v>Arabica</v>
      </c>
      <c r="J100" t="str">
        <f>_xlfn.XLOOKUP(orders!D100,products!$A$1:$A$49,products!$B$1:$B$49,,0)</f>
        <v>Ara</v>
      </c>
      <c r="K100" t="str" cm="1">
        <f t="array" ref="K100">_xlfn.IFS(L100="M","Mid",L100="D","Dark",L100="L","Light")</f>
        <v>Dark</v>
      </c>
      <c r="L100" t="str">
        <f>_xlfn.XLOOKUP(D100,products!$A$1:$A$49,products!$C$1:$C$49,,0)</f>
        <v>D</v>
      </c>
      <c r="M100" s="3">
        <f>_xlfn.XLOOKUP(orders!D100,products!$A$1:$A$49,products!$D$1:$D$49,,0)</f>
        <v>0.2</v>
      </c>
      <c r="N100" s="5">
        <f>_xlfn.XLOOKUP(orders!D100,products!$A$1:$A$49,products!$E$1:$E$49,,0)</f>
        <v>2.9849999999999999</v>
      </c>
      <c r="O100" s="5">
        <f t="shared" si="1"/>
        <v>2.9849999999999999</v>
      </c>
      <c r="P100" t="str">
        <f>_xlfn.XLOOKUP(CoffeeSales[[#This Row],[Customer ID]],customers!$A$1:$A$1001,customers!$I$1:$I$1001,,0)</f>
        <v>No</v>
      </c>
    </row>
    <row r="101" spans="1:16" x14ac:dyDescent="0.3">
      <c r="A101" s="2" t="s">
        <v>1043</v>
      </c>
      <c r="B101" s="6">
        <v>43812</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s="2" t="str" cm="1">
        <f t="array" ref="I101">_xlfn.IFS(J101="Rob","Robusta",J101="Ara","Arabica",J101="Exc","Excelsa",J101="Lib","Liberica")</f>
        <v>Liberica</v>
      </c>
      <c r="J101" t="str">
        <f>_xlfn.XLOOKUP(orders!D101,products!$A$1:$A$49,products!$B$1:$B$49,,0)</f>
        <v>Lib</v>
      </c>
      <c r="K101" t="str" cm="1">
        <f t="array" ref="K101">_xlfn.IFS(L101="M","Mid",L101="D","Dark",L101="L","Light")</f>
        <v>Mid</v>
      </c>
      <c r="L101" t="str">
        <f>_xlfn.XLOOKUP(D101,products!$A$1:$A$49,products!$C$1:$C$49,,0)</f>
        <v>M</v>
      </c>
      <c r="M101" s="3">
        <f>_xlfn.XLOOKUP(orders!D101,products!$A$1:$A$49,products!$D$1:$D$49,,0)</f>
        <v>0.2</v>
      </c>
      <c r="N101" s="5">
        <f>_xlfn.XLOOKUP(orders!D101,products!$A$1:$A$49,products!$E$1:$E$49,,0)</f>
        <v>4.3650000000000002</v>
      </c>
      <c r="O101" s="5">
        <f t="shared" si="1"/>
        <v>13.095000000000001</v>
      </c>
      <c r="P101" t="str">
        <f>_xlfn.XLOOKUP(CoffeeSales[[#This Row],[Customer ID]],customers!$A$1:$A$1001,customers!$I$1:$I$1001,,0)</f>
        <v>Yes</v>
      </c>
    </row>
    <row r="102" spans="1:16" x14ac:dyDescent="0.3">
      <c r="A102" s="2" t="s">
        <v>1048</v>
      </c>
      <c r="B102" s="6">
        <v>43813</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s="2" t="str" cm="1">
        <f t="array" ref="I102">_xlfn.IFS(J102="Rob","Robusta",J102="Ara","Arabica",J102="Exc","Excelsa",J102="Lib","Liberica")</f>
        <v>Arabica</v>
      </c>
      <c r="J102" t="str">
        <f>_xlfn.XLOOKUP(orders!D102,products!$A$1:$A$49,products!$B$1:$B$49,,0)</f>
        <v>Ara</v>
      </c>
      <c r="K102" t="str" cm="1">
        <f t="array" ref="K102">_xlfn.IFS(L102="M","Mid",L102="D","Dark",L102="L","Light")</f>
        <v>Light</v>
      </c>
      <c r="L102" t="str">
        <f>_xlfn.XLOOKUP(D102,products!$A$1:$A$49,products!$C$1:$C$49,,0)</f>
        <v>L</v>
      </c>
      <c r="M102" s="3">
        <f>_xlfn.XLOOKUP(orders!D102,products!$A$1:$A$49,products!$D$1:$D$49,,0)</f>
        <v>0.2</v>
      </c>
      <c r="N102" s="5">
        <f>_xlfn.XLOOKUP(orders!D102,products!$A$1:$A$49,products!$E$1:$E$49,,0)</f>
        <v>3.8849999999999998</v>
      </c>
      <c r="O102" s="5">
        <f t="shared" si="1"/>
        <v>7.77</v>
      </c>
      <c r="P102" t="str">
        <f>_xlfn.XLOOKUP(CoffeeSales[[#This Row],[Customer ID]],customers!$A$1:$A$1001,customers!$I$1:$I$1001,,0)</f>
        <v>Yes</v>
      </c>
    </row>
    <row r="103" spans="1:16" x14ac:dyDescent="0.3">
      <c r="A103" s="2" t="s">
        <v>1053</v>
      </c>
      <c r="B103" s="6">
        <v>43814</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s="2" t="str" cm="1">
        <f t="array" ref="I103">_xlfn.IFS(J103="Rob","Robusta",J103="Ara","Arabica",J103="Exc","Excelsa",J103="Lib","Liberica")</f>
        <v>Liberica</v>
      </c>
      <c r="J103" t="str">
        <f>_xlfn.XLOOKUP(orders!D103,products!$A$1:$A$49,products!$B$1:$B$49,,0)</f>
        <v>Lib</v>
      </c>
      <c r="K103" t="str" cm="1">
        <f t="array" ref="K103">_xlfn.IFS(L103="M","Mid",L103="D","Dark",L103="L","Light")</f>
        <v>Dark</v>
      </c>
      <c r="L103" t="str">
        <f>_xlfn.XLOOKUP(D103,products!$A$1:$A$49,products!$C$1:$C$49,,0)</f>
        <v>D</v>
      </c>
      <c r="M103" s="3">
        <f>_xlfn.XLOOKUP(orders!D103,products!$A$1:$A$49,products!$D$1:$D$49,,0)</f>
        <v>2.5</v>
      </c>
      <c r="N103" s="5">
        <f>_xlfn.XLOOKUP(orders!D103,products!$A$1:$A$49,products!$E$1:$E$49,,0)</f>
        <v>29.784999999999997</v>
      </c>
      <c r="O103" s="5">
        <f t="shared" si="1"/>
        <v>148.92499999999998</v>
      </c>
      <c r="P103" t="str">
        <f>_xlfn.XLOOKUP(CoffeeSales[[#This Row],[Customer ID]],customers!$A$1:$A$1001,customers!$I$1:$I$1001,,0)</f>
        <v>Yes</v>
      </c>
    </row>
    <row r="104" spans="1:16" x14ac:dyDescent="0.3">
      <c r="A104" s="2" t="s">
        <v>1059</v>
      </c>
      <c r="B104" s="6">
        <v>43815</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s="2" t="str" cm="1">
        <f t="array" ref="I104">_xlfn.IFS(J104="Rob","Robusta",J104="Ara","Arabica",J104="Exc","Excelsa",J104="Lib","Liberica")</f>
        <v>Liberica</v>
      </c>
      <c r="J104" t="str">
        <f>_xlfn.XLOOKUP(orders!D104,products!$A$1:$A$49,products!$B$1:$B$49,,0)</f>
        <v>Lib</v>
      </c>
      <c r="K104" t="str" cm="1">
        <f t="array" ref="K104">_xlfn.IFS(L104="M","Mid",L104="D","Dark",L104="L","Light")</f>
        <v>Dark</v>
      </c>
      <c r="L104" t="str">
        <f>_xlfn.XLOOKUP(D104,products!$A$1:$A$49,products!$C$1:$C$49,,0)</f>
        <v>D</v>
      </c>
      <c r="M104" s="3">
        <f>_xlfn.XLOOKUP(orders!D104,products!$A$1:$A$49,products!$D$1:$D$49,,0)</f>
        <v>1</v>
      </c>
      <c r="N104" s="5">
        <f>_xlfn.XLOOKUP(orders!D104,products!$A$1:$A$49,products!$E$1:$E$49,,0)</f>
        <v>12.95</v>
      </c>
      <c r="O104" s="5">
        <f t="shared" si="1"/>
        <v>38.849999999999994</v>
      </c>
      <c r="P104" t="str">
        <f>_xlfn.XLOOKUP(CoffeeSales[[#This Row],[Customer ID]],customers!$A$1:$A$1001,customers!$I$1:$I$1001,,0)</f>
        <v>Yes</v>
      </c>
    </row>
    <row r="105" spans="1:16" x14ac:dyDescent="0.3">
      <c r="A105" s="2" t="s">
        <v>1065</v>
      </c>
      <c r="B105" s="6">
        <v>43816</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s="2" t="str" cm="1">
        <f t="array" ref="I105">_xlfn.IFS(J105="Rob","Robusta",J105="Ara","Arabica",J105="Exc","Excelsa",J105="Lib","Liberica")</f>
        <v>Robusta</v>
      </c>
      <c r="J105" t="str">
        <f>_xlfn.XLOOKUP(orders!D105,products!$A$1:$A$49,products!$B$1:$B$49,,0)</f>
        <v>Rob</v>
      </c>
      <c r="K105" t="str" cm="1">
        <f t="array" ref="K105">_xlfn.IFS(L105="M","Mid",L105="D","Dark",L105="L","Light")</f>
        <v>Mid</v>
      </c>
      <c r="L105" t="str">
        <f>_xlfn.XLOOKUP(D105,products!$A$1:$A$49,products!$C$1:$C$49,,0)</f>
        <v>M</v>
      </c>
      <c r="M105" s="3">
        <f>_xlfn.XLOOKUP(orders!D105,products!$A$1:$A$49,products!$D$1:$D$49,,0)</f>
        <v>0.2</v>
      </c>
      <c r="N105" s="5">
        <f>_xlfn.XLOOKUP(orders!D105,products!$A$1:$A$49,products!$E$1:$E$49,,0)</f>
        <v>2.9849999999999999</v>
      </c>
      <c r="O105" s="5">
        <f t="shared" si="1"/>
        <v>11.94</v>
      </c>
      <c r="P105" t="str">
        <f>_xlfn.XLOOKUP(CoffeeSales[[#This Row],[Customer ID]],customers!$A$1:$A$1001,customers!$I$1:$I$1001,,0)</f>
        <v>No</v>
      </c>
    </row>
    <row r="106" spans="1:16" x14ac:dyDescent="0.3">
      <c r="A106" s="2" t="s">
        <v>1071</v>
      </c>
      <c r="B106" s="6">
        <v>43817</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s="2" t="str" cm="1">
        <f t="array" ref="I106">_xlfn.IFS(J106="Rob","Robusta",J106="Ara","Arabica",J106="Exc","Excelsa",J106="Lib","Liberica")</f>
        <v>Liberica</v>
      </c>
      <c r="J106" t="str">
        <f>_xlfn.XLOOKUP(orders!D106,products!$A$1:$A$49,products!$B$1:$B$49,,0)</f>
        <v>Lib</v>
      </c>
      <c r="K106" t="str" cm="1">
        <f t="array" ref="K106">_xlfn.IFS(L106="M","Mid",L106="D","Dark",L106="L","Light")</f>
        <v>Mid</v>
      </c>
      <c r="L106" t="str">
        <f>_xlfn.XLOOKUP(D106,products!$A$1:$A$49,products!$C$1:$C$49,,0)</f>
        <v>M</v>
      </c>
      <c r="M106" s="3">
        <f>_xlfn.XLOOKUP(orders!D106,products!$A$1:$A$49,products!$D$1:$D$49,,0)</f>
        <v>1</v>
      </c>
      <c r="N106" s="5">
        <f>_xlfn.XLOOKUP(orders!D106,products!$A$1:$A$49,products!$E$1:$E$49,,0)</f>
        <v>14.55</v>
      </c>
      <c r="O106" s="5">
        <f t="shared" si="1"/>
        <v>87.300000000000011</v>
      </c>
      <c r="P106" t="str">
        <f>_xlfn.XLOOKUP(CoffeeSales[[#This Row],[Customer ID]],customers!$A$1:$A$1001,customers!$I$1:$I$1001,,0)</f>
        <v>No</v>
      </c>
    </row>
    <row r="107" spans="1:16" x14ac:dyDescent="0.3">
      <c r="A107" s="2" t="s">
        <v>1077</v>
      </c>
      <c r="B107" s="6">
        <v>43818</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s="2" t="str" cm="1">
        <f t="array" ref="I107">_xlfn.IFS(J107="Rob","Robusta",J107="Ara","Arabica",J107="Exc","Excelsa",J107="Lib","Liberica")</f>
        <v>Arabica</v>
      </c>
      <c r="J107" t="str">
        <f>_xlfn.XLOOKUP(orders!D107,products!$A$1:$A$49,products!$B$1:$B$49,,0)</f>
        <v>Ara</v>
      </c>
      <c r="K107" t="str" cm="1">
        <f t="array" ref="K107">_xlfn.IFS(L107="M","Mid",L107="D","Dark",L107="L","Light")</f>
        <v>Mid</v>
      </c>
      <c r="L107" t="str">
        <f>_xlfn.XLOOKUP(D107,products!$A$1:$A$49,products!$C$1:$C$49,,0)</f>
        <v>M</v>
      </c>
      <c r="M107" s="3">
        <f>_xlfn.XLOOKUP(orders!D107,products!$A$1:$A$49,products!$D$1:$D$49,,0)</f>
        <v>0.5</v>
      </c>
      <c r="N107" s="5">
        <f>_xlfn.XLOOKUP(orders!D107,products!$A$1:$A$49,products!$E$1:$E$49,,0)</f>
        <v>6.75</v>
      </c>
      <c r="O107" s="5">
        <f t="shared" si="1"/>
        <v>40.5</v>
      </c>
      <c r="P107" t="str">
        <f>_xlfn.XLOOKUP(CoffeeSales[[#This Row],[Customer ID]],customers!$A$1:$A$1001,customers!$I$1:$I$1001,,0)</f>
        <v>Yes</v>
      </c>
    </row>
    <row r="108" spans="1:16" x14ac:dyDescent="0.3">
      <c r="A108" s="2" t="s">
        <v>1083</v>
      </c>
      <c r="B108" s="6">
        <v>43819</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s="2" t="str" cm="1">
        <f t="array" ref="I108">_xlfn.IFS(J108="Rob","Robusta",J108="Ara","Arabica",J108="Exc","Excelsa",J108="Lib","Liberica")</f>
        <v>Excelsa</v>
      </c>
      <c r="J108" t="str">
        <f>_xlfn.XLOOKUP(orders!D108,products!$A$1:$A$49,products!$B$1:$B$49,,0)</f>
        <v>Exc</v>
      </c>
      <c r="K108" t="str" cm="1">
        <f t="array" ref="K108">_xlfn.IFS(L108="M","Mid",L108="D","Dark",L108="L","Light")</f>
        <v>Dark</v>
      </c>
      <c r="L108" t="str">
        <f>_xlfn.XLOOKUP(D108,products!$A$1:$A$49,products!$C$1:$C$49,,0)</f>
        <v>D</v>
      </c>
      <c r="M108" s="3">
        <f>_xlfn.XLOOKUP(orders!D108,products!$A$1:$A$49,products!$D$1:$D$49,,0)</f>
        <v>1</v>
      </c>
      <c r="N108" s="5">
        <f>_xlfn.XLOOKUP(orders!D108,products!$A$1:$A$49,products!$E$1:$E$49,,0)</f>
        <v>12.15</v>
      </c>
      <c r="O108" s="5">
        <f t="shared" si="1"/>
        <v>24.3</v>
      </c>
      <c r="P108" t="str">
        <f>_xlfn.XLOOKUP(CoffeeSales[[#This Row],[Customer ID]],customers!$A$1:$A$1001,customers!$I$1:$I$1001,,0)</f>
        <v>No</v>
      </c>
    </row>
    <row r="109" spans="1:16" x14ac:dyDescent="0.3">
      <c r="A109" s="2" t="s">
        <v>1089</v>
      </c>
      <c r="B109" s="6">
        <v>43820</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s="2" t="str" cm="1">
        <f t="array" ref="I109">_xlfn.IFS(J109="Rob","Robusta",J109="Ara","Arabica",J109="Exc","Excelsa",J109="Lib","Liberica")</f>
        <v>Robusta</v>
      </c>
      <c r="J109" t="str">
        <f>_xlfn.XLOOKUP(orders!D109,products!$A$1:$A$49,products!$B$1:$B$49,,0)</f>
        <v>Rob</v>
      </c>
      <c r="K109" t="str" cm="1">
        <f t="array" ref="K109">_xlfn.IFS(L109="M","Mid",L109="D","Dark",L109="L","Light")</f>
        <v>Mid</v>
      </c>
      <c r="L109" t="str">
        <f>_xlfn.XLOOKUP(D109,products!$A$1:$A$49,products!$C$1:$C$49,,0)</f>
        <v>M</v>
      </c>
      <c r="M109" s="3">
        <f>_xlfn.XLOOKUP(orders!D109,products!$A$1:$A$49,products!$D$1:$D$49,,0)</f>
        <v>0.5</v>
      </c>
      <c r="N109" s="5">
        <f>_xlfn.XLOOKUP(orders!D109,products!$A$1:$A$49,products!$E$1:$E$49,,0)</f>
        <v>5.97</v>
      </c>
      <c r="O109" s="5">
        <f t="shared" si="1"/>
        <v>17.91</v>
      </c>
      <c r="P109" t="str">
        <f>_xlfn.XLOOKUP(CoffeeSales[[#This Row],[Customer ID]],customers!$A$1:$A$1001,customers!$I$1:$I$1001,,0)</f>
        <v>Yes</v>
      </c>
    </row>
    <row r="110" spans="1:16" x14ac:dyDescent="0.3">
      <c r="A110" s="2" t="s">
        <v>1095</v>
      </c>
      <c r="B110" s="6">
        <v>43821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s="2" t="str" cm="1">
        <f t="array" ref="I110">_xlfn.IFS(J110="Rob","Robusta",J110="Ara","Arabica",J110="Exc","Excelsa",J110="Lib","Liberica")</f>
        <v>Arabica</v>
      </c>
      <c r="J110" t="str">
        <f>_xlfn.XLOOKUP(orders!D110,products!$A$1:$A$49,products!$B$1:$B$49,,0)</f>
        <v>Ara</v>
      </c>
      <c r="K110" t="str" cm="1">
        <f t="array" ref="K110">_xlfn.IFS(L110="M","Mid",L110="D","Dark",L110="L","Light")</f>
        <v>Mid</v>
      </c>
      <c r="L110" t="str">
        <f>_xlfn.XLOOKUP(D110,products!$A$1:$A$49,products!$C$1:$C$49,,0)</f>
        <v>M</v>
      </c>
      <c r="M110" s="3">
        <f>_xlfn.XLOOKUP(orders!D110,products!$A$1:$A$49,products!$D$1:$D$49,,0)</f>
        <v>0.5</v>
      </c>
      <c r="N110" s="5">
        <f>_xlfn.XLOOKUP(orders!D110,products!$A$1:$A$49,products!$E$1:$E$49,,0)</f>
        <v>6.75</v>
      </c>
      <c r="O110" s="5">
        <f t="shared" si="1"/>
        <v>27</v>
      </c>
      <c r="P110" t="str">
        <f>_xlfn.XLOOKUP(CoffeeSales[[#This Row],[Customer ID]],customers!$A$1:$A$1001,customers!$I$1:$I$1001,,0)</f>
        <v>No</v>
      </c>
    </row>
    <row r="111" spans="1:16" x14ac:dyDescent="0.3">
      <c r="A111" s="2" t="s">
        <v>1100</v>
      </c>
      <c r="B111" s="6">
        <v>43822</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s="2" t="str" cm="1">
        <f t="array" ref="I111">_xlfn.IFS(J111="Rob","Robusta",J111="Ara","Arabica",J111="Exc","Excelsa",J111="Lib","Liberica")</f>
        <v>Liberica</v>
      </c>
      <c r="J111" t="str">
        <f>_xlfn.XLOOKUP(orders!D111,products!$A$1:$A$49,products!$B$1:$B$49,,0)</f>
        <v>Lib</v>
      </c>
      <c r="K111" t="str" cm="1">
        <f t="array" ref="K111">_xlfn.IFS(L111="M","Mid",L111="D","Dark",L111="L","Light")</f>
        <v>Dark</v>
      </c>
      <c r="L111" t="str">
        <f>_xlfn.XLOOKUP(D111,products!$A$1:$A$49,products!$C$1:$C$49,,0)</f>
        <v>D</v>
      </c>
      <c r="M111" s="3">
        <f>_xlfn.XLOOKUP(orders!D111,products!$A$1:$A$49,products!$D$1:$D$49,,0)</f>
        <v>0.5</v>
      </c>
      <c r="N111" s="5">
        <f>_xlfn.XLOOKUP(orders!D111,products!$A$1:$A$49,products!$E$1:$E$49,,0)</f>
        <v>7.77</v>
      </c>
      <c r="O111" s="5">
        <f t="shared" si="1"/>
        <v>7.77</v>
      </c>
      <c r="P111" t="str">
        <f>_xlfn.XLOOKUP(CoffeeSales[[#This Row],[Customer ID]],customers!$A$1:$A$1001,customers!$I$1:$I$1001,,0)</f>
        <v>Yes</v>
      </c>
    </row>
    <row r="112" spans="1:16" x14ac:dyDescent="0.3">
      <c r="A112" s="2" t="s">
        <v>1106</v>
      </c>
      <c r="B112" s="6">
        <v>43823</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s="2" t="str" cm="1">
        <f t="array" ref="I112">_xlfn.IFS(J112="Rob","Robusta",J112="Ara","Arabica",J112="Exc","Excelsa",J112="Lib","Liberica")</f>
        <v>Excelsa</v>
      </c>
      <c r="J112" t="str">
        <f>_xlfn.XLOOKUP(orders!D112,products!$A$1:$A$49,products!$B$1:$B$49,,0)</f>
        <v>Exc</v>
      </c>
      <c r="K112" t="str" cm="1">
        <f t="array" ref="K112">_xlfn.IFS(L112="M","Mid",L112="D","Dark",L112="L","Light")</f>
        <v>Light</v>
      </c>
      <c r="L112" t="str">
        <f>_xlfn.XLOOKUP(D112,products!$A$1:$A$49,products!$C$1:$C$49,,0)</f>
        <v>L</v>
      </c>
      <c r="M112" s="3">
        <f>_xlfn.XLOOKUP(orders!D112,products!$A$1:$A$49,products!$D$1:$D$49,,0)</f>
        <v>0.2</v>
      </c>
      <c r="N112" s="5">
        <f>_xlfn.XLOOKUP(orders!D112,products!$A$1:$A$49,products!$E$1:$E$49,,0)</f>
        <v>4.4550000000000001</v>
      </c>
      <c r="O112" s="5">
        <f t="shared" si="1"/>
        <v>13.365</v>
      </c>
      <c r="P112" t="str">
        <f>_xlfn.XLOOKUP(CoffeeSales[[#This Row],[Customer ID]],customers!$A$1:$A$1001,customers!$I$1:$I$1001,,0)</f>
        <v>Yes</v>
      </c>
    </row>
    <row r="113" spans="1:16" x14ac:dyDescent="0.3">
      <c r="A113" s="2" t="s">
        <v>1112</v>
      </c>
      <c r="B113" s="6">
        <v>43824</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s="2" t="str" cm="1">
        <f t="array" ref="I113">_xlfn.IFS(J113="Rob","Robusta",J113="Ara","Arabica",J113="Exc","Excelsa",J113="Lib","Liberica")</f>
        <v>Robusta</v>
      </c>
      <c r="J113" t="str">
        <f>_xlfn.XLOOKUP(orders!D113,products!$A$1:$A$49,products!$B$1:$B$49,,0)</f>
        <v>Rob</v>
      </c>
      <c r="K113" t="str" cm="1">
        <f t="array" ref="K113">_xlfn.IFS(L113="M","Mid",L113="D","Dark",L113="L","Light")</f>
        <v>Dark</v>
      </c>
      <c r="L113" t="str">
        <f>_xlfn.XLOOKUP(D113,products!$A$1:$A$49,products!$C$1:$C$49,,0)</f>
        <v>D</v>
      </c>
      <c r="M113" s="3">
        <f>_xlfn.XLOOKUP(orders!D113,products!$A$1:$A$49,products!$D$1:$D$49,,0)</f>
        <v>0.5</v>
      </c>
      <c r="N113" s="5">
        <f>_xlfn.XLOOKUP(orders!D113,products!$A$1:$A$49,products!$E$1:$E$49,,0)</f>
        <v>5.3699999999999992</v>
      </c>
      <c r="O113" s="5">
        <f t="shared" si="1"/>
        <v>26.849999999999994</v>
      </c>
      <c r="P113" t="str">
        <f>_xlfn.XLOOKUP(CoffeeSales[[#This Row],[Customer ID]],customers!$A$1:$A$1001,customers!$I$1:$I$1001,,0)</f>
        <v>No</v>
      </c>
    </row>
    <row r="114" spans="1:16" x14ac:dyDescent="0.3">
      <c r="A114" s="2" t="s">
        <v>1117</v>
      </c>
      <c r="B114" s="6">
        <v>43825</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s="2" t="str" cm="1">
        <f t="array" ref="I114">_xlfn.IFS(J114="Rob","Robusta",J114="Ara","Arabica",J114="Exc","Excelsa",J114="Lib","Liberica")</f>
        <v>Arabica</v>
      </c>
      <c r="J114" t="str">
        <f>_xlfn.XLOOKUP(orders!D114,products!$A$1:$A$49,products!$B$1:$B$49,,0)</f>
        <v>Ara</v>
      </c>
      <c r="K114" t="str" cm="1">
        <f t="array" ref="K114">_xlfn.IFS(L114="M","Mid",L114="D","Dark",L114="L","Light")</f>
        <v>Mid</v>
      </c>
      <c r="L114" t="str">
        <f>_xlfn.XLOOKUP(D114,products!$A$1:$A$49,products!$C$1:$C$49,,0)</f>
        <v>M</v>
      </c>
      <c r="M114" s="3">
        <f>_xlfn.XLOOKUP(orders!D114,products!$A$1:$A$49,products!$D$1:$D$49,,0)</f>
        <v>1</v>
      </c>
      <c r="N114" s="5">
        <f>_xlfn.XLOOKUP(orders!D114,products!$A$1:$A$49,products!$E$1:$E$49,,0)</f>
        <v>11.25</v>
      </c>
      <c r="O114" s="5">
        <f t="shared" si="1"/>
        <v>11.25</v>
      </c>
      <c r="P114" t="str">
        <f>_xlfn.XLOOKUP(CoffeeSales[[#This Row],[Customer ID]],customers!$A$1:$A$1001,customers!$I$1:$I$1001,,0)</f>
        <v>No</v>
      </c>
    </row>
    <row r="115" spans="1:16" x14ac:dyDescent="0.3">
      <c r="A115" s="2" t="s">
        <v>1123</v>
      </c>
      <c r="B115" s="6">
        <v>43826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s="2" t="str" cm="1">
        <f t="array" ref="I115">_xlfn.IFS(J115="Rob","Robusta",J115="Ara","Arabica",J115="Exc","Excelsa",J115="Lib","Liberica")</f>
        <v>Liberica</v>
      </c>
      <c r="J115" t="str">
        <f>_xlfn.XLOOKUP(orders!D115,products!$A$1:$A$49,products!$B$1:$B$49,,0)</f>
        <v>Lib</v>
      </c>
      <c r="K115" t="str" cm="1">
        <f t="array" ref="K115">_xlfn.IFS(L115="M","Mid",L115="D","Dark",L115="L","Light")</f>
        <v>Mid</v>
      </c>
      <c r="L115" t="str">
        <f>_xlfn.XLOOKUP(D115,products!$A$1:$A$49,products!$C$1:$C$49,,0)</f>
        <v>M</v>
      </c>
      <c r="M115" s="3">
        <f>_xlfn.XLOOKUP(orders!D115,products!$A$1:$A$49,products!$D$1:$D$49,,0)</f>
        <v>1</v>
      </c>
      <c r="N115" s="5">
        <f>_xlfn.XLOOKUP(orders!D115,products!$A$1:$A$49,products!$E$1:$E$49,,0)</f>
        <v>14.55</v>
      </c>
      <c r="O115" s="5">
        <f t="shared" si="1"/>
        <v>14.55</v>
      </c>
      <c r="P115" t="str">
        <f>_xlfn.XLOOKUP(CoffeeSales[[#This Row],[Customer ID]],customers!$A$1:$A$1001,customers!$I$1:$I$1001,,0)</f>
        <v>No</v>
      </c>
    </row>
    <row r="116" spans="1:16" x14ac:dyDescent="0.3">
      <c r="A116" s="2" t="s">
        <v>1129</v>
      </c>
      <c r="B116" s="6">
        <v>43827</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s="2" t="str" cm="1">
        <f t="array" ref="I116">_xlfn.IFS(J116="Rob","Robusta",J116="Ara","Arabica",J116="Exc","Excelsa",J116="Lib","Liberica")</f>
        <v>Robusta</v>
      </c>
      <c r="J116" t="str">
        <f>_xlfn.XLOOKUP(orders!D116,products!$A$1:$A$49,products!$B$1:$B$49,,0)</f>
        <v>Rob</v>
      </c>
      <c r="K116" t="str" cm="1">
        <f t="array" ref="K116">_xlfn.IFS(L116="M","Mid",L116="D","Dark",L116="L","Light")</f>
        <v>Light</v>
      </c>
      <c r="L116" t="str">
        <f>_xlfn.XLOOKUP(D116,products!$A$1:$A$49,products!$C$1:$C$49,,0)</f>
        <v>L</v>
      </c>
      <c r="M116" s="3">
        <f>_xlfn.XLOOKUP(orders!D116,products!$A$1:$A$49,products!$D$1:$D$49,,0)</f>
        <v>0.2</v>
      </c>
      <c r="N116" s="5">
        <f>_xlfn.XLOOKUP(orders!D116,products!$A$1:$A$49,products!$E$1:$E$49,,0)</f>
        <v>3.5849999999999995</v>
      </c>
      <c r="O116" s="5">
        <f t="shared" si="1"/>
        <v>14.339999999999998</v>
      </c>
      <c r="P116" t="str">
        <f>_xlfn.XLOOKUP(CoffeeSales[[#This Row],[Customer ID]],customers!$A$1:$A$1001,customers!$I$1:$I$1001,,0)</f>
        <v>No</v>
      </c>
    </row>
    <row r="117" spans="1:16" x14ac:dyDescent="0.3">
      <c r="A117" s="2" t="s">
        <v>1134</v>
      </c>
      <c r="B117" s="6">
        <v>43828</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s="2" t="str" cm="1">
        <f t="array" ref="I117">_xlfn.IFS(J117="Rob","Robusta",J117="Ara","Arabica",J117="Exc","Excelsa",J117="Lib","Liberica")</f>
        <v>Liberica</v>
      </c>
      <c r="J117" t="str">
        <f>_xlfn.XLOOKUP(orders!D117,products!$A$1:$A$49,products!$B$1:$B$49,,0)</f>
        <v>Lib</v>
      </c>
      <c r="K117" t="str" cm="1">
        <f t="array" ref="K117">_xlfn.IFS(L117="M","Mid",L117="D","Dark",L117="L","Light")</f>
        <v>Light</v>
      </c>
      <c r="L117" t="str">
        <f>_xlfn.XLOOKUP(D117,products!$A$1:$A$49,products!$C$1:$C$49,,0)</f>
        <v>L</v>
      </c>
      <c r="M117" s="3">
        <f>_xlfn.XLOOKUP(orders!D117,products!$A$1:$A$49,products!$D$1:$D$49,,0)</f>
        <v>1</v>
      </c>
      <c r="N117" s="5">
        <f>_xlfn.XLOOKUP(orders!D117,products!$A$1:$A$49,products!$E$1:$E$49,,0)</f>
        <v>15.85</v>
      </c>
      <c r="O117" s="5">
        <f t="shared" si="1"/>
        <v>15.85</v>
      </c>
      <c r="P117" t="str">
        <f>_xlfn.XLOOKUP(CoffeeSales[[#This Row],[Customer ID]],customers!$A$1:$A$1001,customers!$I$1:$I$1001,,0)</f>
        <v>No</v>
      </c>
    </row>
    <row r="118" spans="1:16" x14ac:dyDescent="0.3">
      <c r="A118" s="2" t="s">
        <v>1140</v>
      </c>
      <c r="B118" s="6">
        <v>43829</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s="2" t="str" cm="1">
        <f t="array" ref="I118">_xlfn.IFS(J118="Rob","Robusta",J118="Ara","Arabica",J118="Exc","Excelsa",J118="Lib","Liberica")</f>
        <v>Liberica</v>
      </c>
      <c r="J118" t="str">
        <f>_xlfn.XLOOKUP(orders!D118,products!$A$1:$A$49,products!$B$1:$B$49,,0)</f>
        <v>Lib</v>
      </c>
      <c r="K118" t="str" cm="1">
        <f t="array" ref="K118">_xlfn.IFS(L118="M","Mid",L118="D","Dark",L118="L","Light")</f>
        <v>Light</v>
      </c>
      <c r="L118" t="str">
        <f>_xlfn.XLOOKUP(D118,products!$A$1:$A$49,products!$C$1:$C$49,,0)</f>
        <v>L</v>
      </c>
      <c r="M118" s="3">
        <f>_xlfn.XLOOKUP(orders!D118,products!$A$1:$A$49,products!$D$1:$D$49,,0)</f>
        <v>0.2</v>
      </c>
      <c r="N118" s="5">
        <f>_xlfn.XLOOKUP(orders!D118,products!$A$1:$A$49,products!$E$1:$E$49,,0)</f>
        <v>4.7549999999999999</v>
      </c>
      <c r="O118" s="5">
        <f t="shared" si="1"/>
        <v>19.02</v>
      </c>
      <c r="P118" t="str">
        <f>_xlfn.XLOOKUP(CoffeeSales[[#This Row],[Customer ID]],customers!$A$1:$A$1001,customers!$I$1:$I$1001,,0)</f>
        <v>Yes</v>
      </c>
    </row>
    <row r="119" spans="1:16" x14ac:dyDescent="0.3">
      <c r="A119" s="2" t="s">
        <v>1146</v>
      </c>
      <c r="B119" s="6">
        <v>43830</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s="2" t="str" cm="1">
        <f t="array" ref="I119">_xlfn.IFS(J119="Rob","Robusta",J119="Ara","Arabica",J119="Exc","Excelsa",J119="Lib","Liberica")</f>
        <v>Liberica</v>
      </c>
      <c r="J119" t="str">
        <f>_xlfn.XLOOKUP(orders!D119,products!$A$1:$A$49,products!$B$1:$B$49,,0)</f>
        <v>Lib</v>
      </c>
      <c r="K119" t="str" cm="1">
        <f t="array" ref="K119">_xlfn.IFS(L119="M","Mid",L119="D","Dark",L119="L","Light")</f>
        <v>Light</v>
      </c>
      <c r="L119" t="str">
        <f>_xlfn.XLOOKUP(D119,products!$A$1:$A$49,products!$C$1:$C$49,,0)</f>
        <v>L</v>
      </c>
      <c r="M119" s="3">
        <f>_xlfn.XLOOKUP(orders!D119,products!$A$1:$A$49,products!$D$1:$D$49,,0)</f>
        <v>0.5</v>
      </c>
      <c r="N119" s="5">
        <f>_xlfn.XLOOKUP(orders!D119,products!$A$1:$A$49,products!$E$1:$E$49,,0)</f>
        <v>9.51</v>
      </c>
      <c r="O119" s="5">
        <f t="shared" si="1"/>
        <v>38.04</v>
      </c>
      <c r="P119" t="str">
        <f>_xlfn.XLOOKUP(CoffeeSales[[#This Row],[Customer ID]],customers!$A$1:$A$1001,customers!$I$1:$I$1001,,0)</f>
        <v>No</v>
      </c>
    </row>
    <row r="120" spans="1:16" x14ac:dyDescent="0.3">
      <c r="A120" s="2" t="s">
        <v>1152</v>
      </c>
      <c r="B120" s="6">
        <v>43831</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s="2" t="str" cm="1">
        <f t="array" ref="I120">_xlfn.IFS(J120="Rob","Robusta",J120="Ara","Arabica",J120="Exc","Excelsa",J120="Lib","Liberica")</f>
        <v>Excelsa</v>
      </c>
      <c r="J120" t="str">
        <f>_xlfn.XLOOKUP(orders!D120,products!$A$1:$A$49,products!$B$1:$B$49,,0)</f>
        <v>Exc</v>
      </c>
      <c r="K120" t="str" cm="1">
        <f t="array" ref="K120">_xlfn.IFS(L120="M","Mid",L120="D","Dark",L120="L","Light")</f>
        <v>Dark</v>
      </c>
      <c r="L120" t="str">
        <f>_xlfn.XLOOKUP(D120,products!$A$1:$A$49,products!$C$1:$C$49,,0)</f>
        <v>D</v>
      </c>
      <c r="M120" s="3">
        <f>_xlfn.XLOOKUP(orders!D120,products!$A$1:$A$49,products!$D$1:$D$49,,0)</f>
        <v>0.5</v>
      </c>
      <c r="N120" s="5">
        <f>_xlfn.XLOOKUP(orders!D120,products!$A$1:$A$49,products!$E$1:$E$49,,0)</f>
        <v>7.29</v>
      </c>
      <c r="O120" s="5">
        <f t="shared" si="1"/>
        <v>21.87</v>
      </c>
      <c r="P120" t="str">
        <f>_xlfn.XLOOKUP(CoffeeSales[[#This Row],[Customer ID]],customers!$A$1:$A$1001,customers!$I$1:$I$1001,,0)</f>
        <v>Yes</v>
      </c>
    </row>
    <row r="121" spans="1:16" x14ac:dyDescent="0.3">
      <c r="A121" s="2" t="s">
        <v>1158</v>
      </c>
      <c r="B121" s="6">
        <v>43832</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s="2" t="str" cm="1">
        <f t="array" ref="I121">_xlfn.IFS(J121="Rob","Robusta",J121="Ara","Arabica",J121="Exc","Excelsa",J121="Lib","Liberica")</f>
        <v>Excelsa</v>
      </c>
      <c r="J121" t="str">
        <f>_xlfn.XLOOKUP(orders!D121,products!$A$1:$A$49,products!$B$1:$B$49,,0)</f>
        <v>Exc</v>
      </c>
      <c r="K121" t="str" cm="1">
        <f t="array" ref="K121">_xlfn.IFS(L121="M","Mid",L121="D","Dark",L121="L","Light")</f>
        <v>Mid</v>
      </c>
      <c r="L121" t="str">
        <f>_xlfn.XLOOKUP(D121,products!$A$1:$A$49,products!$C$1:$C$49,,0)</f>
        <v>M</v>
      </c>
      <c r="M121" s="3">
        <f>_xlfn.XLOOKUP(orders!D121,products!$A$1:$A$49,products!$D$1:$D$49,,0)</f>
        <v>0.2</v>
      </c>
      <c r="N121" s="5">
        <f>_xlfn.XLOOKUP(orders!D121,products!$A$1:$A$49,products!$E$1:$E$49,,0)</f>
        <v>4.125</v>
      </c>
      <c r="O121" s="5">
        <f t="shared" si="1"/>
        <v>4.125</v>
      </c>
      <c r="P121" t="str">
        <f>_xlfn.XLOOKUP(CoffeeSales[[#This Row],[Customer ID]],customers!$A$1:$A$1001,customers!$I$1:$I$1001,,0)</f>
        <v>No</v>
      </c>
    </row>
    <row r="122" spans="1:16" x14ac:dyDescent="0.3">
      <c r="A122" s="2" t="s">
        <v>1158</v>
      </c>
      <c r="B122" s="6">
        <v>43833</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s="2" t="str" cm="1">
        <f t="array" ref="I122">_xlfn.IFS(J122="Rob","Robusta",J122="Ara","Arabica",J122="Exc","Excelsa",J122="Lib","Liberica")</f>
        <v>Arabica</v>
      </c>
      <c r="J122" t="str">
        <f>_xlfn.XLOOKUP(orders!D122,products!$A$1:$A$49,products!$B$1:$B$49,,0)</f>
        <v>Ara</v>
      </c>
      <c r="K122" t="str" cm="1">
        <f t="array" ref="K122">_xlfn.IFS(L122="M","Mid",L122="D","Dark",L122="L","Light")</f>
        <v>Light</v>
      </c>
      <c r="L122" t="str">
        <f>_xlfn.XLOOKUP(D122,products!$A$1:$A$49,products!$C$1:$C$49,,0)</f>
        <v>L</v>
      </c>
      <c r="M122" s="3">
        <f>_xlfn.XLOOKUP(orders!D122,products!$A$1:$A$49,products!$D$1:$D$49,,0)</f>
        <v>0.2</v>
      </c>
      <c r="N122" s="5">
        <f>_xlfn.XLOOKUP(orders!D122,products!$A$1:$A$49,products!$E$1:$E$49,,0)</f>
        <v>3.8849999999999998</v>
      </c>
      <c r="O122" s="5">
        <f t="shared" si="1"/>
        <v>3.8849999999999998</v>
      </c>
      <c r="P122" t="str">
        <f>_xlfn.XLOOKUP(CoffeeSales[[#This Row],[Customer ID]],customers!$A$1:$A$1001,customers!$I$1:$I$1001,,0)</f>
        <v>No</v>
      </c>
    </row>
    <row r="123" spans="1:16" x14ac:dyDescent="0.3">
      <c r="A123" s="2" t="s">
        <v>1158</v>
      </c>
      <c r="B123" s="6">
        <v>43834</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s="2" t="str" cm="1">
        <f t="array" ref="I123">_xlfn.IFS(J123="Rob","Robusta",J123="Ara","Arabica",J123="Exc","Excelsa",J123="Lib","Liberica")</f>
        <v>Excelsa</v>
      </c>
      <c r="J123" t="str">
        <f>_xlfn.XLOOKUP(orders!D123,products!$A$1:$A$49,products!$B$1:$B$49,,0)</f>
        <v>Exc</v>
      </c>
      <c r="K123" t="str" cm="1">
        <f t="array" ref="K123">_xlfn.IFS(L123="M","Mid",L123="D","Dark",L123="L","Light")</f>
        <v>Mid</v>
      </c>
      <c r="L123" t="str">
        <f>_xlfn.XLOOKUP(D123,products!$A$1:$A$49,products!$C$1:$C$49,,0)</f>
        <v>M</v>
      </c>
      <c r="M123" s="3">
        <f>_xlfn.XLOOKUP(orders!D123,products!$A$1:$A$49,products!$D$1:$D$49,,0)</f>
        <v>1</v>
      </c>
      <c r="N123" s="5">
        <f>_xlfn.XLOOKUP(orders!D123,products!$A$1:$A$49,products!$E$1:$E$49,,0)</f>
        <v>13.75</v>
      </c>
      <c r="O123" s="5">
        <f t="shared" si="1"/>
        <v>68.75</v>
      </c>
      <c r="P123" t="str">
        <f>_xlfn.XLOOKUP(CoffeeSales[[#This Row],[Customer ID]],customers!$A$1:$A$1001,customers!$I$1:$I$1001,,0)</f>
        <v>No</v>
      </c>
    </row>
    <row r="124" spans="1:16" x14ac:dyDescent="0.3">
      <c r="A124" s="2" t="s">
        <v>1174</v>
      </c>
      <c r="B124" s="6">
        <v>43835</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s="2" t="str" cm="1">
        <f t="array" ref="I124">_xlfn.IFS(J124="Rob","Robusta",J124="Ara","Arabica",J124="Exc","Excelsa",J124="Lib","Liberica")</f>
        <v>Arabica</v>
      </c>
      <c r="J124" t="str">
        <f>_xlfn.XLOOKUP(orders!D124,products!$A$1:$A$49,products!$B$1:$B$49,,0)</f>
        <v>Ara</v>
      </c>
      <c r="K124" t="str" cm="1">
        <f t="array" ref="K124">_xlfn.IFS(L124="M","Mid",L124="D","Dark",L124="L","Light")</f>
        <v>Dark</v>
      </c>
      <c r="L124" t="str">
        <f>_xlfn.XLOOKUP(D124,products!$A$1:$A$49,products!$C$1:$C$49,,0)</f>
        <v>D</v>
      </c>
      <c r="M124" s="3">
        <f>_xlfn.XLOOKUP(orders!D124,products!$A$1:$A$49,products!$D$1:$D$49,,0)</f>
        <v>0.5</v>
      </c>
      <c r="N124" s="5">
        <f>_xlfn.XLOOKUP(orders!D124,products!$A$1:$A$49,products!$E$1:$E$49,,0)</f>
        <v>5.97</v>
      </c>
      <c r="O124" s="5">
        <f t="shared" si="1"/>
        <v>23.88</v>
      </c>
      <c r="P124" t="str">
        <f>_xlfn.XLOOKUP(CoffeeSales[[#This Row],[Customer ID]],customers!$A$1:$A$1001,customers!$I$1:$I$1001,,0)</f>
        <v>Yes</v>
      </c>
    </row>
    <row r="125" spans="1:16" x14ac:dyDescent="0.3">
      <c r="A125" s="2" t="s">
        <v>1180</v>
      </c>
      <c r="B125" s="6">
        <v>43836</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s="2" t="str" cm="1">
        <f t="array" ref="I125">_xlfn.IFS(J125="Rob","Robusta",J125="Ara","Arabica",J125="Exc","Excelsa",J125="Lib","Liberica")</f>
        <v>Liberica</v>
      </c>
      <c r="J125" t="str">
        <f>_xlfn.XLOOKUP(orders!D125,products!$A$1:$A$49,products!$B$1:$B$49,,0)</f>
        <v>Lib</v>
      </c>
      <c r="K125" t="str" cm="1">
        <f t="array" ref="K125">_xlfn.IFS(L125="M","Mid",L125="D","Dark",L125="L","Light")</f>
        <v>Light</v>
      </c>
      <c r="L125" t="str">
        <f>_xlfn.XLOOKUP(D125,products!$A$1:$A$49,products!$C$1:$C$49,,0)</f>
        <v>L</v>
      </c>
      <c r="M125" s="3">
        <f>_xlfn.XLOOKUP(orders!D125,products!$A$1:$A$49,products!$D$1:$D$49,,0)</f>
        <v>2.5</v>
      </c>
      <c r="N125" s="5">
        <f>_xlfn.XLOOKUP(orders!D125,products!$A$1:$A$49,products!$E$1:$E$49,,0)</f>
        <v>36.454999999999998</v>
      </c>
      <c r="O125" s="5">
        <f t="shared" si="1"/>
        <v>145.82</v>
      </c>
      <c r="P125" t="str">
        <f>_xlfn.XLOOKUP(CoffeeSales[[#This Row],[Customer ID]],customers!$A$1:$A$1001,customers!$I$1:$I$1001,,0)</f>
        <v>No</v>
      </c>
    </row>
    <row r="126" spans="1:16" x14ac:dyDescent="0.3">
      <c r="A126" s="2" t="s">
        <v>1186</v>
      </c>
      <c r="B126" s="6">
        <v>43837</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s="2" t="str" cm="1">
        <f t="array" ref="I126">_xlfn.IFS(J126="Rob","Robusta",J126="Ara","Arabica",J126="Exc","Excelsa",J126="Lib","Liberica")</f>
        <v>Liberica</v>
      </c>
      <c r="J126" t="str">
        <f>_xlfn.XLOOKUP(orders!D126,products!$A$1:$A$49,products!$B$1:$B$49,,0)</f>
        <v>Lib</v>
      </c>
      <c r="K126" t="str" cm="1">
        <f t="array" ref="K126">_xlfn.IFS(L126="M","Mid",L126="D","Dark",L126="L","Light")</f>
        <v>Mid</v>
      </c>
      <c r="L126" t="str">
        <f>_xlfn.XLOOKUP(D126,products!$A$1:$A$49,products!$C$1:$C$49,,0)</f>
        <v>M</v>
      </c>
      <c r="M126" s="3">
        <f>_xlfn.XLOOKUP(orders!D126,products!$A$1:$A$49,products!$D$1:$D$49,,0)</f>
        <v>0.2</v>
      </c>
      <c r="N126" s="5">
        <f>_xlfn.XLOOKUP(orders!D126,products!$A$1:$A$49,products!$E$1:$E$49,,0)</f>
        <v>4.3650000000000002</v>
      </c>
      <c r="O126" s="5">
        <f t="shared" si="1"/>
        <v>21.825000000000003</v>
      </c>
      <c r="P126" t="str">
        <f>_xlfn.XLOOKUP(CoffeeSales[[#This Row],[Customer ID]],customers!$A$1:$A$1001,customers!$I$1:$I$1001,,0)</f>
        <v>Yes</v>
      </c>
    </row>
    <row r="127" spans="1:16" x14ac:dyDescent="0.3">
      <c r="A127" s="2" t="s">
        <v>1192</v>
      </c>
      <c r="B127" s="6">
        <v>43838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s="2" t="str" cm="1">
        <f t="array" ref="I127">_xlfn.IFS(J127="Rob","Robusta",J127="Ara","Arabica",J127="Exc","Excelsa",J127="Lib","Liberica")</f>
        <v>Liberica</v>
      </c>
      <c r="J127" t="str">
        <f>_xlfn.XLOOKUP(orders!D127,products!$A$1:$A$49,products!$B$1:$B$49,,0)</f>
        <v>Lib</v>
      </c>
      <c r="K127" t="str" cm="1">
        <f t="array" ref="K127">_xlfn.IFS(L127="M","Mid",L127="D","Dark",L127="L","Light")</f>
        <v>Mid</v>
      </c>
      <c r="L127" t="str">
        <f>_xlfn.XLOOKUP(D127,products!$A$1:$A$49,products!$C$1:$C$49,,0)</f>
        <v>M</v>
      </c>
      <c r="M127" s="3">
        <f>_xlfn.XLOOKUP(orders!D127,products!$A$1:$A$49,products!$D$1:$D$49,,0)</f>
        <v>0.5</v>
      </c>
      <c r="N127" s="5">
        <f>_xlfn.XLOOKUP(orders!D127,products!$A$1:$A$49,products!$E$1:$E$49,,0)</f>
        <v>8.73</v>
      </c>
      <c r="O127" s="5">
        <f t="shared" si="1"/>
        <v>26.19</v>
      </c>
      <c r="P127" t="str">
        <f>_xlfn.XLOOKUP(CoffeeSales[[#This Row],[Customer ID]],customers!$A$1:$A$1001,customers!$I$1:$I$1001,,0)</f>
        <v>Yes</v>
      </c>
    </row>
    <row r="128" spans="1:16" x14ac:dyDescent="0.3">
      <c r="A128" s="2" t="s">
        <v>1198</v>
      </c>
      <c r="B128" s="6">
        <v>43839</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s="2" t="str" cm="1">
        <f t="array" ref="I128">_xlfn.IFS(J128="Rob","Robusta",J128="Ara","Arabica",J128="Exc","Excelsa",J128="Lib","Liberica")</f>
        <v>Arabica</v>
      </c>
      <c r="J128" t="str">
        <f>_xlfn.XLOOKUP(orders!D128,products!$A$1:$A$49,products!$B$1:$B$49,,0)</f>
        <v>Ara</v>
      </c>
      <c r="K128" t="str" cm="1">
        <f t="array" ref="K128">_xlfn.IFS(L128="M","Mid",L128="D","Dark",L128="L","Light")</f>
        <v>Mid</v>
      </c>
      <c r="L128" t="str">
        <f>_xlfn.XLOOKUP(D128,products!$A$1:$A$49,products!$C$1:$C$49,,0)</f>
        <v>M</v>
      </c>
      <c r="M128" s="3">
        <f>_xlfn.XLOOKUP(orders!D128,products!$A$1:$A$49,products!$D$1:$D$49,,0)</f>
        <v>1</v>
      </c>
      <c r="N128" s="5">
        <f>_xlfn.XLOOKUP(orders!D128,products!$A$1:$A$49,products!$E$1:$E$49,,0)</f>
        <v>11.25</v>
      </c>
      <c r="O128" s="5">
        <f t="shared" si="1"/>
        <v>11.25</v>
      </c>
      <c r="P128" t="str">
        <f>_xlfn.XLOOKUP(CoffeeSales[[#This Row],[Customer ID]],customers!$A$1:$A$1001,customers!$I$1:$I$1001,,0)</f>
        <v>No</v>
      </c>
    </row>
    <row r="129" spans="1:16" x14ac:dyDescent="0.3">
      <c r="A129" s="2" t="s">
        <v>1204</v>
      </c>
      <c r="B129" s="6">
        <v>43840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s="2" t="str" cm="1">
        <f t="array" ref="I129">_xlfn.IFS(J129="Rob","Robusta",J129="Ara","Arabica",J129="Exc","Excelsa",J129="Lib","Liberica")</f>
        <v>Liberica</v>
      </c>
      <c r="J129" t="str">
        <f>_xlfn.XLOOKUP(orders!D129,products!$A$1:$A$49,products!$B$1:$B$49,,0)</f>
        <v>Lib</v>
      </c>
      <c r="K129" t="str" cm="1">
        <f t="array" ref="K129">_xlfn.IFS(L129="M","Mid",L129="D","Dark",L129="L","Light")</f>
        <v>Dark</v>
      </c>
      <c r="L129" t="str">
        <f>_xlfn.XLOOKUP(D129,products!$A$1:$A$49,products!$C$1:$C$49,,0)</f>
        <v>D</v>
      </c>
      <c r="M129" s="3">
        <f>_xlfn.XLOOKUP(orders!D129,products!$A$1:$A$49,products!$D$1:$D$49,,0)</f>
        <v>1</v>
      </c>
      <c r="N129" s="5">
        <f>_xlfn.XLOOKUP(orders!D129,products!$A$1:$A$49,products!$E$1:$E$49,,0)</f>
        <v>12.95</v>
      </c>
      <c r="O129" s="5">
        <f t="shared" si="1"/>
        <v>77.699999999999989</v>
      </c>
      <c r="P129" t="str">
        <f>_xlfn.XLOOKUP(CoffeeSales[[#This Row],[Customer ID]],customers!$A$1:$A$1001,customers!$I$1:$I$1001,,0)</f>
        <v>No</v>
      </c>
    </row>
    <row r="130" spans="1:16" x14ac:dyDescent="0.3">
      <c r="A130" s="2" t="s">
        <v>1210</v>
      </c>
      <c r="B130" s="6">
        <v>43841</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s="2" t="str" cm="1">
        <f t="array" ref="I130">_xlfn.IFS(J130="Rob","Robusta",J130="Ara","Arabica",J130="Exc","Excelsa",J130="Lib","Liberica")</f>
        <v>Arabica</v>
      </c>
      <c r="J130" t="str">
        <f>_xlfn.XLOOKUP(orders!D130,products!$A$1:$A$49,products!$B$1:$B$49,,0)</f>
        <v>Ara</v>
      </c>
      <c r="K130" t="str" cm="1">
        <f t="array" ref="K130">_xlfn.IFS(L130="M","Mid",L130="D","Dark",L130="L","Light")</f>
        <v>Mid</v>
      </c>
      <c r="L130" t="str">
        <f>_xlfn.XLOOKUP(D130,products!$A$1:$A$49,products!$C$1:$C$49,,0)</f>
        <v>M</v>
      </c>
      <c r="M130" s="3">
        <f>_xlfn.XLOOKUP(orders!D130,products!$A$1:$A$49,products!$D$1:$D$49,,0)</f>
        <v>0.5</v>
      </c>
      <c r="N130" s="5">
        <f>_xlfn.XLOOKUP(orders!D130,products!$A$1:$A$49,products!$E$1:$E$49,,0)</f>
        <v>6.75</v>
      </c>
      <c r="O130" s="5">
        <f t="shared" si="1"/>
        <v>6.75</v>
      </c>
      <c r="P130" t="str">
        <f>_xlfn.XLOOKUP(CoffeeSales[[#This Row],[Customer ID]],customers!$A$1:$A$1001,customers!$I$1:$I$1001,,0)</f>
        <v>No</v>
      </c>
    </row>
    <row r="131" spans="1:16" x14ac:dyDescent="0.3">
      <c r="A131" s="2" t="s">
        <v>1216</v>
      </c>
      <c r="B131" s="6">
        <v>43842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s="2" t="str" cm="1">
        <f t="array" ref="I131">_xlfn.IFS(J131="Rob","Robusta",J131="Ara","Arabica",J131="Exc","Excelsa",J131="Lib","Liberica")</f>
        <v>Excelsa</v>
      </c>
      <c r="J131" t="str">
        <f>_xlfn.XLOOKUP(orders!D131,products!$A$1:$A$49,products!$B$1:$B$49,,0)</f>
        <v>Exc</v>
      </c>
      <c r="K131" t="str" cm="1">
        <f t="array" ref="K131">_xlfn.IFS(L131="M","Mid",L131="D","Dark",L131="L","Light")</f>
        <v>Dark</v>
      </c>
      <c r="L131" t="str">
        <f>_xlfn.XLOOKUP(D131,products!$A$1:$A$49,products!$C$1:$C$49,,0)</f>
        <v>D</v>
      </c>
      <c r="M131" s="3">
        <f>_xlfn.XLOOKUP(orders!D131,products!$A$1:$A$49,products!$D$1:$D$49,,0)</f>
        <v>1</v>
      </c>
      <c r="N131" s="5">
        <f>_xlfn.XLOOKUP(orders!D131,products!$A$1:$A$49,products!$E$1:$E$49,,0)</f>
        <v>12.15</v>
      </c>
      <c r="O131" s="5">
        <f t="shared" ref="O131:O194" si="2">E131*N131</f>
        <v>12.15</v>
      </c>
      <c r="P131" t="str">
        <f>_xlfn.XLOOKUP(CoffeeSales[[#This Row],[Customer ID]],customers!$A$1:$A$1001,customers!$I$1:$I$1001,,0)</f>
        <v>Yes</v>
      </c>
    </row>
    <row r="132" spans="1:16" x14ac:dyDescent="0.3">
      <c r="A132" s="2" t="s">
        <v>1222</v>
      </c>
      <c r="B132" s="6">
        <v>43843</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s="2" t="str" cm="1">
        <f t="array" ref="I132">_xlfn.IFS(J132="Rob","Robusta",J132="Ara","Arabica",J132="Exc","Excelsa",J132="Lib","Liberica")</f>
        <v>Arabica</v>
      </c>
      <c r="J132" t="str">
        <f>_xlfn.XLOOKUP(orders!D132,products!$A$1:$A$49,products!$B$1:$B$49,,0)</f>
        <v>Ara</v>
      </c>
      <c r="K132" t="str" cm="1">
        <f t="array" ref="K132">_xlfn.IFS(L132="M","Mid",L132="D","Dark",L132="L","Light")</f>
        <v>Light</v>
      </c>
      <c r="L132" t="str">
        <f>_xlfn.XLOOKUP(D132,products!$A$1:$A$49,products!$C$1:$C$49,,0)</f>
        <v>L</v>
      </c>
      <c r="M132" s="3">
        <f>_xlfn.XLOOKUP(orders!D132,products!$A$1:$A$49,products!$D$1:$D$49,,0)</f>
        <v>2.5</v>
      </c>
      <c r="N132" s="5">
        <f>_xlfn.XLOOKUP(orders!D132,products!$A$1:$A$49,products!$E$1:$E$49,,0)</f>
        <v>29.784999999999997</v>
      </c>
      <c r="O132" s="5">
        <f t="shared" si="2"/>
        <v>148.92499999999998</v>
      </c>
      <c r="P132" t="str">
        <f>_xlfn.XLOOKUP(CoffeeSales[[#This Row],[Customer ID]],customers!$A$1:$A$1001,customers!$I$1:$I$1001,,0)</f>
        <v>Yes</v>
      </c>
    </row>
    <row r="133" spans="1:16" x14ac:dyDescent="0.3">
      <c r="A133" s="2" t="s">
        <v>1227</v>
      </c>
      <c r="B133" s="6">
        <v>43844</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s="2" t="str" cm="1">
        <f t="array" ref="I133">_xlfn.IFS(J133="Rob","Robusta",J133="Ara","Arabica",J133="Exc","Excelsa",J133="Lib","Liberica")</f>
        <v>Excelsa</v>
      </c>
      <c r="J133" t="str">
        <f>_xlfn.XLOOKUP(orders!D133,products!$A$1:$A$49,products!$B$1:$B$49,,0)</f>
        <v>Exc</v>
      </c>
      <c r="K133" t="str" cm="1">
        <f t="array" ref="K133">_xlfn.IFS(L133="M","Mid",L133="D","Dark",L133="L","Light")</f>
        <v>Dark</v>
      </c>
      <c r="L133" t="str">
        <f>_xlfn.XLOOKUP(D133,products!$A$1:$A$49,products!$C$1:$C$49,,0)</f>
        <v>D</v>
      </c>
      <c r="M133" s="3">
        <f>_xlfn.XLOOKUP(orders!D133,products!$A$1:$A$49,products!$D$1:$D$49,,0)</f>
        <v>0.5</v>
      </c>
      <c r="N133" s="5">
        <f>_xlfn.XLOOKUP(orders!D133,products!$A$1:$A$49,products!$E$1:$E$49,,0)</f>
        <v>7.29</v>
      </c>
      <c r="O133" s="5">
        <f t="shared" si="2"/>
        <v>14.58</v>
      </c>
      <c r="P133" t="str">
        <f>_xlfn.XLOOKUP(CoffeeSales[[#This Row],[Customer ID]],customers!$A$1:$A$1001,customers!$I$1:$I$1001,,0)</f>
        <v>Yes</v>
      </c>
    </row>
    <row r="134" spans="1:16" x14ac:dyDescent="0.3">
      <c r="A134" s="2" t="s">
        <v>1233</v>
      </c>
      <c r="B134" s="6">
        <v>43845</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s="2" t="str" cm="1">
        <f t="array" ref="I134">_xlfn.IFS(J134="Rob","Robusta",J134="Ara","Arabica",J134="Exc","Excelsa",J134="Lib","Liberica")</f>
        <v>Arabica</v>
      </c>
      <c r="J134" t="str">
        <f>_xlfn.XLOOKUP(orders!D134,products!$A$1:$A$49,products!$B$1:$B$49,,0)</f>
        <v>Ara</v>
      </c>
      <c r="K134" t="str" cm="1">
        <f t="array" ref="K134">_xlfn.IFS(L134="M","Mid",L134="D","Dark",L134="L","Light")</f>
        <v>Light</v>
      </c>
      <c r="L134" t="str">
        <f>_xlfn.XLOOKUP(D134,products!$A$1:$A$49,products!$C$1:$C$49,,0)</f>
        <v>L</v>
      </c>
      <c r="M134" s="3">
        <f>_xlfn.XLOOKUP(orders!D134,products!$A$1:$A$49,products!$D$1:$D$49,,0)</f>
        <v>2.5</v>
      </c>
      <c r="N134" s="5">
        <f>_xlfn.XLOOKUP(orders!D134,products!$A$1:$A$49,products!$E$1:$E$49,,0)</f>
        <v>29.784999999999997</v>
      </c>
      <c r="O134" s="5">
        <f t="shared" si="2"/>
        <v>148.92499999999998</v>
      </c>
      <c r="P134" t="str">
        <f>_xlfn.XLOOKUP(CoffeeSales[[#This Row],[Customer ID]],customers!$A$1:$A$1001,customers!$I$1:$I$1001,,0)</f>
        <v>Yes</v>
      </c>
    </row>
    <row r="135" spans="1:16" x14ac:dyDescent="0.3">
      <c r="A135" s="2" t="s">
        <v>1239</v>
      </c>
      <c r="B135" s="6">
        <v>43846</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s="2" t="str" cm="1">
        <f t="array" ref="I135">_xlfn.IFS(J135="Rob","Robusta",J135="Ara","Arabica",J135="Exc","Excelsa",J135="Lib","Liberica")</f>
        <v>Liberica</v>
      </c>
      <c r="J135" t="str">
        <f>_xlfn.XLOOKUP(orders!D135,products!$A$1:$A$49,products!$B$1:$B$49,,0)</f>
        <v>Lib</v>
      </c>
      <c r="K135" t="str" cm="1">
        <f t="array" ref="K135">_xlfn.IFS(L135="M","Mid",L135="D","Dark",L135="L","Light")</f>
        <v>Dark</v>
      </c>
      <c r="L135" t="str">
        <f>_xlfn.XLOOKUP(D135,products!$A$1:$A$49,products!$C$1:$C$49,,0)</f>
        <v>D</v>
      </c>
      <c r="M135" s="3">
        <f>_xlfn.XLOOKUP(orders!D135,products!$A$1:$A$49,products!$D$1:$D$49,,0)</f>
        <v>1</v>
      </c>
      <c r="N135" s="5">
        <f>_xlfn.XLOOKUP(orders!D135,products!$A$1:$A$49,products!$E$1:$E$49,,0)</f>
        <v>12.95</v>
      </c>
      <c r="O135" s="5">
        <f t="shared" si="2"/>
        <v>12.95</v>
      </c>
      <c r="P135" t="str">
        <f>_xlfn.XLOOKUP(CoffeeSales[[#This Row],[Customer ID]],customers!$A$1:$A$1001,customers!$I$1:$I$1001,,0)</f>
        <v>No</v>
      </c>
    </row>
    <row r="136" spans="1:16" x14ac:dyDescent="0.3">
      <c r="A136" s="2" t="s">
        <v>1245</v>
      </c>
      <c r="B136" s="6">
        <v>43847</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s="2" t="str" cm="1">
        <f t="array" ref="I136">_xlfn.IFS(J136="Rob","Robusta",J136="Ara","Arabica",J136="Exc","Excelsa",J136="Lib","Liberica")</f>
        <v>Excelsa</v>
      </c>
      <c r="J136" t="str">
        <f>_xlfn.XLOOKUP(orders!D136,products!$A$1:$A$49,products!$B$1:$B$49,,0)</f>
        <v>Exc</v>
      </c>
      <c r="K136" t="str" cm="1">
        <f t="array" ref="K136">_xlfn.IFS(L136="M","Mid",L136="D","Dark",L136="L","Light")</f>
        <v>Mid</v>
      </c>
      <c r="L136" t="str">
        <f>_xlfn.XLOOKUP(D136,products!$A$1:$A$49,products!$C$1:$C$49,,0)</f>
        <v>M</v>
      </c>
      <c r="M136" s="3">
        <f>_xlfn.XLOOKUP(orders!D136,products!$A$1:$A$49,products!$D$1:$D$49,,0)</f>
        <v>2.5</v>
      </c>
      <c r="N136" s="5">
        <f>_xlfn.XLOOKUP(orders!D136,products!$A$1:$A$49,products!$E$1:$E$49,,0)</f>
        <v>31.624999999999996</v>
      </c>
      <c r="O136" s="5">
        <f t="shared" si="2"/>
        <v>94.874999999999986</v>
      </c>
      <c r="P136" t="str">
        <f>_xlfn.XLOOKUP(CoffeeSales[[#This Row],[Customer ID]],customers!$A$1:$A$1001,customers!$I$1:$I$1001,,0)</f>
        <v>Yes</v>
      </c>
    </row>
    <row r="137" spans="1:16" x14ac:dyDescent="0.3">
      <c r="A137" s="2" t="s">
        <v>1249</v>
      </c>
      <c r="B137" s="6">
        <v>43848</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s="2" t="str" cm="1">
        <f t="array" ref="I137">_xlfn.IFS(J137="Rob","Robusta",J137="Ara","Arabica",J137="Exc","Excelsa",J137="Lib","Liberica")</f>
        <v>Arabica</v>
      </c>
      <c r="J137" t="str">
        <f>_xlfn.XLOOKUP(orders!D137,products!$A$1:$A$49,products!$B$1:$B$49,,0)</f>
        <v>Ara</v>
      </c>
      <c r="K137" t="str" cm="1">
        <f t="array" ref="K137">_xlfn.IFS(L137="M","Mid",L137="D","Dark",L137="L","Light")</f>
        <v>Light</v>
      </c>
      <c r="L137" t="str">
        <f>_xlfn.XLOOKUP(D137,products!$A$1:$A$49,products!$C$1:$C$49,,0)</f>
        <v>L</v>
      </c>
      <c r="M137" s="3">
        <f>_xlfn.XLOOKUP(orders!D137,products!$A$1:$A$49,products!$D$1:$D$49,,0)</f>
        <v>0.5</v>
      </c>
      <c r="N137" s="5">
        <f>_xlfn.XLOOKUP(orders!D137,products!$A$1:$A$49,products!$E$1:$E$49,,0)</f>
        <v>7.77</v>
      </c>
      <c r="O137" s="5">
        <f t="shared" si="2"/>
        <v>38.849999999999994</v>
      </c>
      <c r="P137" t="str">
        <f>_xlfn.XLOOKUP(CoffeeSales[[#This Row],[Customer ID]],customers!$A$1:$A$1001,customers!$I$1:$I$1001,,0)</f>
        <v>Yes</v>
      </c>
    </row>
    <row r="138" spans="1:16" x14ac:dyDescent="0.3">
      <c r="A138" s="2" t="s">
        <v>1255</v>
      </c>
      <c r="B138" s="6">
        <v>43849</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s="2" t="str" cm="1">
        <f t="array" ref="I138">_xlfn.IFS(J138="Rob","Robusta",J138="Ara","Arabica",J138="Exc","Excelsa",J138="Lib","Liberica")</f>
        <v>Arabica</v>
      </c>
      <c r="J138" t="str">
        <f>_xlfn.XLOOKUP(orders!D138,products!$A$1:$A$49,products!$B$1:$B$49,,0)</f>
        <v>Ara</v>
      </c>
      <c r="K138" t="str" cm="1">
        <f t="array" ref="K138">_xlfn.IFS(L138="M","Mid",L138="D","Dark",L138="L","Light")</f>
        <v>Dark</v>
      </c>
      <c r="L138" t="str">
        <f>_xlfn.XLOOKUP(D138,products!$A$1:$A$49,products!$C$1:$C$49,,0)</f>
        <v>D</v>
      </c>
      <c r="M138" s="3">
        <f>_xlfn.XLOOKUP(orders!D138,products!$A$1:$A$49,products!$D$1:$D$49,,0)</f>
        <v>0.2</v>
      </c>
      <c r="N138" s="5">
        <f>_xlfn.XLOOKUP(orders!D138,products!$A$1:$A$49,products!$E$1:$E$49,,0)</f>
        <v>2.9849999999999999</v>
      </c>
      <c r="O138" s="5">
        <f t="shared" si="2"/>
        <v>11.94</v>
      </c>
      <c r="P138" t="str">
        <f>_xlfn.XLOOKUP(CoffeeSales[[#This Row],[Customer ID]],customers!$A$1:$A$1001,customers!$I$1:$I$1001,,0)</f>
        <v>No</v>
      </c>
    </row>
    <row r="139" spans="1:16" x14ac:dyDescent="0.3">
      <c r="A139" s="2" t="s">
        <v>1261</v>
      </c>
      <c r="B139" s="6">
        <v>43850</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s="2" t="str" cm="1">
        <f t="array" ref="I139">_xlfn.IFS(J139="Rob","Robusta",J139="Ara","Arabica",J139="Exc","Excelsa",J139="Lib","Liberica")</f>
        <v>Excelsa</v>
      </c>
      <c r="J139" t="str">
        <f>_xlfn.XLOOKUP(orders!D139,products!$A$1:$A$49,products!$B$1:$B$49,,0)</f>
        <v>Exc</v>
      </c>
      <c r="K139" t="str" cm="1">
        <f t="array" ref="K139">_xlfn.IFS(L139="M","Mid",L139="D","Dark",L139="L","Light")</f>
        <v>Light</v>
      </c>
      <c r="L139" t="str">
        <f>_xlfn.XLOOKUP(D139,products!$A$1:$A$49,products!$C$1:$C$49,,0)</f>
        <v>L</v>
      </c>
      <c r="M139" s="3">
        <f>_xlfn.XLOOKUP(orders!D139,products!$A$1:$A$49,products!$D$1:$D$49,,0)</f>
        <v>2.5</v>
      </c>
      <c r="N139" s="5">
        <f>_xlfn.XLOOKUP(orders!D139,products!$A$1:$A$49,products!$E$1:$E$49,,0)</f>
        <v>34.154999999999994</v>
      </c>
      <c r="O139" s="5">
        <f t="shared" si="2"/>
        <v>102.46499999999997</v>
      </c>
      <c r="P139" t="str">
        <f>_xlfn.XLOOKUP(CoffeeSales[[#This Row],[Customer ID]],customers!$A$1:$A$1001,customers!$I$1:$I$1001,,0)</f>
        <v>No</v>
      </c>
    </row>
    <row r="140" spans="1:16" x14ac:dyDescent="0.3">
      <c r="A140" s="2" t="s">
        <v>1266</v>
      </c>
      <c r="B140" s="6">
        <v>43851</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s="2" t="str" cm="1">
        <f t="array" ref="I140">_xlfn.IFS(J140="Rob","Robusta",J140="Ara","Arabica",J140="Exc","Excelsa",J140="Lib","Liberica")</f>
        <v>Excelsa</v>
      </c>
      <c r="J140" t="str">
        <f>_xlfn.XLOOKUP(orders!D140,products!$A$1:$A$49,products!$B$1:$B$49,,0)</f>
        <v>Exc</v>
      </c>
      <c r="K140" t="str" cm="1">
        <f t="array" ref="K140">_xlfn.IFS(L140="M","Mid",L140="D","Dark",L140="L","Light")</f>
        <v>Dark</v>
      </c>
      <c r="L140" t="str">
        <f>_xlfn.XLOOKUP(D140,products!$A$1:$A$49,products!$C$1:$C$49,,0)</f>
        <v>D</v>
      </c>
      <c r="M140" s="3">
        <f>_xlfn.XLOOKUP(orders!D140,products!$A$1:$A$49,products!$D$1:$D$49,,0)</f>
        <v>1</v>
      </c>
      <c r="N140" s="5">
        <f>_xlfn.XLOOKUP(orders!D140,products!$A$1:$A$49,products!$E$1:$E$49,,0)</f>
        <v>12.15</v>
      </c>
      <c r="O140" s="5">
        <f t="shared" si="2"/>
        <v>48.6</v>
      </c>
      <c r="P140" t="str">
        <f>_xlfn.XLOOKUP(CoffeeSales[[#This Row],[Customer ID]],customers!$A$1:$A$1001,customers!$I$1:$I$1001,,0)</f>
        <v>No</v>
      </c>
    </row>
    <row r="141" spans="1:16" x14ac:dyDescent="0.3">
      <c r="A141" s="2" t="s">
        <v>1271</v>
      </c>
      <c r="B141" s="6">
        <v>43852</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s="2" t="str" cm="1">
        <f t="array" ref="I141">_xlfn.IFS(J141="Rob","Robusta",J141="Ara","Arabica",J141="Exc","Excelsa",J141="Lib","Liberica")</f>
        <v>Liberica</v>
      </c>
      <c r="J141" t="str">
        <f>_xlfn.XLOOKUP(orders!D141,products!$A$1:$A$49,products!$B$1:$B$49,,0)</f>
        <v>Lib</v>
      </c>
      <c r="K141" t="str" cm="1">
        <f t="array" ref="K141">_xlfn.IFS(L141="M","Mid",L141="D","Dark",L141="L","Light")</f>
        <v>Dark</v>
      </c>
      <c r="L141" t="str">
        <f>_xlfn.XLOOKUP(D141,products!$A$1:$A$49,products!$C$1:$C$49,,0)</f>
        <v>D</v>
      </c>
      <c r="M141" s="3">
        <f>_xlfn.XLOOKUP(orders!D141,products!$A$1:$A$49,products!$D$1:$D$49,,0)</f>
        <v>1</v>
      </c>
      <c r="N141" s="5">
        <f>_xlfn.XLOOKUP(orders!D141,products!$A$1:$A$49,products!$E$1:$E$49,,0)</f>
        <v>12.95</v>
      </c>
      <c r="O141" s="5">
        <f t="shared" si="2"/>
        <v>77.699999999999989</v>
      </c>
      <c r="P141" t="str">
        <f>_xlfn.XLOOKUP(CoffeeSales[[#This Row],[Customer ID]],customers!$A$1:$A$1001,customers!$I$1:$I$1001,,0)</f>
        <v>Yes</v>
      </c>
    </row>
    <row r="142" spans="1:16" x14ac:dyDescent="0.3">
      <c r="A142" s="2" t="s">
        <v>1276</v>
      </c>
      <c r="B142" s="6">
        <v>43853</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s="2" t="str" cm="1">
        <f t="array" ref="I142">_xlfn.IFS(J142="Rob","Robusta",J142="Ara","Arabica",J142="Exc","Excelsa",J142="Lib","Liberica")</f>
        <v>Liberica</v>
      </c>
      <c r="J142" t="str">
        <f>_xlfn.XLOOKUP(orders!D142,products!$A$1:$A$49,products!$B$1:$B$49,,0)</f>
        <v>Lib</v>
      </c>
      <c r="K142" t="str" cm="1">
        <f t="array" ref="K142">_xlfn.IFS(L142="M","Mid",L142="D","Dark",L142="L","Light")</f>
        <v>Dark</v>
      </c>
      <c r="L142" t="str">
        <f>_xlfn.XLOOKUP(D142,products!$A$1:$A$49,products!$C$1:$C$49,,0)</f>
        <v>D</v>
      </c>
      <c r="M142" s="3">
        <f>_xlfn.XLOOKUP(orders!D142,products!$A$1:$A$49,products!$D$1:$D$49,,0)</f>
        <v>2.5</v>
      </c>
      <c r="N142" s="5">
        <f>_xlfn.XLOOKUP(orders!D142,products!$A$1:$A$49,products!$E$1:$E$49,,0)</f>
        <v>29.784999999999997</v>
      </c>
      <c r="O142" s="5">
        <f t="shared" si="2"/>
        <v>29.784999999999997</v>
      </c>
      <c r="P142" t="str">
        <f>_xlfn.XLOOKUP(CoffeeSales[[#This Row],[Customer ID]],customers!$A$1:$A$1001,customers!$I$1:$I$1001,,0)</f>
        <v>Yes</v>
      </c>
    </row>
    <row r="143" spans="1:16" x14ac:dyDescent="0.3">
      <c r="A143" s="2" t="s">
        <v>1283</v>
      </c>
      <c r="B143" s="6">
        <v>43854</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s="2" t="str" cm="1">
        <f t="array" ref="I143">_xlfn.IFS(J143="Rob","Robusta",J143="Ara","Arabica",J143="Exc","Excelsa",J143="Lib","Liberica")</f>
        <v>Arabica</v>
      </c>
      <c r="J143" t="str">
        <f>_xlfn.XLOOKUP(orders!D143,products!$A$1:$A$49,products!$B$1:$B$49,,0)</f>
        <v>Ara</v>
      </c>
      <c r="K143" t="str" cm="1">
        <f t="array" ref="K143">_xlfn.IFS(L143="M","Mid",L143="D","Dark",L143="L","Light")</f>
        <v>Light</v>
      </c>
      <c r="L143" t="str">
        <f>_xlfn.XLOOKUP(D143,products!$A$1:$A$49,products!$C$1:$C$49,,0)</f>
        <v>L</v>
      </c>
      <c r="M143" s="3">
        <f>_xlfn.XLOOKUP(orders!D143,products!$A$1:$A$49,products!$D$1:$D$49,,0)</f>
        <v>0.2</v>
      </c>
      <c r="N143" s="5">
        <f>_xlfn.XLOOKUP(orders!D143,products!$A$1:$A$49,products!$E$1:$E$49,,0)</f>
        <v>3.8849999999999998</v>
      </c>
      <c r="O143" s="5">
        <f t="shared" si="2"/>
        <v>15.54</v>
      </c>
      <c r="P143" t="str">
        <f>_xlfn.XLOOKUP(CoffeeSales[[#This Row],[Customer ID]],customers!$A$1:$A$1001,customers!$I$1:$I$1001,,0)</f>
        <v>Yes</v>
      </c>
    </row>
    <row r="144" spans="1:16" x14ac:dyDescent="0.3">
      <c r="A144" s="2" t="s">
        <v>1289</v>
      </c>
      <c r="B144" s="6">
        <v>43855</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s="2" t="str" cm="1">
        <f t="array" ref="I144">_xlfn.IFS(J144="Rob","Robusta",J144="Ara","Arabica",J144="Exc","Excelsa",J144="Lib","Liberica")</f>
        <v>Excelsa</v>
      </c>
      <c r="J144" t="str">
        <f>_xlfn.XLOOKUP(orders!D144,products!$A$1:$A$49,products!$B$1:$B$49,,0)</f>
        <v>Exc</v>
      </c>
      <c r="K144" t="str" cm="1">
        <f t="array" ref="K144">_xlfn.IFS(L144="M","Mid",L144="D","Dark",L144="L","Light")</f>
        <v>Light</v>
      </c>
      <c r="L144" t="str">
        <f>_xlfn.XLOOKUP(D144,products!$A$1:$A$49,products!$C$1:$C$49,,0)</f>
        <v>L</v>
      </c>
      <c r="M144" s="3">
        <f>_xlfn.XLOOKUP(orders!D144,products!$A$1:$A$49,products!$D$1:$D$49,,0)</f>
        <v>2.5</v>
      </c>
      <c r="N144" s="5">
        <f>_xlfn.XLOOKUP(orders!D144,products!$A$1:$A$49,products!$E$1:$E$49,,0)</f>
        <v>34.154999999999994</v>
      </c>
      <c r="O144" s="5">
        <f t="shared" si="2"/>
        <v>136.61999999999998</v>
      </c>
      <c r="P144" t="str">
        <f>_xlfn.XLOOKUP(CoffeeSales[[#This Row],[Customer ID]],customers!$A$1:$A$1001,customers!$I$1:$I$1001,,0)</f>
        <v>Yes</v>
      </c>
    </row>
    <row r="145" spans="1:16" x14ac:dyDescent="0.3">
      <c r="A145" s="2" t="s">
        <v>1293</v>
      </c>
      <c r="B145" s="6">
        <v>43856</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s="2" t="str" cm="1">
        <f t="array" ref="I145">_xlfn.IFS(J145="Rob","Robusta",J145="Ara","Arabica",J145="Exc","Excelsa",J145="Lib","Liberica")</f>
        <v>Liberica</v>
      </c>
      <c r="J145" t="str">
        <f>_xlfn.XLOOKUP(orders!D145,products!$A$1:$A$49,products!$B$1:$B$49,,0)</f>
        <v>Lib</v>
      </c>
      <c r="K145" t="str" cm="1">
        <f t="array" ref="K145">_xlfn.IFS(L145="M","Mid",L145="D","Dark",L145="L","Light")</f>
        <v>Mid</v>
      </c>
      <c r="L145" t="str">
        <f>_xlfn.XLOOKUP(D145,products!$A$1:$A$49,products!$C$1:$C$49,,0)</f>
        <v>M</v>
      </c>
      <c r="M145" s="3">
        <f>_xlfn.XLOOKUP(orders!D145,products!$A$1:$A$49,products!$D$1:$D$49,,0)</f>
        <v>0.5</v>
      </c>
      <c r="N145" s="5">
        <f>_xlfn.XLOOKUP(orders!D145,products!$A$1:$A$49,products!$E$1:$E$49,,0)</f>
        <v>8.73</v>
      </c>
      <c r="O145" s="5">
        <f t="shared" si="2"/>
        <v>17.46</v>
      </c>
      <c r="P145" t="str">
        <f>_xlfn.XLOOKUP(CoffeeSales[[#This Row],[Customer ID]],customers!$A$1:$A$1001,customers!$I$1:$I$1001,,0)</f>
        <v>No</v>
      </c>
    </row>
    <row r="146" spans="1:16" x14ac:dyDescent="0.3">
      <c r="A146" s="2" t="s">
        <v>1299</v>
      </c>
      <c r="B146" s="6">
        <v>43857</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s="2" t="str" cm="1">
        <f t="array" ref="I146">_xlfn.IFS(J146="Rob","Robusta",J146="Ara","Arabica",J146="Exc","Excelsa",J146="Lib","Liberica")</f>
        <v>Excelsa</v>
      </c>
      <c r="J146" t="str">
        <f>_xlfn.XLOOKUP(orders!D146,products!$A$1:$A$49,products!$B$1:$B$49,,0)</f>
        <v>Exc</v>
      </c>
      <c r="K146" t="str" cm="1">
        <f t="array" ref="K146">_xlfn.IFS(L146="M","Mid",L146="D","Dark",L146="L","Light")</f>
        <v>Light</v>
      </c>
      <c r="L146" t="str">
        <f>_xlfn.XLOOKUP(D146,products!$A$1:$A$49,products!$C$1:$C$49,,0)</f>
        <v>L</v>
      </c>
      <c r="M146" s="3">
        <f>_xlfn.XLOOKUP(orders!D146,products!$A$1:$A$49,products!$D$1:$D$49,,0)</f>
        <v>2.5</v>
      </c>
      <c r="N146" s="5">
        <f>_xlfn.XLOOKUP(orders!D146,products!$A$1:$A$49,products!$E$1:$E$49,,0)</f>
        <v>34.154999999999994</v>
      </c>
      <c r="O146" s="5">
        <f t="shared" si="2"/>
        <v>68.309999999999988</v>
      </c>
      <c r="P146" t="str">
        <f>_xlfn.XLOOKUP(CoffeeSales[[#This Row],[Customer ID]],customers!$A$1:$A$1001,customers!$I$1:$I$1001,,0)</f>
        <v>Yes</v>
      </c>
    </row>
    <row r="147" spans="1:16" x14ac:dyDescent="0.3">
      <c r="A147" s="2" t="s">
        <v>1305</v>
      </c>
      <c r="B147" s="6">
        <v>43858</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s="2" t="str" cm="1">
        <f t="array" ref="I147">_xlfn.IFS(J147="Rob","Robusta",J147="Ara","Arabica",J147="Exc","Excelsa",J147="Lib","Liberica")</f>
        <v>Liberica</v>
      </c>
      <c r="J147" t="str">
        <f>_xlfn.XLOOKUP(orders!D147,products!$A$1:$A$49,products!$B$1:$B$49,,0)</f>
        <v>Lib</v>
      </c>
      <c r="K147" t="str" cm="1">
        <f t="array" ref="K147">_xlfn.IFS(L147="M","Mid",L147="D","Dark",L147="L","Light")</f>
        <v>Mid</v>
      </c>
      <c r="L147" t="str">
        <f>_xlfn.XLOOKUP(D147,products!$A$1:$A$49,products!$C$1:$C$49,,0)</f>
        <v>M</v>
      </c>
      <c r="M147" s="3">
        <f>_xlfn.XLOOKUP(orders!D147,products!$A$1:$A$49,products!$D$1:$D$49,,0)</f>
        <v>0.2</v>
      </c>
      <c r="N147" s="5">
        <f>_xlfn.XLOOKUP(orders!D147,products!$A$1:$A$49,products!$E$1:$E$49,,0)</f>
        <v>4.3650000000000002</v>
      </c>
      <c r="O147" s="5">
        <f t="shared" si="2"/>
        <v>17.46</v>
      </c>
      <c r="P147" t="str">
        <f>_xlfn.XLOOKUP(CoffeeSales[[#This Row],[Customer ID]],customers!$A$1:$A$1001,customers!$I$1:$I$1001,,0)</f>
        <v>No</v>
      </c>
    </row>
    <row r="148" spans="1:16" x14ac:dyDescent="0.3">
      <c r="A148" s="2" t="s">
        <v>1311</v>
      </c>
      <c r="B148" s="6">
        <v>43859</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s="2" t="str" cm="1">
        <f t="array" ref="I148">_xlfn.IFS(J148="Rob","Robusta",J148="Ara","Arabica",J148="Exc","Excelsa",J148="Lib","Liberica")</f>
        <v>Liberica</v>
      </c>
      <c r="J148" t="str">
        <f>_xlfn.XLOOKUP(orders!D148,products!$A$1:$A$49,products!$B$1:$B$49,,0)</f>
        <v>Lib</v>
      </c>
      <c r="K148" t="str" cm="1">
        <f t="array" ref="K148">_xlfn.IFS(L148="M","Mid",L148="D","Dark",L148="L","Light")</f>
        <v>Mid</v>
      </c>
      <c r="L148" t="str">
        <f>_xlfn.XLOOKUP(D148,products!$A$1:$A$49,products!$C$1:$C$49,,0)</f>
        <v>M</v>
      </c>
      <c r="M148" s="3">
        <f>_xlfn.XLOOKUP(orders!D148,products!$A$1:$A$49,products!$D$1:$D$49,,0)</f>
        <v>1</v>
      </c>
      <c r="N148" s="5">
        <f>_xlfn.XLOOKUP(orders!D148,products!$A$1:$A$49,products!$E$1:$E$49,,0)</f>
        <v>14.55</v>
      </c>
      <c r="O148" s="5">
        <f t="shared" si="2"/>
        <v>43.650000000000006</v>
      </c>
      <c r="P148" t="str">
        <f>_xlfn.XLOOKUP(CoffeeSales[[#This Row],[Customer ID]],customers!$A$1:$A$1001,customers!$I$1:$I$1001,,0)</f>
        <v>No</v>
      </c>
    </row>
    <row r="149" spans="1:16" x14ac:dyDescent="0.3">
      <c r="A149" s="2" t="s">
        <v>1311</v>
      </c>
      <c r="B149" s="6">
        <v>43860</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s="2" t="str" cm="1">
        <f t="array" ref="I149">_xlfn.IFS(J149="Rob","Robusta",J149="Ara","Arabica",J149="Exc","Excelsa",J149="Lib","Liberica")</f>
        <v>Excelsa</v>
      </c>
      <c r="J149" t="str">
        <f>_xlfn.XLOOKUP(orders!D149,products!$A$1:$A$49,products!$B$1:$B$49,,0)</f>
        <v>Exc</v>
      </c>
      <c r="K149" t="str" cm="1">
        <f t="array" ref="K149">_xlfn.IFS(L149="M","Mid",L149="D","Dark",L149="L","Light")</f>
        <v>Mid</v>
      </c>
      <c r="L149" t="str">
        <f>_xlfn.XLOOKUP(D149,products!$A$1:$A$49,products!$C$1:$C$49,,0)</f>
        <v>M</v>
      </c>
      <c r="M149" s="3">
        <f>_xlfn.XLOOKUP(orders!D149,products!$A$1:$A$49,products!$D$1:$D$49,,0)</f>
        <v>1</v>
      </c>
      <c r="N149" s="5">
        <f>_xlfn.XLOOKUP(orders!D149,products!$A$1:$A$49,products!$E$1:$E$49,,0)</f>
        <v>13.75</v>
      </c>
      <c r="O149" s="5">
        <f t="shared" si="2"/>
        <v>27.5</v>
      </c>
      <c r="P149" t="str">
        <f>_xlfn.XLOOKUP(CoffeeSales[[#This Row],[Customer ID]],customers!$A$1:$A$1001,customers!$I$1:$I$1001,,0)</f>
        <v>No</v>
      </c>
    </row>
    <row r="150" spans="1:16" x14ac:dyDescent="0.3">
      <c r="A150" s="2" t="s">
        <v>1322</v>
      </c>
      <c r="B150" s="6">
        <v>43861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s="2" t="str" cm="1">
        <f t="array" ref="I150">_xlfn.IFS(J150="Rob","Robusta",J150="Ara","Arabica",J150="Exc","Excelsa",J150="Lib","Liberica")</f>
        <v>Excelsa</v>
      </c>
      <c r="J150" t="str">
        <f>_xlfn.XLOOKUP(orders!D150,products!$A$1:$A$49,products!$B$1:$B$49,,0)</f>
        <v>Exc</v>
      </c>
      <c r="K150" t="str" cm="1">
        <f t="array" ref="K150">_xlfn.IFS(L150="M","Mid",L150="D","Dark",L150="L","Light")</f>
        <v>Dark</v>
      </c>
      <c r="L150" t="str">
        <f>_xlfn.XLOOKUP(D150,products!$A$1:$A$49,products!$C$1:$C$49,,0)</f>
        <v>D</v>
      </c>
      <c r="M150" s="3">
        <f>_xlfn.XLOOKUP(orders!D150,products!$A$1:$A$49,products!$D$1:$D$49,,0)</f>
        <v>0.2</v>
      </c>
      <c r="N150" s="5">
        <f>_xlfn.XLOOKUP(orders!D150,products!$A$1:$A$49,products!$E$1:$E$49,,0)</f>
        <v>3.645</v>
      </c>
      <c r="O150" s="5">
        <f t="shared" si="2"/>
        <v>18.225000000000001</v>
      </c>
      <c r="P150" t="str">
        <f>_xlfn.XLOOKUP(CoffeeSales[[#This Row],[Customer ID]],customers!$A$1:$A$1001,customers!$I$1:$I$1001,,0)</f>
        <v>Yes</v>
      </c>
    </row>
    <row r="151" spans="1:16" x14ac:dyDescent="0.3">
      <c r="A151" s="2" t="s">
        <v>1328</v>
      </c>
      <c r="B151" s="6">
        <v>43862</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s="2" t="str" cm="1">
        <f t="array" ref="I151">_xlfn.IFS(J151="Rob","Robusta",J151="Ara","Arabica",J151="Exc","Excelsa",J151="Lib","Liberica")</f>
        <v>Arabica</v>
      </c>
      <c r="J151" t="str">
        <f>_xlfn.XLOOKUP(orders!D151,products!$A$1:$A$49,products!$B$1:$B$49,,0)</f>
        <v>Ara</v>
      </c>
      <c r="K151" t="str" cm="1">
        <f t="array" ref="K151">_xlfn.IFS(L151="M","Mid",L151="D","Dark",L151="L","Light")</f>
        <v>Mid</v>
      </c>
      <c r="L151" t="str">
        <f>_xlfn.XLOOKUP(D151,products!$A$1:$A$49,products!$C$1:$C$49,,0)</f>
        <v>M</v>
      </c>
      <c r="M151" s="3">
        <f>_xlfn.XLOOKUP(orders!D151,products!$A$1:$A$49,products!$D$1:$D$49,,0)</f>
        <v>2.5</v>
      </c>
      <c r="N151" s="5">
        <f>_xlfn.XLOOKUP(orders!D151,products!$A$1:$A$49,products!$E$1:$E$49,,0)</f>
        <v>25.874999999999996</v>
      </c>
      <c r="O151" s="5">
        <f t="shared" si="2"/>
        <v>51.749999999999993</v>
      </c>
      <c r="P151" t="str">
        <f>_xlfn.XLOOKUP(CoffeeSales[[#This Row],[Customer ID]],customers!$A$1:$A$1001,customers!$I$1:$I$1001,,0)</f>
        <v>Yes</v>
      </c>
    </row>
    <row r="152" spans="1:16" x14ac:dyDescent="0.3">
      <c r="A152" s="2" t="s">
        <v>1333</v>
      </c>
      <c r="B152" s="6">
        <v>43863</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s="2" t="str" cm="1">
        <f t="array" ref="I152">_xlfn.IFS(J152="Rob","Robusta",J152="Ara","Arabica",J152="Exc","Excelsa",J152="Lib","Liberica")</f>
        <v>Liberica</v>
      </c>
      <c r="J152" t="str">
        <f>_xlfn.XLOOKUP(orders!D152,products!$A$1:$A$49,products!$B$1:$B$49,,0)</f>
        <v>Lib</v>
      </c>
      <c r="K152" t="str" cm="1">
        <f t="array" ref="K152">_xlfn.IFS(L152="M","Mid",L152="D","Dark",L152="L","Light")</f>
        <v>Dark</v>
      </c>
      <c r="L152" t="str">
        <f>_xlfn.XLOOKUP(D152,products!$A$1:$A$49,products!$C$1:$C$49,,0)</f>
        <v>D</v>
      </c>
      <c r="M152" s="3">
        <f>_xlfn.XLOOKUP(orders!D152,products!$A$1:$A$49,products!$D$1:$D$49,,0)</f>
        <v>1</v>
      </c>
      <c r="N152" s="5">
        <f>_xlfn.XLOOKUP(orders!D152,products!$A$1:$A$49,products!$E$1:$E$49,,0)</f>
        <v>12.95</v>
      </c>
      <c r="O152" s="5">
        <f t="shared" si="2"/>
        <v>12.95</v>
      </c>
      <c r="P152" t="str">
        <f>_xlfn.XLOOKUP(CoffeeSales[[#This Row],[Customer ID]],customers!$A$1:$A$1001,customers!$I$1:$I$1001,,0)</f>
        <v>Yes</v>
      </c>
    </row>
    <row r="153" spans="1:16" x14ac:dyDescent="0.3">
      <c r="A153" s="2" t="s">
        <v>1339</v>
      </c>
      <c r="B153" s="6">
        <v>43864</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s="2" t="str" cm="1">
        <f t="array" ref="I153">_xlfn.IFS(J153="Rob","Robusta",J153="Ara","Arabica",J153="Exc","Excelsa",J153="Lib","Liberica")</f>
        <v>Arabica</v>
      </c>
      <c r="J153" t="str">
        <f>_xlfn.XLOOKUP(orders!D153,products!$A$1:$A$49,products!$B$1:$B$49,,0)</f>
        <v>Ara</v>
      </c>
      <c r="K153" t="str" cm="1">
        <f t="array" ref="K153">_xlfn.IFS(L153="M","Mid",L153="D","Dark",L153="L","Light")</f>
        <v>Mid</v>
      </c>
      <c r="L153" t="str">
        <f>_xlfn.XLOOKUP(D153,products!$A$1:$A$49,products!$C$1:$C$49,,0)</f>
        <v>M</v>
      </c>
      <c r="M153" s="3">
        <f>_xlfn.XLOOKUP(orders!D153,products!$A$1:$A$49,products!$D$1:$D$49,,0)</f>
        <v>1</v>
      </c>
      <c r="N153" s="5">
        <f>_xlfn.XLOOKUP(orders!D153,products!$A$1:$A$49,products!$E$1:$E$49,,0)</f>
        <v>11.25</v>
      </c>
      <c r="O153" s="5">
        <f t="shared" si="2"/>
        <v>33.75</v>
      </c>
      <c r="P153" t="str">
        <f>_xlfn.XLOOKUP(CoffeeSales[[#This Row],[Customer ID]],customers!$A$1:$A$1001,customers!$I$1:$I$1001,,0)</f>
        <v>Yes</v>
      </c>
    </row>
    <row r="154" spans="1:16" x14ac:dyDescent="0.3">
      <c r="A154" s="2" t="s">
        <v>1344</v>
      </c>
      <c r="B154" s="6">
        <v>43865</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s="2" t="str" cm="1">
        <f t="array" ref="I154">_xlfn.IFS(J154="Rob","Robusta",J154="Ara","Arabica",J154="Exc","Excelsa",J154="Lib","Liberica")</f>
        <v>Robusta</v>
      </c>
      <c r="J154" t="str">
        <f>_xlfn.XLOOKUP(orders!D154,products!$A$1:$A$49,products!$B$1:$B$49,,0)</f>
        <v>Rob</v>
      </c>
      <c r="K154" t="str" cm="1">
        <f t="array" ref="K154">_xlfn.IFS(L154="M","Mid",L154="D","Dark",L154="L","Light")</f>
        <v>Mid</v>
      </c>
      <c r="L154" t="str">
        <f>_xlfn.XLOOKUP(D154,products!$A$1:$A$49,products!$C$1:$C$49,,0)</f>
        <v>M</v>
      </c>
      <c r="M154" s="3">
        <f>_xlfn.XLOOKUP(orders!D154,products!$A$1:$A$49,products!$D$1:$D$49,,0)</f>
        <v>2.5</v>
      </c>
      <c r="N154" s="5">
        <f>_xlfn.XLOOKUP(orders!D154,products!$A$1:$A$49,products!$E$1:$E$49,,0)</f>
        <v>22.884999999999998</v>
      </c>
      <c r="O154" s="5">
        <f t="shared" si="2"/>
        <v>68.655000000000001</v>
      </c>
      <c r="P154" t="str">
        <f>_xlfn.XLOOKUP(CoffeeSales[[#This Row],[Customer ID]],customers!$A$1:$A$1001,customers!$I$1:$I$1001,,0)</f>
        <v>Yes</v>
      </c>
    </row>
    <row r="155" spans="1:16" x14ac:dyDescent="0.3">
      <c r="A155" s="2" t="s">
        <v>1350</v>
      </c>
      <c r="B155" s="6">
        <v>43866</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s="2" t="str" cm="1">
        <f t="array" ref="I155">_xlfn.IFS(J155="Rob","Robusta",J155="Ara","Arabica",J155="Exc","Excelsa",J155="Lib","Liberica")</f>
        <v>Robusta</v>
      </c>
      <c r="J155" t="str">
        <f>_xlfn.XLOOKUP(orders!D155,products!$A$1:$A$49,products!$B$1:$B$49,,0)</f>
        <v>Rob</v>
      </c>
      <c r="K155" t="str" cm="1">
        <f t="array" ref="K155">_xlfn.IFS(L155="M","Mid",L155="D","Dark",L155="L","Light")</f>
        <v>Dark</v>
      </c>
      <c r="L155" t="str">
        <f>_xlfn.XLOOKUP(D155,products!$A$1:$A$49,products!$C$1:$C$49,,0)</f>
        <v>D</v>
      </c>
      <c r="M155" s="3">
        <f>_xlfn.XLOOKUP(orders!D155,products!$A$1:$A$49,products!$D$1:$D$49,,0)</f>
        <v>0.2</v>
      </c>
      <c r="N155" s="5">
        <f>_xlfn.XLOOKUP(orders!D155,products!$A$1:$A$49,products!$E$1:$E$49,,0)</f>
        <v>2.6849999999999996</v>
      </c>
      <c r="O155" s="5">
        <f t="shared" si="2"/>
        <v>2.6849999999999996</v>
      </c>
      <c r="P155" t="str">
        <f>_xlfn.XLOOKUP(CoffeeSales[[#This Row],[Customer ID]],customers!$A$1:$A$1001,customers!$I$1:$I$1001,,0)</f>
        <v>No</v>
      </c>
    </row>
    <row r="156" spans="1:16" x14ac:dyDescent="0.3">
      <c r="A156" s="2" t="s">
        <v>1355</v>
      </c>
      <c r="B156" s="6">
        <v>43867</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s="2" t="str" cm="1">
        <f t="array" ref="I156">_xlfn.IFS(J156="Rob","Robusta",J156="Ara","Arabica",J156="Exc","Excelsa",J156="Lib","Liberica")</f>
        <v>Arabica</v>
      </c>
      <c r="J156" t="str">
        <f>_xlfn.XLOOKUP(orders!D156,products!$A$1:$A$49,products!$B$1:$B$49,,0)</f>
        <v>Ara</v>
      </c>
      <c r="K156" t="str" cm="1">
        <f t="array" ref="K156">_xlfn.IFS(L156="M","Mid",L156="D","Dark",L156="L","Light")</f>
        <v>Dark</v>
      </c>
      <c r="L156" t="str">
        <f>_xlfn.XLOOKUP(D156,products!$A$1:$A$49,products!$C$1:$C$49,,0)</f>
        <v>D</v>
      </c>
      <c r="M156" s="3">
        <f>_xlfn.XLOOKUP(orders!D156,products!$A$1:$A$49,products!$D$1:$D$49,,0)</f>
        <v>2.5</v>
      </c>
      <c r="N156" s="5">
        <f>_xlfn.XLOOKUP(orders!D156,products!$A$1:$A$49,products!$E$1:$E$49,,0)</f>
        <v>22.884999999999998</v>
      </c>
      <c r="O156" s="5">
        <f t="shared" si="2"/>
        <v>114.42499999999998</v>
      </c>
      <c r="P156" t="str">
        <f>_xlfn.XLOOKUP(CoffeeSales[[#This Row],[Customer ID]],customers!$A$1:$A$1001,customers!$I$1:$I$1001,,0)</f>
        <v>No</v>
      </c>
    </row>
    <row r="157" spans="1:16" x14ac:dyDescent="0.3">
      <c r="A157" s="2" t="s">
        <v>1361</v>
      </c>
      <c r="B157" s="6">
        <v>43868</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s="2" t="str" cm="1">
        <f t="array" ref="I157">_xlfn.IFS(J157="Rob","Robusta",J157="Ara","Arabica",J157="Exc","Excelsa",J157="Lib","Liberica")</f>
        <v>Arabica</v>
      </c>
      <c r="J157" t="str">
        <f>_xlfn.XLOOKUP(orders!D157,products!$A$1:$A$49,products!$B$1:$B$49,,0)</f>
        <v>Ara</v>
      </c>
      <c r="K157" t="str" cm="1">
        <f t="array" ref="K157">_xlfn.IFS(L157="M","Mid",L157="D","Dark",L157="L","Light")</f>
        <v>Mid</v>
      </c>
      <c r="L157" t="str">
        <f>_xlfn.XLOOKUP(D157,products!$A$1:$A$49,products!$C$1:$C$49,,0)</f>
        <v>M</v>
      </c>
      <c r="M157" s="3">
        <f>_xlfn.XLOOKUP(orders!D157,products!$A$1:$A$49,products!$D$1:$D$49,,0)</f>
        <v>2.5</v>
      </c>
      <c r="N157" s="5">
        <f>_xlfn.XLOOKUP(orders!D157,products!$A$1:$A$49,products!$E$1:$E$49,,0)</f>
        <v>25.874999999999996</v>
      </c>
      <c r="O157" s="5">
        <f t="shared" si="2"/>
        <v>155.24999999999997</v>
      </c>
      <c r="P157" t="str">
        <f>_xlfn.XLOOKUP(CoffeeSales[[#This Row],[Customer ID]],customers!$A$1:$A$1001,customers!$I$1:$I$1001,,0)</f>
        <v>Yes</v>
      </c>
    </row>
    <row r="158" spans="1:16" x14ac:dyDescent="0.3">
      <c r="A158" s="2" t="s">
        <v>1367</v>
      </c>
      <c r="B158" s="6">
        <v>43869</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s="2" t="str" cm="1">
        <f t="array" ref="I158">_xlfn.IFS(J158="Rob","Robusta",J158="Ara","Arabica",J158="Exc","Excelsa",J158="Lib","Liberica")</f>
        <v>Arabica</v>
      </c>
      <c r="J158" t="str">
        <f>_xlfn.XLOOKUP(orders!D158,products!$A$1:$A$49,products!$B$1:$B$49,,0)</f>
        <v>Ara</v>
      </c>
      <c r="K158" t="str" cm="1">
        <f t="array" ref="K158">_xlfn.IFS(L158="M","Mid",L158="D","Dark",L158="L","Light")</f>
        <v>Mid</v>
      </c>
      <c r="L158" t="str">
        <f>_xlfn.XLOOKUP(D158,products!$A$1:$A$49,products!$C$1:$C$49,,0)</f>
        <v>M</v>
      </c>
      <c r="M158" s="3">
        <f>_xlfn.XLOOKUP(orders!D158,products!$A$1:$A$49,products!$D$1:$D$49,,0)</f>
        <v>2.5</v>
      </c>
      <c r="N158" s="5">
        <f>_xlfn.XLOOKUP(orders!D158,products!$A$1:$A$49,products!$E$1:$E$49,,0)</f>
        <v>25.874999999999996</v>
      </c>
      <c r="O158" s="5">
        <f t="shared" si="2"/>
        <v>77.624999999999986</v>
      </c>
      <c r="P158" t="str">
        <f>_xlfn.XLOOKUP(CoffeeSales[[#This Row],[Customer ID]],customers!$A$1:$A$1001,customers!$I$1:$I$1001,,0)</f>
        <v>Yes</v>
      </c>
    </row>
    <row r="159" spans="1:16" x14ac:dyDescent="0.3">
      <c r="A159" s="2" t="s">
        <v>1373</v>
      </c>
      <c r="B159" s="6">
        <v>43870</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s="2" t="str" cm="1">
        <f t="array" ref="I159">_xlfn.IFS(J159="Rob","Robusta",J159="Ara","Arabica",J159="Exc","Excelsa",J159="Lib","Liberica")</f>
        <v>Robusta</v>
      </c>
      <c r="J159" t="str">
        <f>_xlfn.XLOOKUP(orders!D159,products!$A$1:$A$49,products!$B$1:$B$49,,0)</f>
        <v>Rob</v>
      </c>
      <c r="K159" t="str" cm="1">
        <f t="array" ref="K159">_xlfn.IFS(L159="M","Mid",L159="D","Dark",L159="L","Light")</f>
        <v>Dark</v>
      </c>
      <c r="L159" t="str">
        <f>_xlfn.XLOOKUP(D159,products!$A$1:$A$49,products!$C$1:$C$49,,0)</f>
        <v>D</v>
      </c>
      <c r="M159" s="3">
        <f>_xlfn.XLOOKUP(orders!D159,products!$A$1:$A$49,products!$D$1:$D$49,,0)</f>
        <v>2.5</v>
      </c>
      <c r="N159" s="5">
        <f>_xlfn.XLOOKUP(orders!D159,products!$A$1:$A$49,products!$E$1:$E$49,,0)</f>
        <v>20.584999999999997</v>
      </c>
      <c r="O159" s="5">
        <f t="shared" si="2"/>
        <v>61.754999999999995</v>
      </c>
      <c r="P159" t="str">
        <f>_xlfn.XLOOKUP(CoffeeSales[[#This Row],[Customer ID]],customers!$A$1:$A$1001,customers!$I$1:$I$1001,,0)</f>
        <v>No</v>
      </c>
    </row>
    <row r="160" spans="1:16" x14ac:dyDescent="0.3">
      <c r="A160" s="2" t="s">
        <v>1379</v>
      </c>
      <c r="B160" s="6">
        <v>43871</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s="2" t="str" cm="1">
        <f t="array" ref="I160">_xlfn.IFS(J160="Rob","Robusta",J160="Ara","Arabica",J160="Exc","Excelsa",J160="Lib","Liberica")</f>
        <v>Robusta</v>
      </c>
      <c r="J160" t="str">
        <f>_xlfn.XLOOKUP(orders!D160,products!$A$1:$A$49,products!$B$1:$B$49,,0)</f>
        <v>Rob</v>
      </c>
      <c r="K160" t="str" cm="1">
        <f t="array" ref="K160">_xlfn.IFS(L160="M","Mid",L160="D","Dark",L160="L","Light")</f>
        <v>Dark</v>
      </c>
      <c r="L160" t="str">
        <f>_xlfn.XLOOKUP(D160,products!$A$1:$A$49,products!$C$1:$C$49,,0)</f>
        <v>D</v>
      </c>
      <c r="M160" s="3">
        <f>_xlfn.XLOOKUP(orders!D160,products!$A$1:$A$49,products!$D$1:$D$49,,0)</f>
        <v>2.5</v>
      </c>
      <c r="N160" s="5">
        <f>_xlfn.XLOOKUP(orders!D160,products!$A$1:$A$49,products!$E$1:$E$49,,0)</f>
        <v>20.584999999999997</v>
      </c>
      <c r="O160" s="5">
        <f t="shared" si="2"/>
        <v>123.50999999999999</v>
      </c>
      <c r="P160" t="str">
        <f>_xlfn.XLOOKUP(CoffeeSales[[#This Row],[Customer ID]],customers!$A$1:$A$1001,customers!$I$1:$I$1001,,0)</f>
        <v>Yes</v>
      </c>
    </row>
    <row r="161" spans="1:16" x14ac:dyDescent="0.3">
      <c r="A161" s="2" t="s">
        <v>1384</v>
      </c>
      <c r="B161" s="6">
        <v>43872</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s="2" t="str" cm="1">
        <f t="array" ref="I161">_xlfn.IFS(J161="Rob","Robusta",J161="Ara","Arabica",J161="Exc","Excelsa",J161="Lib","Liberica")</f>
        <v>Liberica</v>
      </c>
      <c r="J161" t="str">
        <f>_xlfn.XLOOKUP(orders!D161,products!$A$1:$A$49,products!$B$1:$B$49,,0)</f>
        <v>Lib</v>
      </c>
      <c r="K161" t="str" cm="1">
        <f t="array" ref="K161">_xlfn.IFS(L161="M","Mid",L161="D","Dark",L161="L","Light")</f>
        <v>Light</v>
      </c>
      <c r="L161" t="str">
        <f>_xlfn.XLOOKUP(D161,products!$A$1:$A$49,products!$C$1:$C$49,,0)</f>
        <v>L</v>
      </c>
      <c r="M161" s="3">
        <f>_xlfn.XLOOKUP(orders!D161,products!$A$1:$A$49,products!$D$1:$D$49,,0)</f>
        <v>2.5</v>
      </c>
      <c r="N161" s="5">
        <f>_xlfn.XLOOKUP(orders!D161,products!$A$1:$A$49,products!$E$1:$E$49,,0)</f>
        <v>36.454999999999998</v>
      </c>
      <c r="O161" s="5">
        <f t="shared" si="2"/>
        <v>218.73</v>
      </c>
      <c r="P161" t="str">
        <f>_xlfn.XLOOKUP(CoffeeSales[[#This Row],[Customer ID]],customers!$A$1:$A$1001,customers!$I$1:$I$1001,,0)</f>
        <v>No</v>
      </c>
    </row>
    <row r="162" spans="1:16" x14ac:dyDescent="0.3">
      <c r="A162" s="2" t="s">
        <v>1389</v>
      </c>
      <c r="B162" s="6">
        <v>43873</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s="2" t="str" cm="1">
        <f t="array" ref="I162">_xlfn.IFS(J162="Rob","Robusta",J162="Ara","Arabica",J162="Exc","Excelsa",J162="Lib","Liberica")</f>
        <v>Excelsa</v>
      </c>
      <c r="J162" t="str">
        <f>_xlfn.XLOOKUP(orders!D162,products!$A$1:$A$49,products!$B$1:$B$49,,0)</f>
        <v>Exc</v>
      </c>
      <c r="K162" t="str" cm="1">
        <f t="array" ref="K162">_xlfn.IFS(L162="M","Mid",L162="D","Dark",L162="L","Light")</f>
        <v>Mid</v>
      </c>
      <c r="L162" t="str">
        <f>_xlfn.XLOOKUP(D162,products!$A$1:$A$49,products!$C$1:$C$49,,0)</f>
        <v>M</v>
      </c>
      <c r="M162" s="3">
        <f>_xlfn.XLOOKUP(orders!D162,products!$A$1:$A$49,products!$D$1:$D$49,,0)</f>
        <v>0.5</v>
      </c>
      <c r="N162" s="5">
        <f>_xlfn.XLOOKUP(orders!D162,products!$A$1:$A$49,products!$E$1:$E$49,,0)</f>
        <v>8.25</v>
      </c>
      <c r="O162" s="5">
        <f t="shared" si="2"/>
        <v>33</v>
      </c>
      <c r="P162" t="str">
        <f>_xlfn.XLOOKUP(CoffeeSales[[#This Row],[Customer ID]],customers!$A$1:$A$1001,customers!$I$1:$I$1001,,0)</f>
        <v>No</v>
      </c>
    </row>
    <row r="163" spans="1:16" x14ac:dyDescent="0.3">
      <c r="A163" s="2" t="s">
        <v>1395</v>
      </c>
      <c r="B163" s="6">
        <v>43874</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s="2" t="str" cm="1">
        <f t="array" ref="I163">_xlfn.IFS(J163="Rob","Robusta",J163="Ara","Arabica",J163="Exc","Excelsa",J163="Lib","Liberica")</f>
        <v>Arabica</v>
      </c>
      <c r="J163" t="str">
        <f>_xlfn.XLOOKUP(orders!D163,products!$A$1:$A$49,products!$B$1:$B$49,,0)</f>
        <v>Ara</v>
      </c>
      <c r="K163" t="str" cm="1">
        <f t="array" ref="K163">_xlfn.IFS(L163="M","Mid",L163="D","Dark",L163="L","Light")</f>
        <v>Light</v>
      </c>
      <c r="L163" t="str">
        <f>_xlfn.XLOOKUP(D163,products!$A$1:$A$49,products!$C$1:$C$49,,0)</f>
        <v>L</v>
      </c>
      <c r="M163" s="3">
        <f>_xlfn.XLOOKUP(orders!D163,products!$A$1:$A$49,products!$D$1:$D$49,,0)</f>
        <v>0.5</v>
      </c>
      <c r="N163" s="5">
        <f>_xlfn.XLOOKUP(orders!D163,products!$A$1:$A$49,products!$E$1:$E$49,,0)</f>
        <v>7.77</v>
      </c>
      <c r="O163" s="5">
        <f t="shared" si="2"/>
        <v>23.31</v>
      </c>
      <c r="P163" t="str">
        <f>_xlfn.XLOOKUP(CoffeeSales[[#This Row],[Customer ID]],customers!$A$1:$A$1001,customers!$I$1:$I$1001,,0)</f>
        <v>No</v>
      </c>
    </row>
    <row r="164" spans="1:16" x14ac:dyDescent="0.3">
      <c r="A164" s="2" t="s">
        <v>1401</v>
      </c>
      <c r="B164" s="6">
        <v>43875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s="2" t="str" cm="1">
        <f t="array" ref="I164">_xlfn.IFS(J164="Rob","Robusta",J164="Ara","Arabica",J164="Exc","Excelsa",J164="Lib","Liberica")</f>
        <v>Excelsa</v>
      </c>
      <c r="J164" t="str">
        <f>_xlfn.XLOOKUP(orders!D164,products!$A$1:$A$49,products!$B$1:$B$49,,0)</f>
        <v>Exc</v>
      </c>
      <c r="K164" t="str" cm="1">
        <f t="array" ref="K164">_xlfn.IFS(L164="M","Mid",L164="D","Dark",L164="L","Light")</f>
        <v>Dark</v>
      </c>
      <c r="L164" t="str">
        <f>_xlfn.XLOOKUP(D164,products!$A$1:$A$49,products!$C$1:$C$49,,0)</f>
        <v>D</v>
      </c>
      <c r="M164" s="3">
        <f>_xlfn.XLOOKUP(orders!D164,products!$A$1:$A$49,products!$D$1:$D$49,,0)</f>
        <v>0.5</v>
      </c>
      <c r="N164" s="5">
        <f>_xlfn.XLOOKUP(orders!D164,products!$A$1:$A$49,products!$E$1:$E$49,,0)</f>
        <v>7.29</v>
      </c>
      <c r="O164" s="5">
        <f t="shared" si="2"/>
        <v>21.87</v>
      </c>
      <c r="P164" t="str">
        <f>_xlfn.XLOOKUP(CoffeeSales[[#This Row],[Customer ID]],customers!$A$1:$A$1001,customers!$I$1:$I$1001,,0)</f>
        <v>Yes</v>
      </c>
    </row>
    <row r="165" spans="1:16" x14ac:dyDescent="0.3">
      <c r="A165" s="2" t="s">
        <v>1407</v>
      </c>
      <c r="B165" s="6">
        <v>43876</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s="2" t="str" cm="1">
        <f t="array" ref="I165">_xlfn.IFS(J165="Rob","Robusta",J165="Ara","Arabica",J165="Exc","Excelsa",J165="Lib","Liberica")</f>
        <v>Robusta</v>
      </c>
      <c r="J165" t="str">
        <f>_xlfn.XLOOKUP(orders!D165,products!$A$1:$A$49,products!$B$1:$B$49,,0)</f>
        <v>Rob</v>
      </c>
      <c r="K165" t="str" cm="1">
        <f t="array" ref="K165">_xlfn.IFS(L165="M","Mid",L165="D","Dark",L165="L","Light")</f>
        <v>Dark</v>
      </c>
      <c r="L165" t="str">
        <f>_xlfn.XLOOKUP(D165,products!$A$1:$A$49,products!$C$1:$C$49,,0)</f>
        <v>D</v>
      </c>
      <c r="M165" s="3">
        <f>_xlfn.XLOOKUP(orders!D165,products!$A$1:$A$49,products!$D$1:$D$49,,0)</f>
        <v>0.2</v>
      </c>
      <c r="N165" s="5">
        <f>_xlfn.XLOOKUP(orders!D165,products!$A$1:$A$49,products!$E$1:$E$49,,0)</f>
        <v>2.6849999999999996</v>
      </c>
      <c r="O165" s="5">
        <f t="shared" si="2"/>
        <v>16.11</v>
      </c>
      <c r="P165" t="str">
        <f>_xlfn.XLOOKUP(CoffeeSales[[#This Row],[Customer ID]],customers!$A$1:$A$1001,customers!$I$1:$I$1001,,0)</f>
        <v>No</v>
      </c>
    </row>
    <row r="166" spans="1:16" x14ac:dyDescent="0.3">
      <c r="A166" s="2" t="s">
        <v>1413</v>
      </c>
      <c r="B166" s="6">
        <v>43877</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s="2" t="str" cm="1">
        <f t="array" ref="I166">_xlfn.IFS(J166="Rob","Robusta",J166="Ara","Arabica",J166="Exc","Excelsa",J166="Lib","Liberica")</f>
        <v>Excelsa</v>
      </c>
      <c r="J166" t="str">
        <f>_xlfn.XLOOKUP(orders!D166,products!$A$1:$A$49,products!$B$1:$B$49,,0)</f>
        <v>Exc</v>
      </c>
      <c r="K166" t="str" cm="1">
        <f t="array" ref="K166">_xlfn.IFS(L166="M","Mid",L166="D","Dark",L166="L","Light")</f>
        <v>Dark</v>
      </c>
      <c r="L166" t="str">
        <f>_xlfn.XLOOKUP(D166,products!$A$1:$A$49,products!$C$1:$C$49,,0)</f>
        <v>D</v>
      </c>
      <c r="M166" s="3">
        <f>_xlfn.XLOOKUP(orders!D166,products!$A$1:$A$49,products!$D$1:$D$49,,0)</f>
        <v>0.5</v>
      </c>
      <c r="N166" s="5">
        <f>_xlfn.XLOOKUP(orders!D166,products!$A$1:$A$49,products!$E$1:$E$49,,0)</f>
        <v>7.29</v>
      </c>
      <c r="O166" s="5">
        <f t="shared" si="2"/>
        <v>29.16</v>
      </c>
      <c r="P166" t="str">
        <f>_xlfn.XLOOKUP(CoffeeSales[[#This Row],[Customer ID]],customers!$A$1:$A$1001,customers!$I$1:$I$1001,,0)</f>
        <v>No</v>
      </c>
    </row>
    <row r="167" spans="1:16" x14ac:dyDescent="0.3">
      <c r="A167" s="2" t="s">
        <v>1420</v>
      </c>
      <c r="B167" s="6">
        <v>43878</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s="2" t="str" cm="1">
        <f t="array" ref="I167">_xlfn.IFS(J167="Rob","Robusta",J167="Ara","Arabica",J167="Exc","Excelsa",J167="Lib","Liberica")</f>
        <v>Robusta</v>
      </c>
      <c r="J167" t="str">
        <f>_xlfn.XLOOKUP(orders!D167,products!$A$1:$A$49,products!$B$1:$B$49,,0)</f>
        <v>Rob</v>
      </c>
      <c r="K167" t="str" cm="1">
        <f t="array" ref="K167">_xlfn.IFS(L167="M","Mid",L167="D","Dark",L167="L","Light")</f>
        <v>Dark</v>
      </c>
      <c r="L167" t="str">
        <f>_xlfn.XLOOKUP(D167,products!$A$1:$A$49,products!$C$1:$C$49,,0)</f>
        <v>D</v>
      </c>
      <c r="M167" s="3">
        <f>_xlfn.XLOOKUP(orders!D167,products!$A$1:$A$49,products!$D$1:$D$49,,0)</f>
        <v>1</v>
      </c>
      <c r="N167" s="5">
        <f>_xlfn.XLOOKUP(orders!D167,products!$A$1:$A$49,products!$E$1:$E$49,,0)</f>
        <v>8.9499999999999993</v>
      </c>
      <c r="O167" s="5">
        <f t="shared" si="2"/>
        <v>53.699999999999996</v>
      </c>
      <c r="P167" t="str">
        <f>_xlfn.XLOOKUP(CoffeeSales[[#This Row],[Customer ID]],customers!$A$1:$A$1001,customers!$I$1:$I$1001,,0)</f>
        <v>Yes</v>
      </c>
    </row>
    <row r="168" spans="1:16" x14ac:dyDescent="0.3">
      <c r="A168" s="2" t="s">
        <v>1425</v>
      </c>
      <c r="B168" s="6">
        <v>43879</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s="2" t="str" cm="1">
        <f t="array" ref="I168">_xlfn.IFS(J168="Rob","Robusta",J168="Ara","Arabica",J168="Exc","Excelsa",J168="Lib","Liberica")</f>
        <v>Robusta</v>
      </c>
      <c r="J168" t="str">
        <f>_xlfn.XLOOKUP(orders!D168,products!$A$1:$A$49,products!$B$1:$B$49,,0)</f>
        <v>Rob</v>
      </c>
      <c r="K168" t="str" cm="1">
        <f t="array" ref="K168">_xlfn.IFS(L168="M","Mid",L168="D","Dark",L168="L","Light")</f>
        <v>Dark</v>
      </c>
      <c r="L168" t="str">
        <f>_xlfn.XLOOKUP(D168,products!$A$1:$A$49,products!$C$1:$C$49,,0)</f>
        <v>D</v>
      </c>
      <c r="M168" s="3">
        <f>_xlfn.XLOOKUP(orders!D168,products!$A$1:$A$49,products!$D$1:$D$49,,0)</f>
        <v>0.5</v>
      </c>
      <c r="N168" s="5">
        <f>_xlfn.XLOOKUP(orders!D168,products!$A$1:$A$49,products!$E$1:$E$49,,0)</f>
        <v>5.3699999999999992</v>
      </c>
      <c r="O168" s="5">
        <f t="shared" si="2"/>
        <v>26.849999999999994</v>
      </c>
      <c r="P168" t="str">
        <f>_xlfn.XLOOKUP(CoffeeSales[[#This Row],[Customer ID]],customers!$A$1:$A$1001,customers!$I$1:$I$1001,,0)</f>
        <v>Yes</v>
      </c>
    </row>
    <row r="169" spans="1:16" x14ac:dyDescent="0.3">
      <c r="A169" s="2" t="s">
        <v>1430</v>
      </c>
      <c r="B169" s="6">
        <v>43880</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s="2" t="str" cm="1">
        <f t="array" ref="I169">_xlfn.IFS(J169="Rob","Robusta",J169="Ara","Arabica",J169="Exc","Excelsa",J169="Lib","Liberica")</f>
        <v>Excelsa</v>
      </c>
      <c r="J169" t="str">
        <f>_xlfn.XLOOKUP(orders!D169,products!$A$1:$A$49,products!$B$1:$B$49,,0)</f>
        <v>Exc</v>
      </c>
      <c r="K169" t="str" cm="1">
        <f t="array" ref="K169">_xlfn.IFS(L169="M","Mid",L169="D","Dark",L169="L","Light")</f>
        <v>Mid</v>
      </c>
      <c r="L169" t="str">
        <f>_xlfn.XLOOKUP(D169,products!$A$1:$A$49,products!$C$1:$C$49,,0)</f>
        <v>M</v>
      </c>
      <c r="M169" s="3">
        <f>_xlfn.XLOOKUP(orders!D169,products!$A$1:$A$49,products!$D$1:$D$49,,0)</f>
        <v>0.5</v>
      </c>
      <c r="N169" s="5">
        <f>_xlfn.XLOOKUP(orders!D169,products!$A$1:$A$49,products!$E$1:$E$49,,0)</f>
        <v>8.25</v>
      </c>
      <c r="O169" s="5">
        <f t="shared" si="2"/>
        <v>41.25</v>
      </c>
      <c r="P169" t="str">
        <f>_xlfn.XLOOKUP(CoffeeSales[[#This Row],[Customer ID]],customers!$A$1:$A$1001,customers!$I$1:$I$1001,,0)</f>
        <v>Yes</v>
      </c>
    </row>
    <row r="170" spans="1:16" x14ac:dyDescent="0.3">
      <c r="A170" s="2" t="s">
        <v>1436</v>
      </c>
      <c r="B170" s="6">
        <v>43881</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s="2" t="str" cm="1">
        <f t="array" ref="I170">_xlfn.IFS(J170="Rob","Robusta",J170="Ara","Arabica",J170="Exc","Excelsa",J170="Lib","Liberica")</f>
        <v>Arabica</v>
      </c>
      <c r="J170" t="str">
        <f>_xlfn.XLOOKUP(orders!D170,products!$A$1:$A$49,products!$B$1:$B$49,,0)</f>
        <v>Ara</v>
      </c>
      <c r="K170" t="str" cm="1">
        <f t="array" ref="K170">_xlfn.IFS(L170="M","Mid",L170="D","Dark",L170="L","Light")</f>
        <v>Mid</v>
      </c>
      <c r="L170" t="str">
        <f>_xlfn.XLOOKUP(D170,products!$A$1:$A$49,products!$C$1:$C$49,,0)</f>
        <v>M</v>
      </c>
      <c r="M170" s="3">
        <f>_xlfn.XLOOKUP(orders!D170,products!$A$1:$A$49,products!$D$1:$D$49,,0)</f>
        <v>0.5</v>
      </c>
      <c r="N170" s="5">
        <f>_xlfn.XLOOKUP(orders!D170,products!$A$1:$A$49,products!$E$1:$E$49,,0)</f>
        <v>6.75</v>
      </c>
      <c r="O170" s="5">
        <f t="shared" si="2"/>
        <v>40.5</v>
      </c>
      <c r="P170" t="str">
        <f>_xlfn.XLOOKUP(CoffeeSales[[#This Row],[Customer ID]],customers!$A$1:$A$1001,customers!$I$1:$I$1001,,0)</f>
        <v>No</v>
      </c>
    </row>
    <row r="171" spans="1:16" x14ac:dyDescent="0.3">
      <c r="A171" s="2" t="s">
        <v>1441</v>
      </c>
      <c r="B171" s="6">
        <v>43882</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s="2" t="str" cm="1">
        <f t="array" ref="I171">_xlfn.IFS(J171="Rob","Robusta",J171="Ara","Arabica",J171="Exc","Excelsa",J171="Lib","Liberica")</f>
        <v>Robusta</v>
      </c>
      <c r="J171" t="str">
        <f>_xlfn.XLOOKUP(orders!D171,products!$A$1:$A$49,products!$B$1:$B$49,,0)</f>
        <v>Rob</v>
      </c>
      <c r="K171" t="str" cm="1">
        <f t="array" ref="K171">_xlfn.IFS(L171="M","Mid",L171="D","Dark",L171="L","Light")</f>
        <v>Dark</v>
      </c>
      <c r="L171" t="str">
        <f>_xlfn.XLOOKUP(D171,products!$A$1:$A$49,products!$C$1:$C$49,,0)</f>
        <v>D</v>
      </c>
      <c r="M171" s="3">
        <f>_xlfn.XLOOKUP(orders!D171,products!$A$1:$A$49,products!$D$1:$D$49,,0)</f>
        <v>1</v>
      </c>
      <c r="N171" s="5">
        <f>_xlfn.XLOOKUP(orders!D171,products!$A$1:$A$49,products!$E$1:$E$49,,0)</f>
        <v>8.9499999999999993</v>
      </c>
      <c r="O171" s="5">
        <f t="shared" si="2"/>
        <v>17.899999999999999</v>
      </c>
      <c r="P171" t="str">
        <f>_xlfn.XLOOKUP(CoffeeSales[[#This Row],[Customer ID]],customers!$A$1:$A$1001,customers!$I$1:$I$1001,,0)</f>
        <v>No</v>
      </c>
    </row>
    <row r="172" spans="1:16" x14ac:dyDescent="0.3">
      <c r="A172" s="2" t="s">
        <v>1448</v>
      </c>
      <c r="B172" s="6">
        <v>43883</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s="2" t="str" cm="1">
        <f t="array" ref="I172">_xlfn.IFS(J172="Rob","Robusta",J172="Ara","Arabica",J172="Exc","Excelsa",J172="Lib","Liberica")</f>
        <v>Excelsa</v>
      </c>
      <c r="J172" t="str">
        <f>_xlfn.XLOOKUP(orders!D172,products!$A$1:$A$49,products!$B$1:$B$49,,0)</f>
        <v>Exc</v>
      </c>
      <c r="K172" t="str" cm="1">
        <f t="array" ref="K172">_xlfn.IFS(L172="M","Mid",L172="D","Dark",L172="L","Light")</f>
        <v>Light</v>
      </c>
      <c r="L172" t="str">
        <f>_xlfn.XLOOKUP(D172,products!$A$1:$A$49,products!$C$1:$C$49,,0)</f>
        <v>L</v>
      </c>
      <c r="M172" s="3">
        <f>_xlfn.XLOOKUP(orders!D172,products!$A$1:$A$49,products!$D$1:$D$49,,0)</f>
        <v>2.5</v>
      </c>
      <c r="N172" s="5">
        <f>_xlfn.XLOOKUP(orders!D172,products!$A$1:$A$49,products!$E$1:$E$49,,0)</f>
        <v>34.154999999999994</v>
      </c>
      <c r="O172" s="5">
        <f t="shared" si="2"/>
        <v>68.309999999999988</v>
      </c>
      <c r="P172" t="str">
        <f>_xlfn.XLOOKUP(CoffeeSales[[#This Row],[Customer ID]],customers!$A$1:$A$1001,customers!$I$1:$I$1001,,0)</f>
        <v>No</v>
      </c>
    </row>
    <row r="173" spans="1:16" x14ac:dyDescent="0.3">
      <c r="A173" s="2" t="s">
        <v>1453</v>
      </c>
      <c r="B173" s="6">
        <v>43884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s="2" t="str" cm="1">
        <f t="array" ref="I173">_xlfn.IFS(J173="Rob","Robusta",J173="Ara","Arabica",J173="Exc","Excelsa",J173="Lib","Liberica")</f>
        <v>Excelsa</v>
      </c>
      <c r="J173" t="str">
        <f>_xlfn.XLOOKUP(orders!D173,products!$A$1:$A$49,products!$B$1:$B$49,,0)</f>
        <v>Exc</v>
      </c>
      <c r="K173" t="str" cm="1">
        <f t="array" ref="K173">_xlfn.IFS(L173="M","Mid",L173="D","Dark",L173="L","Light")</f>
        <v>Mid</v>
      </c>
      <c r="L173" t="str">
        <f>_xlfn.XLOOKUP(D173,products!$A$1:$A$49,products!$C$1:$C$49,,0)</f>
        <v>M</v>
      </c>
      <c r="M173" s="3">
        <f>_xlfn.XLOOKUP(orders!D173,products!$A$1:$A$49,products!$D$1:$D$49,,0)</f>
        <v>2.5</v>
      </c>
      <c r="N173" s="5">
        <f>_xlfn.XLOOKUP(orders!D173,products!$A$1:$A$49,products!$E$1:$E$49,,0)</f>
        <v>31.624999999999996</v>
      </c>
      <c r="O173" s="5">
        <f t="shared" si="2"/>
        <v>63.249999999999993</v>
      </c>
      <c r="P173" t="str">
        <f>_xlfn.XLOOKUP(CoffeeSales[[#This Row],[Customer ID]],customers!$A$1:$A$1001,customers!$I$1:$I$1001,,0)</f>
        <v>Yes</v>
      </c>
    </row>
    <row r="174" spans="1:16" x14ac:dyDescent="0.3">
      <c r="A174" s="2" t="s">
        <v>1459</v>
      </c>
      <c r="B174" s="6">
        <v>43885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s="2" t="str" cm="1">
        <f t="array" ref="I174">_xlfn.IFS(J174="Rob","Robusta",J174="Ara","Arabica",J174="Exc","Excelsa",J174="Lib","Liberica")</f>
        <v>Excelsa</v>
      </c>
      <c r="J174" t="str">
        <f>_xlfn.XLOOKUP(orders!D174,products!$A$1:$A$49,products!$B$1:$B$49,,0)</f>
        <v>Exc</v>
      </c>
      <c r="K174" t="str" cm="1">
        <f t="array" ref="K174">_xlfn.IFS(L174="M","Mid",L174="D","Dark",L174="L","Light")</f>
        <v>Dark</v>
      </c>
      <c r="L174" t="str">
        <f>_xlfn.XLOOKUP(D174,products!$A$1:$A$49,products!$C$1:$C$49,,0)</f>
        <v>D</v>
      </c>
      <c r="M174" s="3">
        <f>_xlfn.XLOOKUP(orders!D174,products!$A$1:$A$49,products!$D$1:$D$49,,0)</f>
        <v>0.5</v>
      </c>
      <c r="N174" s="5">
        <f>_xlfn.XLOOKUP(orders!D174,products!$A$1:$A$49,products!$E$1:$E$49,,0)</f>
        <v>7.29</v>
      </c>
      <c r="O174" s="5">
        <f t="shared" si="2"/>
        <v>21.87</v>
      </c>
      <c r="P174" t="str">
        <f>_xlfn.XLOOKUP(CoffeeSales[[#This Row],[Customer ID]],customers!$A$1:$A$1001,customers!$I$1:$I$1001,,0)</f>
        <v>No</v>
      </c>
    </row>
    <row r="175" spans="1:16" x14ac:dyDescent="0.3">
      <c r="A175" s="2" t="s">
        <v>1464</v>
      </c>
      <c r="B175" s="6">
        <v>43886</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s="2" t="str" cm="1">
        <f t="array" ref="I175">_xlfn.IFS(J175="Rob","Robusta",J175="Ara","Arabica",J175="Exc","Excelsa",J175="Lib","Liberica")</f>
        <v>Robusta</v>
      </c>
      <c r="J175" t="str">
        <f>_xlfn.XLOOKUP(orders!D175,products!$A$1:$A$49,products!$B$1:$B$49,,0)</f>
        <v>Rob</v>
      </c>
      <c r="K175" t="str" cm="1">
        <f t="array" ref="K175">_xlfn.IFS(L175="M","Mid",L175="D","Dark",L175="L","Light")</f>
        <v>Mid</v>
      </c>
      <c r="L175" t="str">
        <f>_xlfn.XLOOKUP(D175,products!$A$1:$A$49,products!$C$1:$C$49,,0)</f>
        <v>M</v>
      </c>
      <c r="M175" s="3">
        <f>_xlfn.XLOOKUP(orders!D175,products!$A$1:$A$49,products!$D$1:$D$49,,0)</f>
        <v>2.5</v>
      </c>
      <c r="N175" s="5">
        <f>_xlfn.XLOOKUP(orders!D175,products!$A$1:$A$49,products!$E$1:$E$49,,0)</f>
        <v>22.884999999999998</v>
      </c>
      <c r="O175" s="5">
        <f t="shared" si="2"/>
        <v>91.539999999999992</v>
      </c>
      <c r="P175" t="str">
        <f>_xlfn.XLOOKUP(CoffeeSales[[#This Row],[Customer ID]],customers!$A$1:$A$1001,customers!$I$1:$I$1001,,0)</f>
        <v>No</v>
      </c>
    </row>
    <row r="176" spans="1:16" x14ac:dyDescent="0.3">
      <c r="A176" s="2" t="s">
        <v>1470</v>
      </c>
      <c r="B176" s="6">
        <v>43887</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s="2" t="str" cm="1">
        <f t="array" ref="I176">_xlfn.IFS(J176="Rob","Robusta",J176="Ara","Arabica",J176="Exc","Excelsa",J176="Lib","Liberica")</f>
        <v>Excelsa</v>
      </c>
      <c r="J176" t="str">
        <f>_xlfn.XLOOKUP(orders!D176,products!$A$1:$A$49,products!$B$1:$B$49,,0)</f>
        <v>Exc</v>
      </c>
      <c r="K176" t="str" cm="1">
        <f t="array" ref="K176">_xlfn.IFS(L176="M","Mid",L176="D","Dark",L176="L","Light")</f>
        <v>Light</v>
      </c>
      <c r="L176" t="str">
        <f>_xlfn.XLOOKUP(D176,products!$A$1:$A$49,products!$C$1:$C$49,,0)</f>
        <v>L</v>
      </c>
      <c r="M176" s="3">
        <f>_xlfn.XLOOKUP(orders!D176,products!$A$1:$A$49,products!$D$1:$D$49,,0)</f>
        <v>2.5</v>
      </c>
      <c r="N176" s="5">
        <f>_xlfn.XLOOKUP(orders!D176,products!$A$1:$A$49,products!$E$1:$E$49,,0)</f>
        <v>34.154999999999994</v>
      </c>
      <c r="O176" s="5">
        <f t="shared" si="2"/>
        <v>204.92999999999995</v>
      </c>
      <c r="P176" t="str">
        <f>_xlfn.XLOOKUP(CoffeeSales[[#This Row],[Customer ID]],customers!$A$1:$A$1001,customers!$I$1:$I$1001,,0)</f>
        <v>Yes</v>
      </c>
    </row>
    <row r="177" spans="1:16" x14ac:dyDescent="0.3">
      <c r="A177" s="2" t="s">
        <v>1475</v>
      </c>
      <c r="B177" s="6">
        <v>43888</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s="2" t="str" cm="1">
        <f t="array" ref="I177">_xlfn.IFS(J177="Rob","Robusta",J177="Ara","Arabica",J177="Exc","Excelsa",J177="Lib","Liberica")</f>
        <v>Excelsa</v>
      </c>
      <c r="J177" t="str">
        <f>_xlfn.XLOOKUP(orders!D177,products!$A$1:$A$49,products!$B$1:$B$49,,0)</f>
        <v>Exc</v>
      </c>
      <c r="K177" t="str" cm="1">
        <f t="array" ref="K177">_xlfn.IFS(L177="M","Mid",L177="D","Dark",L177="L","Light")</f>
        <v>Mid</v>
      </c>
      <c r="L177" t="str">
        <f>_xlfn.XLOOKUP(D177,products!$A$1:$A$49,products!$C$1:$C$49,,0)</f>
        <v>M</v>
      </c>
      <c r="M177" s="3">
        <f>_xlfn.XLOOKUP(orders!D177,products!$A$1:$A$49,products!$D$1:$D$49,,0)</f>
        <v>2.5</v>
      </c>
      <c r="N177" s="5">
        <f>_xlfn.XLOOKUP(orders!D177,products!$A$1:$A$49,products!$E$1:$E$49,,0)</f>
        <v>31.624999999999996</v>
      </c>
      <c r="O177" s="5">
        <f t="shared" si="2"/>
        <v>63.249999999999993</v>
      </c>
      <c r="P177" t="str">
        <f>_xlfn.XLOOKUP(CoffeeSales[[#This Row],[Customer ID]],customers!$A$1:$A$1001,customers!$I$1:$I$1001,,0)</f>
        <v>Yes</v>
      </c>
    </row>
    <row r="178" spans="1:16" x14ac:dyDescent="0.3">
      <c r="A178" s="2" t="s">
        <v>1481</v>
      </c>
      <c r="B178" s="6">
        <v>43889</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s="2" t="str" cm="1">
        <f t="array" ref="I178">_xlfn.IFS(J178="Rob","Robusta",J178="Ara","Arabica",J178="Exc","Excelsa",J178="Lib","Liberica")</f>
        <v>Excelsa</v>
      </c>
      <c r="J178" t="str">
        <f>_xlfn.XLOOKUP(orders!D178,products!$A$1:$A$49,products!$B$1:$B$49,,0)</f>
        <v>Exc</v>
      </c>
      <c r="K178" t="str" cm="1">
        <f t="array" ref="K178">_xlfn.IFS(L178="M","Mid",L178="D","Dark",L178="L","Light")</f>
        <v>Light</v>
      </c>
      <c r="L178" t="str">
        <f>_xlfn.XLOOKUP(D178,products!$A$1:$A$49,products!$C$1:$C$49,,0)</f>
        <v>L</v>
      </c>
      <c r="M178" s="3">
        <f>_xlfn.XLOOKUP(orders!D178,products!$A$1:$A$49,products!$D$1:$D$49,,0)</f>
        <v>2.5</v>
      </c>
      <c r="N178" s="5">
        <f>_xlfn.XLOOKUP(orders!D178,products!$A$1:$A$49,products!$E$1:$E$49,,0)</f>
        <v>34.154999999999994</v>
      </c>
      <c r="O178" s="5">
        <f t="shared" si="2"/>
        <v>34.154999999999994</v>
      </c>
      <c r="P178" t="str">
        <f>_xlfn.XLOOKUP(CoffeeSales[[#This Row],[Customer ID]],customers!$A$1:$A$1001,customers!$I$1:$I$1001,,0)</f>
        <v>Yes</v>
      </c>
    </row>
    <row r="179" spans="1:16" x14ac:dyDescent="0.3">
      <c r="A179" s="2" t="s">
        <v>1487</v>
      </c>
      <c r="B179" s="6">
        <v>43890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s="2" t="str" cm="1">
        <f t="array" ref="I179">_xlfn.IFS(J179="Rob","Robusta",J179="Ara","Arabica",J179="Exc","Excelsa",J179="Lib","Liberica")</f>
        <v>Robusta</v>
      </c>
      <c r="J179" t="str">
        <f>_xlfn.XLOOKUP(orders!D179,products!$A$1:$A$49,products!$B$1:$B$49,,0)</f>
        <v>Rob</v>
      </c>
      <c r="K179" t="str" cm="1">
        <f t="array" ref="K179">_xlfn.IFS(L179="M","Mid",L179="D","Dark",L179="L","Light")</f>
        <v>Light</v>
      </c>
      <c r="L179" t="str">
        <f>_xlfn.XLOOKUP(D179,products!$A$1:$A$49,products!$C$1:$C$49,,0)</f>
        <v>L</v>
      </c>
      <c r="M179" s="3">
        <f>_xlfn.XLOOKUP(orders!D179,products!$A$1:$A$49,products!$D$1:$D$49,,0)</f>
        <v>2.5</v>
      </c>
      <c r="N179" s="5">
        <f>_xlfn.XLOOKUP(orders!D179,products!$A$1:$A$49,products!$E$1:$E$49,,0)</f>
        <v>27.484999999999996</v>
      </c>
      <c r="O179" s="5">
        <f t="shared" si="2"/>
        <v>109.93999999999998</v>
      </c>
      <c r="P179" t="str">
        <f>_xlfn.XLOOKUP(CoffeeSales[[#This Row],[Customer ID]],customers!$A$1:$A$1001,customers!$I$1:$I$1001,,0)</f>
        <v>Yes</v>
      </c>
    </row>
    <row r="180" spans="1:16" x14ac:dyDescent="0.3">
      <c r="A180" s="2" t="s">
        <v>1492</v>
      </c>
      <c r="B180" s="6">
        <v>43891</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s="2" t="str" cm="1">
        <f t="array" ref="I180">_xlfn.IFS(J180="Rob","Robusta",J180="Ara","Arabica",J180="Exc","Excelsa",J180="Lib","Liberica")</f>
        <v>Arabica</v>
      </c>
      <c r="J180" t="str">
        <f>_xlfn.XLOOKUP(orders!D180,products!$A$1:$A$49,products!$B$1:$B$49,,0)</f>
        <v>Ara</v>
      </c>
      <c r="K180" t="str" cm="1">
        <f t="array" ref="K180">_xlfn.IFS(L180="M","Mid",L180="D","Dark",L180="L","Light")</f>
        <v>Light</v>
      </c>
      <c r="L180" t="str">
        <f>_xlfn.XLOOKUP(D180,products!$A$1:$A$49,products!$C$1:$C$49,,0)</f>
        <v>L</v>
      </c>
      <c r="M180" s="3">
        <f>_xlfn.XLOOKUP(orders!D180,products!$A$1:$A$49,products!$D$1:$D$49,,0)</f>
        <v>1</v>
      </c>
      <c r="N180" s="5">
        <f>_xlfn.XLOOKUP(orders!D180,products!$A$1:$A$49,products!$E$1:$E$49,,0)</f>
        <v>12.95</v>
      </c>
      <c r="O180" s="5">
        <f t="shared" si="2"/>
        <v>25.9</v>
      </c>
      <c r="P180" t="str">
        <f>_xlfn.XLOOKUP(CoffeeSales[[#This Row],[Customer ID]],customers!$A$1:$A$1001,customers!$I$1:$I$1001,,0)</f>
        <v>No</v>
      </c>
    </row>
    <row r="181" spans="1:16" x14ac:dyDescent="0.3">
      <c r="A181" s="2" t="s">
        <v>1498</v>
      </c>
      <c r="B181" s="6">
        <v>43892</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s="2" t="str" cm="1">
        <f t="array" ref="I181">_xlfn.IFS(J181="Rob","Robusta",J181="Ara","Arabica",J181="Exc","Excelsa",J181="Lib","Liberica")</f>
        <v>Arabica</v>
      </c>
      <c r="J181" t="str">
        <f>_xlfn.XLOOKUP(orders!D181,products!$A$1:$A$49,products!$B$1:$B$49,,0)</f>
        <v>Ara</v>
      </c>
      <c r="K181" t="str" cm="1">
        <f t="array" ref="K181">_xlfn.IFS(L181="M","Mid",L181="D","Dark",L181="L","Light")</f>
        <v>Dark</v>
      </c>
      <c r="L181" t="str">
        <f>_xlfn.XLOOKUP(D181,products!$A$1:$A$49,products!$C$1:$C$49,,0)</f>
        <v>D</v>
      </c>
      <c r="M181" s="3">
        <f>_xlfn.XLOOKUP(orders!D181,products!$A$1:$A$49,products!$D$1:$D$49,,0)</f>
        <v>0.2</v>
      </c>
      <c r="N181" s="5">
        <f>_xlfn.XLOOKUP(orders!D181,products!$A$1:$A$49,products!$E$1:$E$49,,0)</f>
        <v>2.9849999999999999</v>
      </c>
      <c r="O181" s="5">
        <f t="shared" si="2"/>
        <v>2.9849999999999999</v>
      </c>
      <c r="P181" t="str">
        <f>_xlfn.XLOOKUP(CoffeeSales[[#This Row],[Customer ID]],customers!$A$1:$A$1001,customers!$I$1:$I$1001,,0)</f>
        <v>No</v>
      </c>
    </row>
    <row r="182" spans="1:16" x14ac:dyDescent="0.3">
      <c r="A182" s="2" t="s">
        <v>1503</v>
      </c>
      <c r="B182" s="6">
        <v>43893</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s="2" t="str" cm="1">
        <f t="array" ref="I182">_xlfn.IFS(J182="Rob","Robusta",J182="Ara","Arabica",J182="Exc","Excelsa",J182="Lib","Liberica")</f>
        <v>Excelsa</v>
      </c>
      <c r="J182" t="str">
        <f>_xlfn.XLOOKUP(orders!D182,products!$A$1:$A$49,products!$B$1:$B$49,,0)</f>
        <v>Exc</v>
      </c>
      <c r="K182" t="str" cm="1">
        <f t="array" ref="K182">_xlfn.IFS(L182="M","Mid",L182="D","Dark",L182="L","Light")</f>
        <v>Light</v>
      </c>
      <c r="L182" t="str">
        <f>_xlfn.XLOOKUP(D182,products!$A$1:$A$49,products!$C$1:$C$49,,0)</f>
        <v>L</v>
      </c>
      <c r="M182" s="3">
        <f>_xlfn.XLOOKUP(orders!D182,products!$A$1:$A$49,products!$D$1:$D$49,,0)</f>
        <v>0.2</v>
      </c>
      <c r="N182" s="5">
        <f>_xlfn.XLOOKUP(orders!D182,products!$A$1:$A$49,products!$E$1:$E$49,,0)</f>
        <v>4.4550000000000001</v>
      </c>
      <c r="O182" s="5">
        <f t="shared" si="2"/>
        <v>22.274999999999999</v>
      </c>
      <c r="P182" t="str">
        <f>_xlfn.XLOOKUP(CoffeeSales[[#This Row],[Customer ID]],customers!$A$1:$A$1001,customers!$I$1:$I$1001,,0)</f>
        <v>No</v>
      </c>
    </row>
    <row r="183" spans="1:16" x14ac:dyDescent="0.3">
      <c r="A183" s="2" t="s">
        <v>1503</v>
      </c>
      <c r="B183" s="6">
        <v>43894</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s="2" t="str" cm="1">
        <f t="array" ref="I183">_xlfn.IFS(J183="Rob","Robusta",J183="Ara","Arabica",J183="Exc","Excelsa",J183="Lib","Liberica")</f>
        <v>Arabica</v>
      </c>
      <c r="J183" t="str">
        <f>_xlfn.XLOOKUP(orders!D183,products!$A$1:$A$49,products!$B$1:$B$49,,0)</f>
        <v>Ara</v>
      </c>
      <c r="K183" t="str" cm="1">
        <f t="array" ref="K183">_xlfn.IFS(L183="M","Mid",L183="D","Dark",L183="L","Light")</f>
        <v>Dark</v>
      </c>
      <c r="L183" t="str">
        <f>_xlfn.XLOOKUP(D183,products!$A$1:$A$49,products!$C$1:$C$49,,0)</f>
        <v>D</v>
      </c>
      <c r="M183" s="3">
        <f>_xlfn.XLOOKUP(orders!D183,products!$A$1:$A$49,products!$D$1:$D$49,,0)</f>
        <v>0.5</v>
      </c>
      <c r="N183" s="5">
        <f>_xlfn.XLOOKUP(orders!D183,products!$A$1:$A$49,products!$E$1:$E$49,,0)</f>
        <v>5.97</v>
      </c>
      <c r="O183" s="5">
        <f t="shared" si="2"/>
        <v>29.849999999999998</v>
      </c>
      <c r="P183" t="str">
        <f>_xlfn.XLOOKUP(CoffeeSales[[#This Row],[Customer ID]],customers!$A$1:$A$1001,customers!$I$1:$I$1001,,0)</f>
        <v>No</v>
      </c>
    </row>
    <row r="184" spans="1:16" x14ac:dyDescent="0.3">
      <c r="A184" s="2" t="s">
        <v>1514</v>
      </c>
      <c r="B184" s="6">
        <v>43895</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s="2" t="str" cm="1">
        <f t="array" ref="I184">_xlfn.IFS(J184="Rob","Robusta",J184="Ara","Arabica",J184="Exc","Excelsa",J184="Lib","Liberica")</f>
        <v>Robusta</v>
      </c>
      <c r="J184" t="str">
        <f>_xlfn.XLOOKUP(orders!D184,products!$A$1:$A$49,products!$B$1:$B$49,,0)</f>
        <v>Rob</v>
      </c>
      <c r="K184" t="str" cm="1">
        <f t="array" ref="K184">_xlfn.IFS(L184="M","Mid",L184="D","Dark",L184="L","Light")</f>
        <v>Dark</v>
      </c>
      <c r="L184" t="str">
        <f>_xlfn.XLOOKUP(D184,products!$A$1:$A$49,products!$C$1:$C$49,,0)</f>
        <v>D</v>
      </c>
      <c r="M184" s="3">
        <f>_xlfn.XLOOKUP(orders!D184,products!$A$1:$A$49,products!$D$1:$D$49,,0)</f>
        <v>0.5</v>
      </c>
      <c r="N184" s="5">
        <f>_xlfn.XLOOKUP(orders!D184,products!$A$1:$A$49,products!$E$1:$E$49,,0)</f>
        <v>5.3699999999999992</v>
      </c>
      <c r="O184" s="5">
        <f t="shared" si="2"/>
        <v>32.22</v>
      </c>
      <c r="P184" t="str">
        <f>_xlfn.XLOOKUP(CoffeeSales[[#This Row],[Customer ID]],customers!$A$1:$A$1001,customers!$I$1:$I$1001,,0)</f>
        <v>No</v>
      </c>
    </row>
    <row r="185" spans="1:16" x14ac:dyDescent="0.3">
      <c r="A185" s="2" t="s">
        <v>1520</v>
      </c>
      <c r="B185" s="6">
        <v>43896</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s="2" t="str" cm="1">
        <f t="array" ref="I185">_xlfn.IFS(J185="Rob","Robusta",J185="Ara","Arabica",J185="Exc","Excelsa",J185="Lib","Liberica")</f>
        <v>Excelsa</v>
      </c>
      <c r="J185" t="str">
        <f>_xlfn.XLOOKUP(orders!D185,products!$A$1:$A$49,products!$B$1:$B$49,,0)</f>
        <v>Exc</v>
      </c>
      <c r="K185" t="str" cm="1">
        <f t="array" ref="K185">_xlfn.IFS(L185="M","Mid",L185="D","Dark",L185="L","Light")</f>
        <v>Mid</v>
      </c>
      <c r="L185" t="str">
        <f>_xlfn.XLOOKUP(D185,products!$A$1:$A$49,products!$C$1:$C$49,,0)</f>
        <v>M</v>
      </c>
      <c r="M185" s="3">
        <f>_xlfn.XLOOKUP(orders!D185,products!$A$1:$A$49,products!$D$1:$D$49,,0)</f>
        <v>0.2</v>
      </c>
      <c r="N185" s="5">
        <f>_xlfn.XLOOKUP(orders!D185,products!$A$1:$A$49,products!$E$1:$E$49,,0)</f>
        <v>4.125</v>
      </c>
      <c r="O185" s="5">
        <f t="shared" si="2"/>
        <v>8.25</v>
      </c>
      <c r="P185" t="str">
        <f>_xlfn.XLOOKUP(CoffeeSales[[#This Row],[Customer ID]],customers!$A$1:$A$1001,customers!$I$1:$I$1001,,0)</f>
        <v>No</v>
      </c>
    </row>
    <row r="186" spans="1:16" x14ac:dyDescent="0.3">
      <c r="A186" s="2" t="s">
        <v>1526</v>
      </c>
      <c r="B186" s="6">
        <v>43897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s="2" t="str" cm="1">
        <f t="array" ref="I186">_xlfn.IFS(J186="Rob","Robusta",J186="Ara","Arabica",J186="Exc","Excelsa",J186="Lib","Liberica")</f>
        <v>Arabica</v>
      </c>
      <c r="J186" t="str">
        <f>_xlfn.XLOOKUP(orders!D186,products!$A$1:$A$49,products!$B$1:$B$49,,0)</f>
        <v>Ara</v>
      </c>
      <c r="K186" t="str" cm="1">
        <f t="array" ref="K186">_xlfn.IFS(L186="M","Mid",L186="D","Dark",L186="L","Light")</f>
        <v>Light</v>
      </c>
      <c r="L186" t="str">
        <f>_xlfn.XLOOKUP(D186,products!$A$1:$A$49,products!$C$1:$C$49,,0)</f>
        <v>L</v>
      </c>
      <c r="M186" s="3">
        <f>_xlfn.XLOOKUP(orders!D186,products!$A$1:$A$49,products!$D$1:$D$49,,0)</f>
        <v>0.5</v>
      </c>
      <c r="N186" s="5">
        <f>_xlfn.XLOOKUP(orders!D186,products!$A$1:$A$49,products!$E$1:$E$49,,0)</f>
        <v>7.77</v>
      </c>
      <c r="O186" s="5">
        <f t="shared" si="2"/>
        <v>31.08</v>
      </c>
      <c r="P186" t="str">
        <f>_xlfn.XLOOKUP(CoffeeSales[[#This Row],[Customer ID]],customers!$A$1:$A$1001,customers!$I$1:$I$1001,,0)</f>
        <v>No</v>
      </c>
    </row>
    <row r="187" spans="1:16" x14ac:dyDescent="0.3">
      <c r="A187" s="2" t="s">
        <v>1532</v>
      </c>
      <c r="B187" s="6">
        <v>43898</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s="2" t="str" cm="1">
        <f t="array" ref="I187">_xlfn.IFS(J187="Rob","Robusta",J187="Ara","Arabica",J187="Exc","Excelsa",J187="Lib","Liberica")</f>
        <v>Excelsa</v>
      </c>
      <c r="J187" t="str">
        <f>_xlfn.XLOOKUP(orders!D187,products!$A$1:$A$49,products!$B$1:$B$49,,0)</f>
        <v>Exc</v>
      </c>
      <c r="K187" t="str" cm="1">
        <f t="array" ref="K187">_xlfn.IFS(L187="M","Mid",L187="D","Dark",L187="L","Light")</f>
        <v>Dark</v>
      </c>
      <c r="L187" t="str">
        <f>_xlfn.XLOOKUP(D187,products!$A$1:$A$49,products!$C$1:$C$49,,0)</f>
        <v>D</v>
      </c>
      <c r="M187" s="3">
        <f>_xlfn.XLOOKUP(orders!D187,products!$A$1:$A$49,products!$D$1:$D$49,,0)</f>
        <v>0.5</v>
      </c>
      <c r="N187" s="5">
        <f>_xlfn.XLOOKUP(orders!D187,products!$A$1:$A$49,products!$E$1:$E$49,,0)</f>
        <v>7.29</v>
      </c>
      <c r="O187" s="5">
        <f t="shared" si="2"/>
        <v>36.450000000000003</v>
      </c>
      <c r="P187" t="str">
        <f>_xlfn.XLOOKUP(CoffeeSales[[#This Row],[Customer ID]],customers!$A$1:$A$1001,customers!$I$1:$I$1001,,0)</f>
        <v>Yes</v>
      </c>
    </row>
    <row r="188" spans="1:16" x14ac:dyDescent="0.3">
      <c r="A188" s="2" t="s">
        <v>1538</v>
      </c>
      <c r="B188" s="6">
        <v>43899</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s="2" t="str" cm="1">
        <f t="array" ref="I188">_xlfn.IFS(J188="Rob","Robusta",J188="Ara","Arabica",J188="Exc","Excelsa",J188="Lib","Liberica")</f>
        <v>Robusta</v>
      </c>
      <c r="J188" t="str">
        <f>_xlfn.XLOOKUP(orders!D188,products!$A$1:$A$49,products!$B$1:$B$49,,0)</f>
        <v>Rob</v>
      </c>
      <c r="K188" t="str" cm="1">
        <f t="array" ref="K188">_xlfn.IFS(L188="M","Mid",L188="D","Dark",L188="L","Light")</f>
        <v>Mid</v>
      </c>
      <c r="L188" t="str">
        <f>_xlfn.XLOOKUP(D188,products!$A$1:$A$49,products!$C$1:$C$49,,0)</f>
        <v>M</v>
      </c>
      <c r="M188" s="3">
        <f>_xlfn.XLOOKUP(orders!D188,products!$A$1:$A$49,products!$D$1:$D$49,,0)</f>
        <v>2.5</v>
      </c>
      <c r="N188" s="5">
        <f>_xlfn.XLOOKUP(orders!D188,products!$A$1:$A$49,products!$E$1:$E$49,,0)</f>
        <v>22.884999999999998</v>
      </c>
      <c r="O188" s="5">
        <f t="shared" si="2"/>
        <v>68.655000000000001</v>
      </c>
      <c r="P188" t="str">
        <f>_xlfn.XLOOKUP(CoffeeSales[[#This Row],[Customer ID]],customers!$A$1:$A$1001,customers!$I$1:$I$1001,,0)</f>
        <v>No</v>
      </c>
    </row>
    <row r="189" spans="1:16" x14ac:dyDescent="0.3">
      <c r="A189" s="2" t="s">
        <v>1544</v>
      </c>
      <c r="B189" s="6">
        <v>43900</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s="2" t="str" cm="1">
        <f t="array" ref="I189">_xlfn.IFS(J189="Rob","Robusta",J189="Ara","Arabica",J189="Exc","Excelsa",J189="Lib","Liberica")</f>
        <v>Liberica</v>
      </c>
      <c r="J189" t="str">
        <f>_xlfn.XLOOKUP(orders!D189,products!$A$1:$A$49,products!$B$1:$B$49,,0)</f>
        <v>Lib</v>
      </c>
      <c r="K189" t="str" cm="1">
        <f t="array" ref="K189">_xlfn.IFS(L189="M","Mid",L189="D","Dark",L189="L","Light")</f>
        <v>Mid</v>
      </c>
      <c r="L189" t="str">
        <f>_xlfn.XLOOKUP(D189,products!$A$1:$A$49,products!$C$1:$C$49,,0)</f>
        <v>M</v>
      </c>
      <c r="M189" s="3">
        <f>_xlfn.XLOOKUP(orders!D189,products!$A$1:$A$49,products!$D$1:$D$49,,0)</f>
        <v>0.5</v>
      </c>
      <c r="N189" s="5">
        <f>_xlfn.XLOOKUP(orders!D189,products!$A$1:$A$49,products!$E$1:$E$49,,0)</f>
        <v>8.73</v>
      </c>
      <c r="O189" s="5">
        <f t="shared" si="2"/>
        <v>43.650000000000006</v>
      </c>
      <c r="P189" t="str">
        <f>_xlfn.XLOOKUP(CoffeeSales[[#This Row],[Customer ID]],customers!$A$1:$A$1001,customers!$I$1:$I$1001,,0)</f>
        <v>Yes</v>
      </c>
    </row>
    <row r="190" spans="1:16" x14ac:dyDescent="0.3">
      <c r="A190" s="2" t="s">
        <v>1549</v>
      </c>
      <c r="B190" s="6">
        <v>43901</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s="2" t="str" cm="1">
        <f t="array" ref="I190">_xlfn.IFS(J190="Rob","Robusta",J190="Ara","Arabica",J190="Exc","Excelsa",J190="Lib","Liberica")</f>
        <v>Excelsa</v>
      </c>
      <c r="J190" t="str">
        <f>_xlfn.XLOOKUP(orders!D190,products!$A$1:$A$49,products!$B$1:$B$49,,0)</f>
        <v>Exc</v>
      </c>
      <c r="K190" t="str" cm="1">
        <f t="array" ref="K190">_xlfn.IFS(L190="M","Mid",L190="D","Dark",L190="L","Light")</f>
        <v>Light</v>
      </c>
      <c r="L190" t="str">
        <f>_xlfn.XLOOKUP(D190,products!$A$1:$A$49,products!$C$1:$C$49,,0)</f>
        <v>L</v>
      </c>
      <c r="M190" s="3">
        <f>_xlfn.XLOOKUP(orders!D190,products!$A$1:$A$49,products!$D$1:$D$49,,0)</f>
        <v>0.2</v>
      </c>
      <c r="N190" s="5">
        <f>_xlfn.XLOOKUP(orders!D190,products!$A$1:$A$49,products!$E$1:$E$49,,0)</f>
        <v>4.4550000000000001</v>
      </c>
      <c r="O190" s="5">
        <f t="shared" si="2"/>
        <v>4.4550000000000001</v>
      </c>
      <c r="P190" t="str">
        <f>_xlfn.XLOOKUP(CoffeeSales[[#This Row],[Customer ID]],customers!$A$1:$A$1001,customers!$I$1:$I$1001,,0)</f>
        <v>Yes</v>
      </c>
    </row>
    <row r="191" spans="1:16" x14ac:dyDescent="0.3">
      <c r="A191" s="2" t="s">
        <v>1555</v>
      </c>
      <c r="B191" s="6">
        <v>43902</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s="2" t="str" cm="1">
        <f t="array" ref="I191">_xlfn.IFS(J191="Rob","Robusta",J191="Ara","Arabica",J191="Exc","Excelsa",J191="Lib","Liberica")</f>
        <v>Liberica</v>
      </c>
      <c r="J191" t="str">
        <f>_xlfn.XLOOKUP(orders!D191,products!$A$1:$A$49,products!$B$1:$B$49,,0)</f>
        <v>Lib</v>
      </c>
      <c r="K191" t="str" cm="1">
        <f t="array" ref="K191">_xlfn.IFS(L191="M","Mid",L191="D","Dark",L191="L","Light")</f>
        <v>Mid</v>
      </c>
      <c r="L191" t="str">
        <f>_xlfn.XLOOKUP(D191,products!$A$1:$A$49,products!$C$1:$C$49,,0)</f>
        <v>M</v>
      </c>
      <c r="M191" s="3">
        <f>_xlfn.XLOOKUP(orders!D191,products!$A$1:$A$49,products!$D$1:$D$49,,0)</f>
        <v>1</v>
      </c>
      <c r="N191" s="5">
        <f>_xlfn.XLOOKUP(orders!D191,products!$A$1:$A$49,products!$E$1:$E$49,,0)</f>
        <v>14.55</v>
      </c>
      <c r="O191" s="5">
        <f t="shared" si="2"/>
        <v>43.650000000000006</v>
      </c>
      <c r="P191" t="str">
        <f>_xlfn.XLOOKUP(CoffeeSales[[#This Row],[Customer ID]],customers!$A$1:$A$1001,customers!$I$1:$I$1001,,0)</f>
        <v>Yes</v>
      </c>
    </row>
    <row r="192" spans="1:16" x14ac:dyDescent="0.3">
      <c r="A192" s="2" t="s">
        <v>1561</v>
      </c>
      <c r="B192" s="6">
        <v>43903</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s="2" t="str" cm="1">
        <f t="array" ref="I192">_xlfn.IFS(J192="Rob","Robusta",J192="Ara","Arabica",J192="Exc","Excelsa",J192="Lib","Liberica")</f>
        <v>Liberica</v>
      </c>
      <c r="J192" t="str">
        <f>_xlfn.XLOOKUP(orders!D192,products!$A$1:$A$49,products!$B$1:$B$49,,0)</f>
        <v>Lib</v>
      </c>
      <c r="K192" t="str" cm="1">
        <f t="array" ref="K192">_xlfn.IFS(L192="M","Mid",L192="D","Dark",L192="L","Light")</f>
        <v>Mid</v>
      </c>
      <c r="L192" t="str">
        <f>_xlfn.XLOOKUP(D192,products!$A$1:$A$49,products!$C$1:$C$49,,0)</f>
        <v>M</v>
      </c>
      <c r="M192" s="3">
        <f>_xlfn.XLOOKUP(orders!D192,products!$A$1:$A$49,products!$D$1:$D$49,,0)</f>
        <v>2.5</v>
      </c>
      <c r="N192" s="5">
        <f>_xlfn.XLOOKUP(orders!D192,products!$A$1:$A$49,products!$E$1:$E$49,,0)</f>
        <v>33.464999999999996</v>
      </c>
      <c r="O192" s="5">
        <f t="shared" si="2"/>
        <v>33.464999999999996</v>
      </c>
      <c r="P192" t="str">
        <f>_xlfn.XLOOKUP(CoffeeSales[[#This Row],[Customer ID]],customers!$A$1:$A$1001,customers!$I$1:$I$1001,,0)</f>
        <v>Yes</v>
      </c>
    </row>
    <row r="193" spans="1:16" x14ac:dyDescent="0.3">
      <c r="A193" s="2" t="s">
        <v>1567</v>
      </c>
      <c r="B193" s="6">
        <v>43904</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s="2" t="str" cm="1">
        <f t="array" ref="I193">_xlfn.IFS(J193="Rob","Robusta",J193="Ara","Arabica",J193="Exc","Excelsa",J193="Lib","Liberica")</f>
        <v>Liberica</v>
      </c>
      <c r="J193" t="str">
        <f>_xlfn.XLOOKUP(orders!D193,products!$A$1:$A$49,products!$B$1:$B$49,,0)</f>
        <v>Lib</v>
      </c>
      <c r="K193" t="str" cm="1">
        <f t="array" ref="K193">_xlfn.IFS(L193="M","Mid",L193="D","Dark",L193="L","Light")</f>
        <v>Dark</v>
      </c>
      <c r="L193" t="str">
        <f>_xlfn.XLOOKUP(D193,products!$A$1:$A$49,products!$C$1:$C$49,,0)</f>
        <v>D</v>
      </c>
      <c r="M193" s="3">
        <f>_xlfn.XLOOKUP(orders!D193,products!$A$1:$A$49,products!$D$1:$D$49,,0)</f>
        <v>0.2</v>
      </c>
      <c r="N193" s="5">
        <f>_xlfn.XLOOKUP(orders!D193,products!$A$1:$A$49,products!$E$1:$E$49,,0)</f>
        <v>3.8849999999999998</v>
      </c>
      <c r="O193" s="5">
        <f t="shared" si="2"/>
        <v>19.424999999999997</v>
      </c>
      <c r="P193" t="str">
        <f>_xlfn.XLOOKUP(CoffeeSales[[#This Row],[Customer ID]],customers!$A$1:$A$1001,customers!$I$1:$I$1001,,0)</f>
        <v>Yes</v>
      </c>
    </row>
    <row r="194" spans="1:16" x14ac:dyDescent="0.3">
      <c r="A194" s="2" t="s">
        <v>1573</v>
      </c>
      <c r="B194" s="6">
        <v>43905</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s="2" t="str" cm="1">
        <f t="array" ref="I194">_xlfn.IFS(J194="Rob","Robusta",J194="Ara","Arabica",J194="Exc","Excelsa",J194="Lib","Liberica")</f>
        <v>Excelsa</v>
      </c>
      <c r="J194" t="str">
        <f>_xlfn.XLOOKUP(orders!D194,products!$A$1:$A$49,products!$B$1:$B$49,,0)</f>
        <v>Exc</v>
      </c>
      <c r="K194" t="str" cm="1">
        <f t="array" ref="K194">_xlfn.IFS(L194="M","Mid",L194="D","Dark",L194="L","Light")</f>
        <v>Dark</v>
      </c>
      <c r="L194" t="str">
        <f>_xlfn.XLOOKUP(D194,products!$A$1:$A$49,products!$C$1:$C$49,,0)</f>
        <v>D</v>
      </c>
      <c r="M194" s="3">
        <f>_xlfn.XLOOKUP(orders!D194,products!$A$1:$A$49,products!$D$1:$D$49,,0)</f>
        <v>1</v>
      </c>
      <c r="N194" s="5">
        <f>_xlfn.XLOOKUP(orders!D194,products!$A$1:$A$49,products!$E$1:$E$49,,0)</f>
        <v>12.15</v>
      </c>
      <c r="O194" s="5">
        <f t="shared" si="2"/>
        <v>72.900000000000006</v>
      </c>
      <c r="P194" t="str">
        <f>_xlfn.XLOOKUP(CoffeeSales[[#This Row],[Customer ID]],customers!$A$1:$A$1001,customers!$I$1:$I$1001,,0)</f>
        <v>Yes</v>
      </c>
    </row>
    <row r="195" spans="1:16" x14ac:dyDescent="0.3">
      <c r="A195" s="2" t="s">
        <v>1579</v>
      </c>
      <c r="B195" s="6">
        <v>43906</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s="2" t="str" cm="1">
        <f t="array" ref="I195">_xlfn.IFS(J195="Rob","Robusta",J195="Ara","Arabica",J195="Exc","Excelsa",J195="Lib","Liberica")</f>
        <v>Excelsa</v>
      </c>
      <c r="J195" t="str">
        <f>_xlfn.XLOOKUP(orders!D195,products!$A$1:$A$49,products!$B$1:$B$49,,0)</f>
        <v>Exc</v>
      </c>
      <c r="K195" t="str" cm="1">
        <f t="array" ref="K195">_xlfn.IFS(L195="M","Mid",L195="D","Dark",L195="L","Light")</f>
        <v>Light</v>
      </c>
      <c r="L195" t="str">
        <f>_xlfn.XLOOKUP(D195,products!$A$1:$A$49,products!$C$1:$C$49,,0)</f>
        <v>L</v>
      </c>
      <c r="M195" s="3">
        <f>_xlfn.XLOOKUP(orders!D195,products!$A$1:$A$49,products!$D$1:$D$49,,0)</f>
        <v>1</v>
      </c>
      <c r="N195" s="5">
        <f>_xlfn.XLOOKUP(orders!D195,products!$A$1:$A$49,products!$E$1:$E$49,,0)</f>
        <v>14.85</v>
      </c>
      <c r="O195" s="5">
        <f t="shared" ref="O195:O258" si="3">E195*N195</f>
        <v>44.55</v>
      </c>
      <c r="P195" t="str">
        <f>_xlfn.XLOOKUP(CoffeeSales[[#This Row],[Customer ID]],customers!$A$1:$A$1001,customers!$I$1:$I$1001,,0)</f>
        <v>No</v>
      </c>
    </row>
    <row r="196" spans="1:16" x14ac:dyDescent="0.3">
      <c r="A196" s="2" t="s">
        <v>1584</v>
      </c>
      <c r="B196" s="6">
        <v>43907</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s="2" t="str" cm="1">
        <f t="array" ref="I196">_xlfn.IFS(J196="Rob","Robusta",J196="Ara","Arabica",J196="Exc","Excelsa",J196="Lib","Liberica")</f>
        <v>Excelsa</v>
      </c>
      <c r="J196" t="str">
        <f>_xlfn.XLOOKUP(orders!D196,products!$A$1:$A$49,products!$B$1:$B$49,,0)</f>
        <v>Exc</v>
      </c>
      <c r="K196" t="str" cm="1">
        <f t="array" ref="K196">_xlfn.IFS(L196="M","Mid",L196="D","Dark",L196="L","Light")</f>
        <v>Dark</v>
      </c>
      <c r="L196" t="str">
        <f>_xlfn.XLOOKUP(D196,products!$A$1:$A$49,products!$C$1:$C$49,,0)</f>
        <v>D</v>
      </c>
      <c r="M196" s="3">
        <f>_xlfn.XLOOKUP(orders!D196,products!$A$1:$A$49,products!$D$1:$D$49,,0)</f>
        <v>0.5</v>
      </c>
      <c r="N196" s="5">
        <f>_xlfn.XLOOKUP(orders!D196,products!$A$1:$A$49,products!$E$1:$E$49,,0)</f>
        <v>7.29</v>
      </c>
      <c r="O196" s="5">
        <f t="shared" si="3"/>
        <v>36.450000000000003</v>
      </c>
      <c r="P196" t="str">
        <f>_xlfn.XLOOKUP(CoffeeSales[[#This Row],[Customer ID]],customers!$A$1:$A$1001,customers!$I$1:$I$1001,,0)</f>
        <v>No</v>
      </c>
    </row>
    <row r="197" spans="1:16" x14ac:dyDescent="0.3">
      <c r="A197" s="2" t="s">
        <v>1590</v>
      </c>
      <c r="B197" s="6">
        <v>43908</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s="2" t="str" cm="1">
        <f t="array" ref="I197">_xlfn.IFS(J197="Rob","Robusta",J197="Ara","Arabica",J197="Exc","Excelsa",J197="Lib","Liberica")</f>
        <v>Arabica</v>
      </c>
      <c r="J197" t="str">
        <f>_xlfn.XLOOKUP(orders!D197,products!$A$1:$A$49,products!$B$1:$B$49,,0)</f>
        <v>Ara</v>
      </c>
      <c r="K197" t="str" cm="1">
        <f t="array" ref="K197">_xlfn.IFS(L197="M","Mid",L197="D","Dark",L197="L","Light")</f>
        <v>Light</v>
      </c>
      <c r="L197" t="str">
        <f>_xlfn.XLOOKUP(D197,products!$A$1:$A$49,products!$C$1:$C$49,,0)</f>
        <v>L</v>
      </c>
      <c r="M197" s="3">
        <f>_xlfn.XLOOKUP(orders!D197,products!$A$1:$A$49,products!$D$1:$D$49,,0)</f>
        <v>1</v>
      </c>
      <c r="N197" s="5">
        <f>_xlfn.XLOOKUP(orders!D197,products!$A$1:$A$49,products!$E$1:$E$49,,0)</f>
        <v>12.95</v>
      </c>
      <c r="O197" s="5">
        <f t="shared" si="3"/>
        <v>38.849999999999994</v>
      </c>
      <c r="P197" t="str">
        <f>_xlfn.XLOOKUP(CoffeeSales[[#This Row],[Customer ID]],customers!$A$1:$A$1001,customers!$I$1:$I$1001,,0)</f>
        <v>No</v>
      </c>
    </row>
    <row r="198" spans="1:16" x14ac:dyDescent="0.3">
      <c r="A198" s="2" t="s">
        <v>1596</v>
      </c>
      <c r="B198" s="6">
        <v>43909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s="2" t="str" cm="1">
        <f t="array" ref="I198">_xlfn.IFS(J198="Rob","Robusta",J198="Ara","Arabica",J198="Exc","Excelsa",J198="Lib","Liberica")</f>
        <v>Excelsa</v>
      </c>
      <c r="J198" t="str">
        <f>_xlfn.XLOOKUP(orders!D198,products!$A$1:$A$49,products!$B$1:$B$49,,0)</f>
        <v>Exc</v>
      </c>
      <c r="K198" t="str" cm="1">
        <f t="array" ref="K198">_xlfn.IFS(L198="M","Mid",L198="D","Dark",L198="L","Light")</f>
        <v>Light</v>
      </c>
      <c r="L198" t="str">
        <f>_xlfn.XLOOKUP(D198,products!$A$1:$A$49,products!$C$1:$C$49,,0)</f>
        <v>L</v>
      </c>
      <c r="M198" s="3">
        <f>_xlfn.XLOOKUP(orders!D198,products!$A$1:$A$49,products!$D$1:$D$49,,0)</f>
        <v>0.5</v>
      </c>
      <c r="N198" s="5">
        <f>_xlfn.XLOOKUP(orders!D198,products!$A$1:$A$49,products!$E$1:$E$49,,0)</f>
        <v>8.91</v>
      </c>
      <c r="O198" s="5">
        <f t="shared" si="3"/>
        <v>53.46</v>
      </c>
      <c r="P198" t="str">
        <f>_xlfn.XLOOKUP(CoffeeSales[[#This Row],[Customer ID]],customers!$A$1:$A$1001,customers!$I$1:$I$1001,,0)</f>
        <v>No</v>
      </c>
    </row>
    <row r="199" spans="1:16" x14ac:dyDescent="0.3">
      <c r="A199" s="2" t="s">
        <v>1596</v>
      </c>
      <c r="B199" s="6">
        <v>43910</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s="2" t="str" cm="1">
        <f t="array" ref="I199">_xlfn.IFS(J199="Rob","Robusta",J199="Ara","Arabica",J199="Exc","Excelsa",J199="Lib","Liberica")</f>
        <v>Liberica</v>
      </c>
      <c r="J199" t="str">
        <f>_xlfn.XLOOKUP(orders!D199,products!$A$1:$A$49,products!$B$1:$B$49,,0)</f>
        <v>Lib</v>
      </c>
      <c r="K199" t="str" cm="1">
        <f t="array" ref="K199">_xlfn.IFS(L199="M","Mid",L199="D","Dark",L199="L","Light")</f>
        <v>Dark</v>
      </c>
      <c r="L199" t="str">
        <f>_xlfn.XLOOKUP(D199,products!$A$1:$A$49,products!$C$1:$C$49,,0)</f>
        <v>D</v>
      </c>
      <c r="M199" s="3">
        <f>_xlfn.XLOOKUP(orders!D199,products!$A$1:$A$49,products!$D$1:$D$49,,0)</f>
        <v>2.5</v>
      </c>
      <c r="N199" s="5">
        <f>_xlfn.XLOOKUP(orders!D199,products!$A$1:$A$49,products!$E$1:$E$49,,0)</f>
        <v>29.784999999999997</v>
      </c>
      <c r="O199" s="5">
        <f t="shared" si="3"/>
        <v>59.569999999999993</v>
      </c>
      <c r="P199" t="str">
        <f>_xlfn.XLOOKUP(CoffeeSales[[#This Row],[Customer ID]],customers!$A$1:$A$1001,customers!$I$1:$I$1001,,0)</f>
        <v>No</v>
      </c>
    </row>
    <row r="200" spans="1:16" x14ac:dyDescent="0.3">
      <c r="A200" s="2" t="s">
        <v>1596</v>
      </c>
      <c r="B200" s="6">
        <v>43911</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s="2" t="str" cm="1">
        <f t="array" ref="I200">_xlfn.IFS(J200="Rob","Robusta",J200="Ara","Arabica",J200="Exc","Excelsa",J200="Lib","Liberica")</f>
        <v>Liberica</v>
      </c>
      <c r="J200" t="str">
        <f>_xlfn.XLOOKUP(orders!D200,products!$A$1:$A$49,products!$B$1:$B$49,,0)</f>
        <v>Lib</v>
      </c>
      <c r="K200" t="str" cm="1">
        <f t="array" ref="K200">_xlfn.IFS(L200="M","Mid",L200="D","Dark",L200="L","Light")</f>
        <v>Dark</v>
      </c>
      <c r="L200" t="str">
        <f>_xlfn.XLOOKUP(D200,products!$A$1:$A$49,products!$C$1:$C$49,,0)</f>
        <v>D</v>
      </c>
      <c r="M200" s="3">
        <f>_xlfn.XLOOKUP(orders!D200,products!$A$1:$A$49,products!$D$1:$D$49,,0)</f>
        <v>2.5</v>
      </c>
      <c r="N200" s="5">
        <f>_xlfn.XLOOKUP(orders!D200,products!$A$1:$A$49,products!$E$1:$E$49,,0)</f>
        <v>29.784999999999997</v>
      </c>
      <c r="O200" s="5">
        <f t="shared" si="3"/>
        <v>89.35499999999999</v>
      </c>
      <c r="P200" t="str">
        <f>_xlfn.XLOOKUP(CoffeeSales[[#This Row],[Customer ID]],customers!$A$1:$A$1001,customers!$I$1:$I$1001,,0)</f>
        <v>No</v>
      </c>
    </row>
    <row r="201" spans="1:16" x14ac:dyDescent="0.3">
      <c r="A201" s="2" t="s">
        <v>1596</v>
      </c>
      <c r="B201" s="6">
        <v>43912</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s="2" t="str" cm="1">
        <f t="array" ref="I201">_xlfn.IFS(J201="Rob","Robusta",J201="Ara","Arabica",J201="Exc","Excelsa",J201="Lib","Liberica")</f>
        <v>Liberica</v>
      </c>
      <c r="J201" t="str">
        <f>_xlfn.XLOOKUP(orders!D201,products!$A$1:$A$49,products!$B$1:$B$49,,0)</f>
        <v>Lib</v>
      </c>
      <c r="K201" t="str" cm="1">
        <f t="array" ref="K201">_xlfn.IFS(L201="M","Mid",L201="D","Dark",L201="L","Light")</f>
        <v>Light</v>
      </c>
      <c r="L201" t="str">
        <f>_xlfn.XLOOKUP(D201,products!$A$1:$A$49,products!$C$1:$C$49,,0)</f>
        <v>L</v>
      </c>
      <c r="M201" s="3">
        <f>_xlfn.XLOOKUP(orders!D201,products!$A$1:$A$49,products!$D$1:$D$49,,0)</f>
        <v>0.5</v>
      </c>
      <c r="N201" s="5">
        <f>_xlfn.XLOOKUP(orders!D201,products!$A$1:$A$49,products!$E$1:$E$49,,0)</f>
        <v>9.51</v>
      </c>
      <c r="O201" s="5">
        <f t="shared" si="3"/>
        <v>38.04</v>
      </c>
      <c r="P201" t="str">
        <f>_xlfn.XLOOKUP(CoffeeSales[[#This Row],[Customer ID]],customers!$A$1:$A$1001,customers!$I$1:$I$1001,,0)</f>
        <v>No</v>
      </c>
    </row>
    <row r="202" spans="1:16" x14ac:dyDescent="0.3">
      <c r="A202" s="2" t="s">
        <v>1596</v>
      </c>
      <c r="B202" s="6">
        <v>43913</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s="2" t="str" cm="1">
        <f t="array" ref="I202">_xlfn.IFS(J202="Rob","Robusta",J202="Ara","Arabica",J202="Exc","Excelsa",J202="Lib","Liberica")</f>
        <v>Excelsa</v>
      </c>
      <c r="J202" t="str">
        <f>_xlfn.XLOOKUP(orders!D202,products!$A$1:$A$49,products!$B$1:$B$49,,0)</f>
        <v>Exc</v>
      </c>
      <c r="K202" t="str" cm="1">
        <f t="array" ref="K202">_xlfn.IFS(L202="M","Mid",L202="D","Dark",L202="L","Light")</f>
        <v>Mid</v>
      </c>
      <c r="L202" t="str">
        <f>_xlfn.XLOOKUP(D202,products!$A$1:$A$49,products!$C$1:$C$49,,0)</f>
        <v>M</v>
      </c>
      <c r="M202" s="3">
        <f>_xlfn.XLOOKUP(orders!D202,products!$A$1:$A$49,products!$D$1:$D$49,,0)</f>
        <v>1</v>
      </c>
      <c r="N202" s="5">
        <f>_xlfn.XLOOKUP(orders!D202,products!$A$1:$A$49,products!$E$1:$E$49,,0)</f>
        <v>13.75</v>
      </c>
      <c r="O202" s="5">
        <f t="shared" si="3"/>
        <v>41.25</v>
      </c>
      <c r="P202" t="str">
        <f>_xlfn.XLOOKUP(CoffeeSales[[#This Row],[Customer ID]],customers!$A$1:$A$1001,customers!$I$1:$I$1001,,0)</f>
        <v>No</v>
      </c>
    </row>
    <row r="203" spans="1:16" x14ac:dyDescent="0.3">
      <c r="A203" s="2" t="s">
        <v>1621</v>
      </c>
      <c r="B203" s="6">
        <v>43914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s="2" t="str" cm="1">
        <f t="array" ref="I203">_xlfn.IFS(J203="Rob","Robusta",J203="Ara","Arabica",J203="Exc","Excelsa",J203="Lib","Liberica")</f>
        <v>Liberica</v>
      </c>
      <c r="J203" t="str">
        <f>_xlfn.XLOOKUP(orders!D203,products!$A$1:$A$49,products!$B$1:$B$49,,0)</f>
        <v>Lib</v>
      </c>
      <c r="K203" t="str" cm="1">
        <f t="array" ref="K203">_xlfn.IFS(L203="M","Mid",L203="D","Dark",L203="L","Light")</f>
        <v>Light</v>
      </c>
      <c r="L203" t="str">
        <f>_xlfn.XLOOKUP(D203,products!$A$1:$A$49,products!$C$1:$C$49,,0)</f>
        <v>L</v>
      </c>
      <c r="M203" s="3">
        <f>_xlfn.XLOOKUP(orders!D203,products!$A$1:$A$49,products!$D$1:$D$49,,0)</f>
        <v>0.5</v>
      </c>
      <c r="N203" s="5">
        <f>_xlfn.XLOOKUP(orders!D203,products!$A$1:$A$49,products!$E$1:$E$49,,0)</f>
        <v>9.51</v>
      </c>
      <c r="O203" s="5">
        <f t="shared" si="3"/>
        <v>57.06</v>
      </c>
      <c r="P203" t="str">
        <f>_xlfn.XLOOKUP(CoffeeSales[[#This Row],[Customer ID]],customers!$A$1:$A$1001,customers!$I$1:$I$1001,,0)</f>
        <v>No</v>
      </c>
    </row>
    <row r="204" spans="1:16" x14ac:dyDescent="0.3">
      <c r="A204" s="2" t="s">
        <v>1626</v>
      </c>
      <c r="B204" s="6">
        <v>43915</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s="2" t="str" cm="1">
        <f t="array" ref="I204">_xlfn.IFS(J204="Rob","Robusta",J204="Ara","Arabica",J204="Exc","Excelsa",J204="Lib","Liberica")</f>
        <v>Liberica</v>
      </c>
      <c r="J204" t="str">
        <f>_xlfn.XLOOKUP(orders!D204,products!$A$1:$A$49,products!$B$1:$B$49,,0)</f>
        <v>Lib</v>
      </c>
      <c r="K204" t="str" cm="1">
        <f t="array" ref="K204">_xlfn.IFS(L204="M","Mid",L204="D","Dark",L204="L","Light")</f>
        <v>Dark</v>
      </c>
      <c r="L204" t="str">
        <f>_xlfn.XLOOKUP(D204,products!$A$1:$A$49,products!$C$1:$C$49,,0)</f>
        <v>D</v>
      </c>
      <c r="M204" s="3">
        <f>_xlfn.XLOOKUP(orders!D204,products!$A$1:$A$49,products!$D$1:$D$49,,0)</f>
        <v>2.5</v>
      </c>
      <c r="N204" s="5">
        <f>_xlfn.XLOOKUP(orders!D204,products!$A$1:$A$49,products!$E$1:$E$49,,0)</f>
        <v>29.784999999999997</v>
      </c>
      <c r="O204" s="5">
        <f t="shared" si="3"/>
        <v>178.70999999999998</v>
      </c>
      <c r="P204" t="str">
        <f>_xlfn.XLOOKUP(CoffeeSales[[#This Row],[Customer ID]],customers!$A$1:$A$1001,customers!$I$1:$I$1001,,0)</f>
        <v>Yes</v>
      </c>
    </row>
    <row r="205" spans="1:16" x14ac:dyDescent="0.3">
      <c r="A205" s="2" t="s">
        <v>1632</v>
      </c>
      <c r="B205" s="6">
        <v>43916</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s="2" t="str" cm="1">
        <f t="array" ref="I205">_xlfn.IFS(J205="Rob","Robusta",J205="Ara","Arabica",J205="Exc","Excelsa",J205="Lib","Liberica")</f>
        <v>Liberica</v>
      </c>
      <c r="J205" t="str">
        <f>_xlfn.XLOOKUP(orders!D205,products!$A$1:$A$49,products!$B$1:$B$49,,0)</f>
        <v>Lib</v>
      </c>
      <c r="K205" t="str" cm="1">
        <f t="array" ref="K205">_xlfn.IFS(L205="M","Mid",L205="D","Dark",L205="L","Light")</f>
        <v>Light</v>
      </c>
      <c r="L205" t="str">
        <f>_xlfn.XLOOKUP(D205,products!$A$1:$A$49,products!$C$1:$C$49,,0)</f>
        <v>L</v>
      </c>
      <c r="M205" s="3">
        <f>_xlfn.XLOOKUP(orders!D205,products!$A$1:$A$49,products!$D$1:$D$49,,0)</f>
        <v>0.2</v>
      </c>
      <c r="N205" s="5">
        <f>_xlfn.XLOOKUP(orders!D205,products!$A$1:$A$49,products!$E$1:$E$49,,0)</f>
        <v>4.7549999999999999</v>
      </c>
      <c r="O205" s="5">
        <f t="shared" si="3"/>
        <v>4.7549999999999999</v>
      </c>
      <c r="P205" t="str">
        <f>_xlfn.XLOOKUP(CoffeeSales[[#This Row],[Customer ID]],customers!$A$1:$A$1001,customers!$I$1:$I$1001,,0)</f>
        <v>No</v>
      </c>
    </row>
    <row r="206" spans="1:16" x14ac:dyDescent="0.3">
      <c r="A206" s="2" t="s">
        <v>1638</v>
      </c>
      <c r="B206" s="6">
        <v>43917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s="2" t="str" cm="1">
        <f t="array" ref="I206">_xlfn.IFS(J206="Rob","Robusta",J206="Ara","Arabica",J206="Exc","Excelsa",J206="Lib","Liberica")</f>
        <v>Excelsa</v>
      </c>
      <c r="J206" t="str">
        <f>_xlfn.XLOOKUP(orders!D206,products!$A$1:$A$49,products!$B$1:$B$49,,0)</f>
        <v>Exc</v>
      </c>
      <c r="K206" t="str" cm="1">
        <f t="array" ref="K206">_xlfn.IFS(L206="M","Mid",L206="D","Dark",L206="L","Light")</f>
        <v>Mid</v>
      </c>
      <c r="L206" t="str">
        <f>_xlfn.XLOOKUP(D206,products!$A$1:$A$49,products!$C$1:$C$49,,0)</f>
        <v>M</v>
      </c>
      <c r="M206" s="3">
        <f>_xlfn.XLOOKUP(orders!D206,products!$A$1:$A$49,products!$D$1:$D$49,,0)</f>
        <v>1</v>
      </c>
      <c r="N206" s="5">
        <f>_xlfn.XLOOKUP(orders!D206,products!$A$1:$A$49,products!$E$1:$E$49,,0)</f>
        <v>13.75</v>
      </c>
      <c r="O206" s="5">
        <f t="shared" si="3"/>
        <v>82.5</v>
      </c>
      <c r="P206" t="str">
        <f>_xlfn.XLOOKUP(CoffeeSales[[#This Row],[Customer ID]],customers!$A$1:$A$1001,customers!$I$1:$I$1001,,0)</f>
        <v>No</v>
      </c>
    </row>
    <row r="207" spans="1:16" x14ac:dyDescent="0.3">
      <c r="A207" s="2" t="s">
        <v>1643</v>
      </c>
      <c r="B207" s="6">
        <v>43918</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s="2" t="str" cm="1">
        <f t="array" ref="I207">_xlfn.IFS(J207="Rob","Robusta",J207="Ara","Arabica",J207="Exc","Excelsa",J207="Lib","Liberica")</f>
        <v>Robusta</v>
      </c>
      <c r="J207" t="str">
        <f>_xlfn.XLOOKUP(orders!D207,products!$A$1:$A$49,products!$B$1:$B$49,,0)</f>
        <v>Rob</v>
      </c>
      <c r="K207" t="str" cm="1">
        <f t="array" ref="K207">_xlfn.IFS(L207="M","Mid",L207="D","Dark",L207="L","Light")</f>
        <v>Dark</v>
      </c>
      <c r="L207" t="str">
        <f>_xlfn.XLOOKUP(D207,products!$A$1:$A$49,products!$C$1:$C$49,,0)</f>
        <v>D</v>
      </c>
      <c r="M207" s="3">
        <f>_xlfn.XLOOKUP(orders!D207,products!$A$1:$A$49,products!$D$1:$D$49,,0)</f>
        <v>0.2</v>
      </c>
      <c r="N207" s="5">
        <f>_xlfn.XLOOKUP(orders!D207,products!$A$1:$A$49,products!$E$1:$E$49,,0)</f>
        <v>2.6849999999999996</v>
      </c>
      <c r="O207" s="5">
        <f t="shared" si="3"/>
        <v>8.0549999999999997</v>
      </c>
      <c r="P207" t="str">
        <f>_xlfn.XLOOKUP(CoffeeSales[[#This Row],[Customer ID]],customers!$A$1:$A$1001,customers!$I$1:$I$1001,,0)</f>
        <v>Yes</v>
      </c>
    </row>
    <row r="208" spans="1:16" x14ac:dyDescent="0.3">
      <c r="A208" s="2" t="s">
        <v>1648</v>
      </c>
      <c r="B208" s="6">
        <v>43919</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s="2" t="str" cm="1">
        <f t="array" ref="I208">_xlfn.IFS(J208="Rob","Robusta",J208="Ara","Arabica",J208="Exc","Excelsa",J208="Lib","Liberica")</f>
        <v>Arabica</v>
      </c>
      <c r="J208" t="str">
        <f>_xlfn.XLOOKUP(orders!D208,products!$A$1:$A$49,products!$B$1:$B$49,,0)</f>
        <v>Ara</v>
      </c>
      <c r="K208" t="str" cm="1">
        <f t="array" ref="K208">_xlfn.IFS(L208="M","Mid",L208="D","Dark",L208="L","Light")</f>
        <v>Mid</v>
      </c>
      <c r="L208" t="str">
        <f>_xlfn.XLOOKUP(D208,products!$A$1:$A$49,products!$C$1:$C$49,,0)</f>
        <v>M</v>
      </c>
      <c r="M208" s="3">
        <f>_xlfn.XLOOKUP(orders!D208,products!$A$1:$A$49,products!$D$1:$D$49,,0)</f>
        <v>1</v>
      </c>
      <c r="N208" s="5">
        <f>_xlfn.XLOOKUP(orders!D208,products!$A$1:$A$49,products!$E$1:$E$49,,0)</f>
        <v>11.25</v>
      </c>
      <c r="O208" s="5">
        <f t="shared" si="3"/>
        <v>22.5</v>
      </c>
      <c r="P208" t="str">
        <f>_xlfn.XLOOKUP(CoffeeSales[[#This Row],[Customer ID]],customers!$A$1:$A$1001,customers!$I$1:$I$1001,,0)</f>
        <v>No</v>
      </c>
    </row>
    <row r="209" spans="1:16" x14ac:dyDescent="0.3">
      <c r="A209" s="2" t="s">
        <v>1653</v>
      </c>
      <c r="B209" s="6">
        <v>43920</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s="2" t="str" cm="1">
        <f t="array" ref="I209">_xlfn.IFS(J209="Rob","Robusta",J209="Ara","Arabica",J209="Exc","Excelsa",J209="Lib","Liberica")</f>
        <v>Arabica</v>
      </c>
      <c r="J209" t="str">
        <f>_xlfn.XLOOKUP(orders!D209,products!$A$1:$A$49,products!$B$1:$B$49,,0)</f>
        <v>Ara</v>
      </c>
      <c r="K209" t="str" cm="1">
        <f t="array" ref="K209">_xlfn.IFS(L209="M","Mid",L209="D","Dark",L209="L","Light")</f>
        <v>Mid</v>
      </c>
      <c r="L209" t="str">
        <f>_xlfn.XLOOKUP(D209,products!$A$1:$A$49,products!$C$1:$C$49,,0)</f>
        <v>M</v>
      </c>
      <c r="M209" s="3">
        <f>_xlfn.XLOOKUP(orders!D209,products!$A$1:$A$49,products!$D$1:$D$49,,0)</f>
        <v>0.5</v>
      </c>
      <c r="N209" s="5">
        <f>_xlfn.XLOOKUP(orders!D209,products!$A$1:$A$49,products!$E$1:$E$49,,0)</f>
        <v>6.75</v>
      </c>
      <c r="O209" s="5">
        <f t="shared" si="3"/>
        <v>40.5</v>
      </c>
      <c r="P209" t="str">
        <f>_xlfn.XLOOKUP(CoffeeSales[[#This Row],[Customer ID]],customers!$A$1:$A$1001,customers!$I$1:$I$1001,,0)</f>
        <v>Yes</v>
      </c>
    </row>
    <row r="210" spans="1:16" x14ac:dyDescent="0.3">
      <c r="A210" s="2" t="s">
        <v>1659</v>
      </c>
      <c r="B210" s="6">
        <v>43921</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s="2" t="str" cm="1">
        <f t="array" ref="I210">_xlfn.IFS(J210="Rob","Robusta",J210="Ara","Arabica",J210="Exc","Excelsa",J210="Lib","Liberica")</f>
        <v>Excelsa</v>
      </c>
      <c r="J210" t="str">
        <f>_xlfn.XLOOKUP(orders!D210,products!$A$1:$A$49,products!$B$1:$B$49,,0)</f>
        <v>Exc</v>
      </c>
      <c r="K210" t="str" cm="1">
        <f t="array" ref="K210">_xlfn.IFS(L210="M","Mid",L210="D","Dark",L210="L","Light")</f>
        <v>Dark</v>
      </c>
      <c r="L210" t="str">
        <f>_xlfn.XLOOKUP(D210,products!$A$1:$A$49,products!$C$1:$C$49,,0)</f>
        <v>D</v>
      </c>
      <c r="M210" s="3">
        <f>_xlfn.XLOOKUP(orders!D210,products!$A$1:$A$49,products!$D$1:$D$49,,0)</f>
        <v>0.5</v>
      </c>
      <c r="N210" s="5">
        <f>_xlfn.XLOOKUP(orders!D210,products!$A$1:$A$49,products!$E$1:$E$49,,0)</f>
        <v>7.29</v>
      </c>
      <c r="O210" s="5">
        <f t="shared" si="3"/>
        <v>29.16</v>
      </c>
      <c r="P210" t="str">
        <f>_xlfn.XLOOKUP(CoffeeSales[[#This Row],[Customer ID]],customers!$A$1:$A$1001,customers!$I$1:$I$1001,,0)</f>
        <v>Yes</v>
      </c>
    </row>
    <row r="211" spans="1:16" x14ac:dyDescent="0.3">
      <c r="A211" s="2" t="s">
        <v>1665</v>
      </c>
      <c r="B211" s="6">
        <v>43922</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s="2" t="str" cm="1">
        <f t="array" ref="I211">_xlfn.IFS(J211="Rob","Robusta",J211="Ara","Arabica",J211="Exc","Excelsa",J211="Lib","Liberica")</f>
        <v>Arabica</v>
      </c>
      <c r="J211" t="str">
        <f>_xlfn.XLOOKUP(orders!D211,products!$A$1:$A$49,products!$B$1:$B$49,,0)</f>
        <v>Ara</v>
      </c>
      <c r="K211" t="str" cm="1">
        <f t="array" ref="K211">_xlfn.IFS(L211="M","Mid",L211="D","Dark",L211="L","Light")</f>
        <v>Mid</v>
      </c>
      <c r="L211" t="str">
        <f>_xlfn.XLOOKUP(D211,products!$A$1:$A$49,products!$C$1:$C$49,,0)</f>
        <v>M</v>
      </c>
      <c r="M211" s="3">
        <f>_xlfn.XLOOKUP(orders!D211,products!$A$1:$A$49,products!$D$1:$D$49,,0)</f>
        <v>0.5</v>
      </c>
      <c r="N211" s="5">
        <f>_xlfn.XLOOKUP(orders!D211,products!$A$1:$A$49,products!$E$1:$E$49,,0)</f>
        <v>6.75</v>
      </c>
      <c r="O211" s="5">
        <f t="shared" si="3"/>
        <v>6.75</v>
      </c>
      <c r="P211" t="str">
        <f>_xlfn.XLOOKUP(CoffeeSales[[#This Row],[Customer ID]],customers!$A$1:$A$1001,customers!$I$1:$I$1001,,0)</f>
        <v>No</v>
      </c>
    </row>
    <row r="212" spans="1:16" x14ac:dyDescent="0.3">
      <c r="A212" s="2" t="s">
        <v>1671</v>
      </c>
      <c r="B212" s="6">
        <v>43923</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s="2" t="str" cm="1">
        <f t="array" ref="I212">_xlfn.IFS(J212="Rob","Robusta",J212="Ara","Arabica",J212="Exc","Excelsa",J212="Lib","Liberica")</f>
        <v>Liberica</v>
      </c>
      <c r="J212" t="str">
        <f>_xlfn.XLOOKUP(orders!D212,products!$A$1:$A$49,products!$B$1:$B$49,,0)</f>
        <v>Lib</v>
      </c>
      <c r="K212" t="str" cm="1">
        <f t="array" ref="K212">_xlfn.IFS(L212="M","Mid",L212="D","Dark",L212="L","Light")</f>
        <v>Dark</v>
      </c>
      <c r="L212" t="str">
        <f>_xlfn.XLOOKUP(D212,products!$A$1:$A$49,products!$C$1:$C$49,,0)</f>
        <v>D</v>
      </c>
      <c r="M212" s="3">
        <f>_xlfn.XLOOKUP(orders!D212,products!$A$1:$A$49,products!$D$1:$D$49,,0)</f>
        <v>1</v>
      </c>
      <c r="N212" s="5">
        <f>_xlfn.XLOOKUP(orders!D212,products!$A$1:$A$49,products!$E$1:$E$49,,0)</f>
        <v>12.95</v>
      </c>
      <c r="O212" s="5">
        <f t="shared" si="3"/>
        <v>51.8</v>
      </c>
      <c r="P212" t="str">
        <f>_xlfn.XLOOKUP(CoffeeSales[[#This Row],[Customer ID]],customers!$A$1:$A$1001,customers!$I$1:$I$1001,,0)</f>
        <v>Yes</v>
      </c>
    </row>
    <row r="213" spans="1:16" x14ac:dyDescent="0.3">
      <c r="A213" s="2" t="s">
        <v>1677</v>
      </c>
      <c r="B213" s="6">
        <v>43924</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s="2" t="str" cm="1">
        <f t="array" ref="I213">_xlfn.IFS(J213="Rob","Robusta",J213="Ara","Arabica",J213="Exc","Excelsa",J213="Lib","Liberica")</f>
        <v>Excelsa</v>
      </c>
      <c r="J213" t="str">
        <f>_xlfn.XLOOKUP(orders!D213,products!$A$1:$A$49,products!$B$1:$B$49,,0)</f>
        <v>Exc</v>
      </c>
      <c r="K213" t="str" cm="1">
        <f t="array" ref="K213">_xlfn.IFS(L213="M","Mid",L213="D","Dark",L213="L","Light")</f>
        <v>Light</v>
      </c>
      <c r="L213" t="str">
        <f>_xlfn.XLOOKUP(D213,products!$A$1:$A$49,products!$C$1:$C$49,,0)</f>
        <v>L</v>
      </c>
      <c r="M213" s="3">
        <f>_xlfn.XLOOKUP(orders!D213,products!$A$1:$A$49,products!$D$1:$D$49,,0)</f>
        <v>0.5</v>
      </c>
      <c r="N213" s="5">
        <f>_xlfn.XLOOKUP(orders!D213,products!$A$1:$A$49,products!$E$1:$E$49,,0)</f>
        <v>8.91</v>
      </c>
      <c r="O213" s="5">
        <f t="shared" si="3"/>
        <v>53.46</v>
      </c>
      <c r="P213" t="str">
        <f>_xlfn.XLOOKUP(CoffeeSales[[#This Row],[Customer ID]],customers!$A$1:$A$1001,customers!$I$1:$I$1001,,0)</f>
        <v>No</v>
      </c>
    </row>
    <row r="214" spans="1:16" x14ac:dyDescent="0.3">
      <c r="A214" s="2" t="s">
        <v>1682</v>
      </c>
      <c r="B214" s="6">
        <v>43925</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s="2" t="str" cm="1">
        <f t="array" ref="I214">_xlfn.IFS(J214="Rob","Robusta",J214="Ara","Arabica",J214="Exc","Excelsa",J214="Lib","Liberica")</f>
        <v>Excelsa</v>
      </c>
      <c r="J214" t="str">
        <f>_xlfn.XLOOKUP(orders!D214,products!$A$1:$A$49,products!$B$1:$B$49,,0)</f>
        <v>Exc</v>
      </c>
      <c r="K214" t="str" cm="1">
        <f t="array" ref="K214">_xlfn.IFS(L214="M","Mid",L214="D","Dark",L214="L","Light")</f>
        <v>Dark</v>
      </c>
      <c r="L214" t="str">
        <f>_xlfn.XLOOKUP(D214,products!$A$1:$A$49,products!$C$1:$C$49,,0)</f>
        <v>D</v>
      </c>
      <c r="M214" s="3">
        <f>_xlfn.XLOOKUP(orders!D214,products!$A$1:$A$49,products!$D$1:$D$49,,0)</f>
        <v>0.2</v>
      </c>
      <c r="N214" s="5">
        <f>_xlfn.XLOOKUP(orders!D214,products!$A$1:$A$49,products!$E$1:$E$49,,0)</f>
        <v>3.645</v>
      </c>
      <c r="O214" s="5">
        <f t="shared" si="3"/>
        <v>14.58</v>
      </c>
      <c r="P214" t="str">
        <f>_xlfn.XLOOKUP(CoffeeSales[[#This Row],[Customer ID]],customers!$A$1:$A$1001,customers!$I$1:$I$1001,,0)</f>
        <v>Yes</v>
      </c>
    </row>
    <row r="215" spans="1:16" x14ac:dyDescent="0.3">
      <c r="A215" s="2" t="s">
        <v>1688</v>
      </c>
      <c r="B215" s="6">
        <v>43926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s="2" t="str" cm="1">
        <f t="array" ref="I215">_xlfn.IFS(J215="Rob","Robusta",J215="Ara","Arabica",J215="Exc","Excelsa",J215="Lib","Liberica")</f>
        <v>Robusta</v>
      </c>
      <c r="J215" t="str">
        <f>_xlfn.XLOOKUP(orders!D215,products!$A$1:$A$49,products!$B$1:$B$49,,0)</f>
        <v>Rob</v>
      </c>
      <c r="K215" t="str" cm="1">
        <f t="array" ref="K215">_xlfn.IFS(L215="M","Mid",L215="D","Dark",L215="L","Light")</f>
        <v>Dark</v>
      </c>
      <c r="L215" t="str">
        <f>_xlfn.XLOOKUP(D215,products!$A$1:$A$49,products!$C$1:$C$49,,0)</f>
        <v>D</v>
      </c>
      <c r="M215" s="3">
        <f>_xlfn.XLOOKUP(orders!D215,products!$A$1:$A$49,products!$D$1:$D$49,,0)</f>
        <v>2.5</v>
      </c>
      <c r="N215" s="5">
        <f>_xlfn.XLOOKUP(orders!D215,products!$A$1:$A$49,products!$E$1:$E$49,,0)</f>
        <v>20.584999999999997</v>
      </c>
      <c r="O215" s="5">
        <f t="shared" si="3"/>
        <v>20.584999999999997</v>
      </c>
      <c r="P215" t="str">
        <f>_xlfn.XLOOKUP(CoffeeSales[[#This Row],[Customer ID]],customers!$A$1:$A$1001,customers!$I$1:$I$1001,,0)</f>
        <v>No</v>
      </c>
    </row>
    <row r="216" spans="1:16" x14ac:dyDescent="0.3">
      <c r="A216" s="2" t="s">
        <v>1694</v>
      </c>
      <c r="B216" s="6">
        <v>43927</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s="2" t="str" cm="1">
        <f t="array" ref="I216">_xlfn.IFS(J216="Rob","Robusta",J216="Ara","Arabica",J216="Exc","Excelsa",J216="Lib","Liberica")</f>
        <v>Liberica</v>
      </c>
      <c r="J216" t="str">
        <f>_xlfn.XLOOKUP(orders!D216,products!$A$1:$A$49,products!$B$1:$B$49,,0)</f>
        <v>Lib</v>
      </c>
      <c r="K216" t="str" cm="1">
        <f t="array" ref="K216">_xlfn.IFS(L216="M","Mid",L216="D","Dark",L216="L","Light")</f>
        <v>Light</v>
      </c>
      <c r="L216" t="str">
        <f>_xlfn.XLOOKUP(D216,products!$A$1:$A$49,products!$C$1:$C$49,,0)</f>
        <v>L</v>
      </c>
      <c r="M216" s="3">
        <f>_xlfn.XLOOKUP(orders!D216,products!$A$1:$A$49,products!$D$1:$D$49,,0)</f>
        <v>1</v>
      </c>
      <c r="N216" s="5">
        <f>_xlfn.XLOOKUP(orders!D216,products!$A$1:$A$49,products!$E$1:$E$49,,0)</f>
        <v>15.85</v>
      </c>
      <c r="O216" s="5">
        <f t="shared" si="3"/>
        <v>31.7</v>
      </c>
      <c r="P216" t="str">
        <f>_xlfn.XLOOKUP(CoffeeSales[[#This Row],[Customer ID]],customers!$A$1:$A$1001,customers!$I$1:$I$1001,,0)</f>
        <v>No</v>
      </c>
    </row>
    <row r="217" spans="1:16" x14ac:dyDescent="0.3">
      <c r="A217" s="2" t="s">
        <v>1701</v>
      </c>
      <c r="B217" s="6">
        <v>43928</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s="2" t="str" cm="1">
        <f t="array" ref="I217">_xlfn.IFS(J217="Rob","Robusta",J217="Ara","Arabica",J217="Exc","Excelsa",J217="Lib","Liberica")</f>
        <v>Liberica</v>
      </c>
      <c r="J217" t="str">
        <f>_xlfn.XLOOKUP(orders!D217,products!$A$1:$A$49,products!$B$1:$B$49,,0)</f>
        <v>Lib</v>
      </c>
      <c r="K217" t="str" cm="1">
        <f t="array" ref="K217">_xlfn.IFS(L217="M","Mid",L217="D","Dark",L217="L","Light")</f>
        <v>Dark</v>
      </c>
      <c r="L217" t="str">
        <f>_xlfn.XLOOKUP(D217,products!$A$1:$A$49,products!$C$1:$C$49,,0)</f>
        <v>D</v>
      </c>
      <c r="M217" s="3">
        <f>_xlfn.XLOOKUP(orders!D217,products!$A$1:$A$49,products!$D$1:$D$49,,0)</f>
        <v>0.2</v>
      </c>
      <c r="N217" s="5">
        <f>_xlfn.XLOOKUP(orders!D217,products!$A$1:$A$49,products!$E$1:$E$49,,0)</f>
        <v>3.8849999999999998</v>
      </c>
      <c r="O217" s="5">
        <f t="shared" si="3"/>
        <v>23.31</v>
      </c>
      <c r="P217" t="str">
        <f>_xlfn.XLOOKUP(CoffeeSales[[#This Row],[Customer ID]],customers!$A$1:$A$1001,customers!$I$1:$I$1001,,0)</f>
        <v>No</v>
      </c>
    </row>
    <row r="218" spans="1:16" x14ac:dyDescent="0.3">
      <c r="A218" s="2" t="s">
        <v>1707</v>
      </c>
      <c r="B218" s="6">
        <v>43929</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s="2" t="str" cm="1">
        <f t="array" ref="I218">_xlfn.IFS(J218="Rob","Robusta",J218="Ara","Arabica",J218="Exc","Excelsa",J218="Lib","Liberica")</f>
        <v>Liberica</v>
      </c>
      <c r="J218" t="str">
        <f>_xlfn.XLOOKUP(orders!D218,products!$A$1:$A$49,products!$B$1:$B$49,,0)</f>
        <v>Lib</v>
      </c>
      <c r="K218" t="str" cm="1">
        <f t="array" ref="K218">_xlfn.IFS(L218="M","Mid",L218="D","Dark",L218="L","Light")</f>
        <v>Mid</v>
      </c>
      <c r="L218" t="str">
        <f>_xlfn.XLOOKUP(D218,products!$A$1:$A$49,products!$C$1:$C$49,,0)</f>
        <v>M</v>
      </c>
      <c r="M218" s="3">
        <f>_xlfn.XLOOKUP(orders!D218,products!$A$1:$A$49,products!$D$1:$D$49,,0)</f>
        <v>1</v>
      </c>
      <c r="N218" s="5">
        <f>_xlfn.XLOOKUP(orders!D218,products!$A$1:$A$49,products!$E$1:$E$49,,0)</f>
        <v>14.55</v>
      </c>
      <c r="O218" s="5">
        <f t="shared" si="3"/>
        <v>58.2</v>
      </c>
      <c r="P218" t="str">
        <f>_xlfn.XLOOKUP(CoffeeSales[[#This Row],[Customer ID]],customers!$A$1:$A$1001,customers!$I$1:$I$1001,,0)</f>
        <v>Yes</v>
      </c>
    </row>
    <row r="219" spans="1:16" x14ac:dyDescent="0.3">
      <c r="A219" s="2" t="s">
        <v>1713</v>
      </c>
      <c r="B219" s="6">
        <v>43930</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s="2" t="str" cm="1">
        <f t="array" ref="I219">_xlfn.IFS(J219="Rob","Robusta",J219="Ara","Arabica",J219="Exc","Excelsa",J219="Lib","Liberica")</f>
        <v>Excelsa</v>
      </c>
      <c r="J219" t="str">
        <f>_xlfn.XLOOKUP(orders!D219,products!$A$1:$A$49,products!$B$1:$B$49,,0)</f>
        <v>Exc</v>
      </c>
      <c r="K219" t="str" cm="1">
        <f t="array" ref="K219">_xlfn.IFS(L219="M","Mid",L219="D","Dark",L219="L","Light")</f>
        <v>Light</v>
      </c>
      <c r="L219" t="str">
        <f>_xlfn.XLOOKUP(D219,products!$A$1:$A$49,products!$C$1:$C$49,,0)</f>
        <v>L</v>
      </c>
      <c r="M219" s="3">
        <f>_xlfn.XLOOKUP(orders!D219,products!$A$1:$A$49,products!$D$1:$D$49,,0)</f>
        <v>0.5</v>
      </c>
      <c r="N219" s="5">
        <f>_xlfn.XLOOKUP(orders!D219,products!$A$1:$A$49,products!$E$1:$E$49,,0)</f>
        <v>8.91</v>
      </c>
      <c r="O219" s="5">
        <f t="shared" si="3"/>
        <v>35.64</v>
      </c>
      <c r="P219" t="str">
        <f>_xlfn.XLOOKUP(CoffeeSales[[#This Row],[Customer ID]],customers!$A$1:$A$1001,customers!$I$1:$I$1001,,0)</f>
        <v>No</v>
      </c>
    </row>
    <row r="220" spans="1:16" x14ac:dyDescent="0.3">
      <c r="A220" s="2" t="s">
        <v>1719</v>
      </c>
      <c r="B220" s="6">
        <v>43931</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s="2" t="str" cm="1">
        <f t="array" ref="I220">_xlfn.IFS(J220="Rob","Robusta",J220="Ara","Arabica",J220="Exc","Excelsa",J220="Lib","Liberica")</f>
        <v>Arabica</v>
      </c>
      <c r="J220" t="str">
        <f>_xlfn.XLOOKUP(orders!D220,products!$A$1:$A$49,products!$B$1:$B$49,,0)</f>
        <v>Ara</v>
      </c>
      <c r="K220" t="str" cm="1">
        <f t="array" ref="K220">_xlfn.IFS(L220="M","Mid",L220="D","Dark",L220="L","Light")</f>
        <v>Mid</v>
      </c>
      <c r="L220" t="str">
        <f>_xlfn.XLOOKUP(D220,products!$A$1:$A$49,products!$C$1:$C$49,,0)</f>
        <v>M</v>
      </c>
      <c r="M220" s="3">
        <f>_xlfn.XLOOKUP(orders!D220,products!$A$1:$A$49,products!$D$1:$D$49,,0)</f>
        <v>1</v>
      </c>
      <c r="N220" s="5">
        <f>_xlfn.XLOOKUP(orders!D220,products!$A$1:$A$49,products!$E$1:$E$49,,0)</f>
        <v>11.25</v>
      </c>
      <c r="O220" s="5">
        <f t="shared" si="3"/>
        <v>56.25</v>
      </c>
      <c r="P220" t="str">
        <f>_xlfn.XLOOKUP(CoffeeSales[[#This Row],[Customer ID]],customers!$A$1:$A$1001,customers!$I$1:$I$1001,,0)</f>
        <v>Yes</v>
      </c>
    </row>
    <row r="221" spans="1:16" x14ac:dyDescent="0.3">
      <c r="A221" s="2" t="s">
        <v>1725</v>
      </c>
      <c r="B221" s="6">
        <v>43932</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s="2" t="str" cm="1">
        <f t="array" ref="I221">_xlfn.IFS(J221="Rob","Robusta",J221="Ara","Arabica",J221="Exc","Excelsa",J221="Lib","Liberica")</f>
        <v>Robusta</v>
      </c>
      <c r="J221" t="str">
        <f>_xlfn.XLOOKUP(orders!D221,products!$A$1:$A$49,products!$B$1:$B$49,,0)</f>
        <v>Rob</v>
      </c>
      <c r="K221" t="str" cm="1">
        <f t="array" ref="K221">_xlfn.IFS(L221="M","Mid",L221="D","Dark",L221="L","Light")</f>
        <v>Light</v>
      </c>
      <c r="L221" t="str">
        <f>_xlfn.XLOOKUP(D221,products!$A$1:$A$49,products!$C$1:$C$49,,0)</f>
        <v>L</v>
      </c>
      <c r="M221" s="3">
        <f>_xlfn.XLOOKUP(orders!D221,products!$A$1:$A$49,products!$D$1:$D$49,,0)</f>
        <v>0.2</v>
      </c>
      <c r="N221" s="5">
        <f>_xlfn.XLOOKUP(orders!D221,products!$A$1:$A$49,products!$E$1:$E$49,,0)</f>
        <v>3.5849999999999995</v>
      </c>
      <c r="O221" s="5">
        <f t="shared" si="3"/>
        <v>10.754999999999999</v>
      </c>
      <c r="P221" t="str">
        <f>_xlfn.XLOOKUP(CoffeeSales[[#This Row],[Customer ID]],customers!$A$1:$A$1001,customers!$I$1:$I$1001,,0)</f>
        <v>No</v>
      </c>
    </row>
    <row r="222" spans="1:16" x14ac:dyDescent="0.3">
      <c r="A222" s="2" t="s">
        <v>1725</v>
      </c>
      <c r="B222" s="6">
        <v>43933</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s="2" t="str" cm="1">
        <f t="array" ref="I222">_xlfn.IFS(J222="Rob","Robusta",J222="Ara","Arabica",J222="Exc","Excelsa",J222="Lib","Liberica")</f>
        <v>Robusta</v>
      </c>
      <c r="J222" t="str">
        <f>_xlfn.XLOOKUP(orders!D222,products!$A$1:$A$49,products!$B$1:$B$49,,0)</f>
        <v>Rob</v>
      </c>
      <c r="K222" t="str" cm="1">
        <f t="array" ref="K222">_xlfn.IFS(L222="M","Mid",L222="D","Dark",L222="L","Light")</f>
        <v>Mid</v>
      </c>
      <c r="L222" t="str">
        <f>_xlfn.XLOOKUP(D222,products!$A$1:$A$49,products!$C$1:$C$49,,0)</f>
        <v>M</v>
      </c>
      <c r="M222" s="3">
        <f>_xlfn.XLOOKUP(orders!D222,products!$A$1:$A$49,products!$D$1:$D$49,,0)</f>
        <v>0.2</v>
      </c>
      <c r="N222" s="5">
        <f>_xlfn.XLOOKUP(orders!D222,products!$A$1:$A$49,products!$E$1:$E$49,,0)</f>
        <v>2.9849999999999999</v>
      </c>
      <c r="O222" s="5">
        <f t="shared" si="3"/>
        <v>14.924999999999999</v>
      </c>
      <c r="P222" t="str">
        <f>_xlfn.XLOOKUP(CoffeeSales[[#This Row],[Customer ID]],customers!$A$1:$A$1001,customers!$I$1:$I$1001,,0)</f>
        <v>No</v>
      </c>
    </row>
    <row r="223" spans="1:16" x14ac:dyDescent="0.3">
      <c r="A223" s="2" t="s">
        <v>1736</v>
      </c>
      <c r="B223" s="6">
        <v>43934</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s="2" t="str" cm="1">
        <f t="array" ref="I223">_xlfn.IFS(J223="Rob","Robusta",J223="Ara","Arabica",J223="Exc","Excelsa",J223="Lib","Liberica")</f>
        <v>Arabica</v>
      </c>
      <c r="J223" t="str">
        <f>_xlfn.XLOOKUP(orders!D223,products!$A$1:$A$49,products!$B$1:$B$49,,0)</f>
        <v>Ara</v>
      </c>
      <c r="K223" t="str" cm="1">
        <f t="array" ref="K223">_xlfn.IFS(L223="M","Mid",L223="D","Dark",L223="L","Light")</f>
        <v>Light</v>
      </c>
      <c r="L223" t="str">
        <f>_xlfn.XLOOKUP(D223,products!$A$1:$A$49,products!$C$1:$C$49,,0)</f>
        <v>L</v>
      </c>
      <c r="M223" s="3">
        <f>_xlfn.XLOOKUP(orders!D223,products!$A$1:$A$49,products!$D$1:$D$49,,0)</f>
        <v>1</v>
      </c>
      <c r="N223" s="5">
        <f>_xlfn.XLOOKUP(orders!D223,products!$A$1:$A$49,products!$E$1:$E$49,,0)</f>
        <v>12.95</v>
      </c>
      <c r="O223" s="5">
        <f t="shared" si="3"/>
        <v>77.699999999999989</v>
      </c>
      <c r="P223" t="str">
        <f>_xlfn.XLOOKUP(CoffeeSales[[#This Row],[Customer ID]],customers!$A$1:$A$1001,customers!$I$1:$I$1001,,0)</f>
        <v>Yes</v>
      </c>
    </row>
    <row r="224" spans="1:16" x14ac:dyDescent="0.3">
      <c r="A224" s="2" t="s">
        <v>1742</v>
      </c>
      <c r="B224" s="6">
        <v>43935</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s="2" t="str" cm="1">
        <f t="array" ref="I224">_xlfn.IFS(J224="Rob","Robusta",J224="Ara","Arabica",J224="Exc","Excelsa",J224="Lib","Liberica")</f>
        <v>Liberica</v>
      </c>
      <c r="J224" t="str">
        <f>_xlfn.XLOOKUP(orders!D224,products!$A$1:$A$49,products!$B$1:$B$49,,0)</f>
        <v>Lib</v>
      </c>
      <c r="K224" t="str" cm="1">
        <f t="array" ref="K224">_xlfn.IFS(L224="M","Mid",L224="D","Dark",L224="L","Light")</f>
        <v>Dark</v>
      </c>
      <c r="L224" t="str">
        <f>_xlfn.XLOOKUP(D224,products!$A$1:$A$49,products!$C$1:$C$49,,0)</f>
        <v>D</v>
      </c>
      <c r="M224" s="3">
        <f>_xlfn.XLOOKUP(orders!D224,products!$A$1:$A$49,products!$D$1:$D$49,,0)</f>
        <v>0.5</v>
      </c>
      <c r="N224" s="5">
        <f>_xlfn.XLOOKUP(orders!D224,products!$A$1:$A$49,products!$E$1:$E$49,,0)</f>
        <v>7.77</v>
      </c>
      <c r="O224" s="5">
        <f t="shared" si="3"/>
        <v>23.31</v>
      </c>
      <c r="P224" t="str">
        <f>_xlfn.XLOOKUP(CoffeeSales[[#This Row],[Customer ID]],customers!$A$1:$A$1001,customers!$I$1:$I$1001,,0)</f>
        <v>No</v>
      </c>
    </row>
    <row r="225" spans="1:16" x14ac:dyDescent="0.3">
      <c r="A225" s="2" t="s">
        <v>1748</v>
      </c>
      <c r="B225" s="6">
        <v>43936</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s="2" t="str" cm="1">
        <f t="array" ref="I225">_xlfn.IFS(J225="Rob","Robusta",J225="Ara","Arabica",J225="Exc","Excelsa",J225="Lib","Liberica")</f>
        <v>Excelsa</v>
      </c>
      <c r="J225" t="str">
        <f>_xlfn.XLOOKUP(orders!D225,products!$A$1:$A$49,products!$B$1:$B$49,,0)</f>
        <v>Exc</v>
      </c>
      <c r="K225" t="str" cm="1">
        <f t="array" ref="K225">_xlfn.IFS(L225="M","Mid",L225="D","Dark",L225="L","Light")</f>
        <v>Light</v>
      </c>
      <c r="L225" t="str">
        <f>_xlfn.XLOOKUP(D225,products!$A$1:$A$49,products!$C$1:$C$49,,0)</f>
        <v>L</v>
      </c>
      <c r="M225" s="3">
        <f>_xlfn.XLOOKUP(orders!D225,products!$A$1:$A$49,products!$D$1:$D$49,,0)</f>
        <v>1</v>
      </c>
      <c r="N225" s="5">
        <f>_xlfn.XLOOKUP(orders!D225,products!$A$1:$A$49,products!$E$1:$E$49,,0)</f>
        <v>14.85</v>
      </c>
      <c r="O225" s="5">
        <f t="shared" si="3"/>
        <v>59.4</v>
      </c>
      <c r="P225" t="str">
        <f>_xlfn.XLOOKUP(CoffeeSales[[#This Row],[Customer ID]],customers!$A$1:$A$1001,customers!$I$1:$I$1001,,0)</f>
        <v>Yes</v>
      </c>
    </row>
    <row r="226" spans="1:16" x14ac:dyDescent="0.3">
      <c r="A226" s="2" t="s">
        <v>1753</v>
      </c>
      <c r="B226" s="6">
        <v>43937</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s="2" t="str" cm="1">
        <f t="array" ref="I226">_xlfn.IFS(J226="Rob","Robusta",J226="Ara","Arabica",J226="Exc","Excelsa",J226="Lib","Liberica")</f>
        <v>Liberica</v>
      </c>
      <c r="J226" t="str">
        <f>_xlfn.XLOOKUP(orders!D226,products!$A$1:$A$49,products!$B$1:$B$49,,0)</f>
        <v>Lib</v>
      </c>
      <c r="K226" t="str" cm="1">
        <f t="array" ref="K226">_xlfn.IFS(L226="M","Mid",L226="D","Dark",L226="L","Light")</f>
        <v>Dark</v>
      </c>
      <c r="L226" t="str">
        <f>_xlfn.XLOOKUP(D226,products!$A$1:$A$49,products!$C$1:$C$49,,0)</f>
        <v>D</v>
      </c>
      <c r="M226" s="3">
        <f>_xlfn.XLOOKUP(orders!D226,products!$A$1:$A$49,products!$D$1:$D$49,,0)</f>
        <v>2.5</v>
      </c>
      <c r="N226" s="5">
        <f>_xlfn.XLOOKUP(orders!D226,products!$A$1:$A$49,products!$E$1:$E$49,,0)</f>
        <v>29.784999999999997</v>
      </c>
      <c r="O226" s="5">
        <f t="shared" si="3"/>
        <v>119.13999999999999</v>
      </c>
      <c r="P226" t="str">
        <f>_xlfn.XLOOKUP(CoffeeSales[[#This Row],[Customer ID]],customers!$A$1:$A$1001,customers!$I$1:$I$1001,,0)</f>
        <v>Yes</v>
      </c>
    </row>
    <row r="227" spans="1:16" x14ac:dyDescent="0.3">
      <c r="A227" s="2" t="s">
        <v>1759</v>
      </c>
      <c r="B227" s="6">
        <v>43938</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s="2" t="str" cm="1">
        <f t="array" ref="I227">_xlfn.IFS(J227="Rob","Robusta",J227="Ara","Arabica",J227="Exc","Excelsa",J227="Lib","Liberica")</f>
        <v>Robusta</v>
      </c>
      <c r="J227" t="str">
        <f>_xlfn.XLOOKUP(orders!D227,products!$A$1:$A$49,products!$B$1:$B$49,,0)</f>
        <v>Rob</v>
      </c>
      <c r="K227" t="str" cm="1">
        <f t="array" ref="K227">_xlfn.IFS(L227="M","Mid",L227="D","Dark",L227="L","Light")</f>
        <v>Light</v>
      </c>
      <c r="L227" t="str">
        <f>_xlfn.XLOOKUP(D227,products!$A$1:$A$49,products!$C$1:$C$49,,0)</f>
        <v>L</v>
      </c>
      <c r="M227" s="3">
        <f>_xlfn.XLOOKUP(orders!D227,products!$A$1:$A$49,products!$D$1:$D$49,,0)</f>
        <v>0.2</v>
      </c>
      <c r="N227" s="5">
        <f>_xlfn.XLOOKUP(orders!D227,products!$A$1:$A$49,products!$E$1:$E$49,,0)</f>
        <v>3.5849999999999995</v>
      </c>
      <c r="O227" s="5">
        <f t="shared" si="3"/>
        <v>14.339999999999998</v>
      </c>
      <c r="P227" t="str">
        <f>_xlfn.XLOOKUP(CoffeeSales[[#This Row],[Customer ID]],customers!$A$1:$A$1001,customers!$I$1:$I$1001,,0)</f>
        <v>No</v>
      </c>
    </row>
    <row r="228" spans="1:16" x14ac:dyDescent="0.3">
      <c r="A228" s="2" t="s">
        <v>1765</v>
      </c>
      <c r="B228" s="6">
        <v>43939</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s="2" t="str" cm="1">
        <f t="array" ref="I228">_xlfn.IFS(J228="Rob","Robusta",J228="Ara","Arabica",J228="Exc","Excelsa",J228="Lib","Liberica")</f>
        <v>Arabica</v>
      </c>
      <c r="J228" t="str">
        <f>_xlfn.XLOOKUP(orders!D228,products!$A$1:$A$49,products!$B$1:$B$49,,0)</f>
        <v>Ara</v>
      </c>
      <c r="K228" t="str" cm="1">
        <f t="array" ref="K228">_xlfn.IFS(L228="M","Mid",L228="D","Dark",L228="L","Light")</f>
        <v>Mid</v>
      </c>
      <c r="L228" t="str">
        <f>_xlfn.XLOOKUP(D228,products!$A$1:$A$49,products!$C$1:$C$49,,0)</f>
        <v>M</v>
      </c>
      <c r="M228" s="3">
        <f>_xlfn.XLOOKUP(orders!D228,products!$A$1:$A$49,products!$D$1:$D$49,,0)</f>
        <v>2.5</v>
      </c>
      <c r="N228" s="5">
        <f>_xlfn.XLOOKUP(orders!D228,products!$A$1:$A$49,products!$E$1:$E$49,,0)</f>
        <v>25.874999999999996</v>
      </c>
      <c r="O228" s="5">
        <f t="shared" si="3"/>
        <v>129.37499999999997</v>
      </c>
      <c r="P228" t="str">
        <f>_xlfn.XLOOKUP(CoffeeSales[[#This Row],[Customer ID]],customers!$A$1:$A$1001,customers!$I$1:$I$1001,,0)</f>
        <v>No</v>
      </c>
    </row>
    <row r="229" spans="1:16" x14ac:dyDescent="0.3">
      <c r="A229" s="2" t="s">
        <v>1771</v>
      </c>
      <c r="B229" s="6">
        <v>43940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s="2" t="str" cm="1">
        <f t="array" ref="I229">_xlfn.IFS(J229="Rob","Robusta",J229="Ara","Arabica",J229="Exc","Excelsa",J229="Lib","Liberica")</f>
        <v>Robusta</v>
      </c>
      <c r="J229" t="str">
        <f>_xlfn.XLOOKUP(orders!D229,products!$A$1:$A$49,products!$B$1:$B$49,,0)</f>
        <v>Rob</v>
      </c>
      <c r="K229" t="str" cm="1">
        <f t="array" ref="K229">_xlfn.IFS(L229="M","Mid",L229="D","Dark",L229="L","Light")</f>
        <v>Dark</v>
      </c>
      <c r="L229" t="str">
        <f>_xlfn.XLOOKUP(D229,products!$A$1:$A$49,products!$C$1:$C$49,,0)</f>
        <v>D</v>
      </c>
      <c r="M229" s="3">
        <f>_xlfn.XLOOKUP(orders!D229,products!$A$1:$A$49,products!$D$1:$D$49,,0)</f>
        <v>0.2</v>
      </c>
      <c r="N229" s="5">
        <f>_xlfn.XLOOKUP(orders!D229,products!$A$1:$A$49,products!$E$1:$E$49,,0)</f>
        <v>2.6849999999999996</v>
      </c>
      <c r="O229" s="5">
        <f t="shared" si="3"/>
        <v>16.11</v>
      </c>
      <c r="P229" t="str">
        <f>_xlfn.XLOOKUP(CoffeeSales[[#This Row],[Customer ID]],customers!$A$1:$A$1001,customers!$I$1:$I$1001,,0)</f>
        <v>Yes</v>
      </c>
    </row>
    <row r="230" spans="1:16" x14ac:dyDescent="0.3">
      <c r="A230" s="2" t="s">
        <v>1777</v>
      </c>
      <c r="B230" s="6">
        <v>43941</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s="2" t="str" cm="1">
        <f t="array" ref="I230">_xlfn.IFS(J230="Rob","Robusta",J230="Ara","Arabica",J230="Exc","Excelsa",J230="Lib","Liberica")</f>
        <v>Robusta</v>
      </c>
      <c r="J230" t="str">
        <f>_xlfn.XLOOKUP(orders!D230,products!$A$1:$A$49,products!$B$1:$B$49,,0)</f>
        <v>Rob</v>
      </c>
      <c r="K230" t="str" cm="1">
        <f t="array" ref="K230">_xlfn.IFS(L230="M","Mid",L230="D","Dark",L230="L","Light")</f>
        <v>Light</v>
      </c>
      <c r="L230" t="str">
        <f>_xlfn.XLOOKUP(D230,products!$A$1:$A$49,products!$C$1:$C$49,,0)</f>
        <v>L</v>
      </c>
      <c r="M230" s="3">
        <f>_xlfn.XLOOKUP(orders!D230,products!$A$1:$A$49,products!$D$1:$D$49,,0)</f>
        <v>0.2</v>
      </c>
      <c r="N230" s="5">
        <f>_xlfn.XLOOKUP(orders!D230,products!$A$1:$A$49,products!$E$1:$E$49,,0)</f>
        <v>3.5849999999999995</v>
      </c>
      <c r="O230" s="5">
        <f t="shared" si="3"/>
        <v>17.924999999999997</v>
      </c>
      <c r="P230" t="str">
        <f>_xlfn.XLOOKUP(CoffeeSales[[#This Row],[Customer ID]],customers!$A$1:$A$1001,customers!$I$1:$I$1001,,0)</f>
        <v>No</v>
      </c>
    </row>
    <row r="231" spans="1:16" x14ac:dyDescent="0.3">
      <c r="A231" s="2" t="s">
        <v>1783</v>
      </c>
      <c r="B231" s="6">
        <v>43942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s="2" t="str" cm="1">
        <f t="array" ref="I231">_xlfn.IFS(J231="Rob","Robusta",J231="Ara","Arabica",J231="Exc","Excelsa",J231="Lib","Liberica")</f>
        <v>Liberica</v>
      </c>
      <c r="J231" t="str">
        <f>_xlfn.XLOOKUP(orders!D231,products!$A$1:$A$49,products!$B$1:$B$49,,0)</f>
        <v>Lib</v>
      </c>
      <c r="K231" t="str" cm="1">
        <f t="array" ref="K231">_xlfn.IFS(L231="M","Mid",L231="D","Dark",L231="L","Light")</f>
        <v>Mid</v>
      </c>
      <c r="L231" t="str">
        <f>_xlfn.XLOOKUP(D231,products!$A$1:$A$49,products!$C$1:$C$49,,0)</f>
        <v>M</v>
      </c>
      <c r="M231" s="3">
        <f>_xlfn.XLOOKUP(orders!D231,products!$A$1:$A$49,products!$D$1:$D$49,,0)</f>
        <v>0.2</v>
      </c>
      <c r="N231" s="5">
        <f>_xlfn.XLOOKUP(orders!D231,products!$A$1:$A$49,products!$E$1:$E$49,,0)</f>
        <v>4.3650000000000002</v>
      </c>
      <c r="O231" s="5">
        <f t="shared" si="3"/>
        <v>8.73</v>
      </c>
      <c r="P231" t="str">
        <f>_xlfn.XLOOKUP(CoffeeSales[[#This Row],[Customer ID]],customers!$A$1:$A$1001,customers!$I$1:$I$1001,,0)</f>
        <v>No</v>
      </c>
    </row>
    <row r="232" spans="1:16" x14ac:dyDescent="0.3">
      <c r="A232" s="2" t="s">
        <v>1789</v>
      </c>
      <c r="B232" s="6">
        <v>43943</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s="2" t="str" cm="1">
        <f t="array" ref="I232">_xlfn.IFS(J232="Rob","Robusta",J232="Ara","Arabica",J232="Exc","Excelsa",J232="Lib","Liberica")</f>
        <v>Arabica</v>
      </c>
      <c r="J232" t="str">
        <f>_xlfn.XLOOKUP(orders!D232,products!$A$1:$A$49,products!$B$1:$B$49,,0)</f>
        <v>Ara</v>
      </c>
      <c r="K232" t="str" cm="1">
        <f t="array" ref="K232">_xlfn.IFS(L232="M","Mid",L232="D","Dark",L232="L","Light")</f>
        <v>Mid</v>
      </c>
      <c r="L232" t="str">
        <f>_xlfn.XLOOKUP(D232,products!$A$1:$A$49,products!$C$1:$C$49,,0)</f>
        <v>M</v>
      </c>
      <c r="M232" s="3">
        <f>_xlfn.XLOOKUP(orders!D232,products!$A$1:$A$49,products!$D$1:$D$49,,0)</f>
        <v>2.5</v>
      </c>
      <c r="N232" s="5">
        <f>_xlfn.XLOOKUP(orders!D232,products!$A$1:$A$49,products!$E$1:$E$49,,0)</f>
        <v>25.874999999999996</v>
      </c>
      <c r="O232" s="5">
        <f t="shared" si="3"/>
        <v>51.749999999999993</v>
      </c>
      <c r="P232" t="str">
        <f>_xlfn.XLOOKUP(CoffeeSales[[#This Row],[Customer ID]],customers!$A$1:$A$1001,customers!$I$1:$I$1001,,0)</f>
        <v>No</v>
      </c>
    </row>
    <row r="233" spans="1:16" x14ac:dyDescent="0.3">
      <c r="A233" s="2" t="s">
        <v>1795</v>
      </c>
      <c r="B233" s="6">
        <v>43944</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s="2" t="str" cm="1">
        <f t="array" ref="I233">_xlfn.IFS(J233="Rob","Robusta",J233="Ara","Arabica",J233="Exc","Excelsa",J233="Lib","Liberica")</f>
        <v>Liberica</v>
      </c>
      <c r="J233" t="str">
        <f>_xlfn.XLOOKUP(orders!D233,products!$A$1:$A$49,products!$B$1:$B$49,,0)</f>
        <v>Lib</v>
      </c>
      <c r="K233" t="str" cm="1">
        <f t="array" ref="K233">_xlfn.IFS(L233="M","Mid",L233="D","Dark",L233="L","Light")</f>
        <v>Mid</v>
      </c>
      <c r="L233" t="str">
        <f>_xlfn.XLOOKUP(D233,products!$A$1:$A$49,products!$C$1:$C$49,,0)</f>
        <v>M</v>
      </c>
      <c r="M233" s="3">
        <f>_xlfn.XLOOKUP(orders!D233,products!$A$1:$A$49,products!$D$1:$D$49,,0)</f>
        <v>0.2</v>
      </c>
      <c r="N233" s="5">
        <f>_xlfn.XLOOKUP(orders!D233,products!$A$1:$A$49,products!$E$1:$E$49,,0)</f>
        <v>4.3650000000000002</v>
      </c>
      <c r="O233" s="5">
        <f t="shared" si="3"/>
        <v>8.73</v>
      </c>
      <c r="P233" t="str">
        <f>_xlfn.XLOOKUP(CoffeeSales[[#This Row],[Customer ID]],customers!$A$1:$A$1001,customers!$I$1:$I$1001,,0)</f>
        <v>Yes</v>
      </c>
    </row>
    <row r="234" spans="1:16" x14ac:dyDescent="0.3">
      <c r="A234" s="2" t="s">
        <v>1800</v>
      </c>
      <c r="B234" s="6">
        <v>43945</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s="2" t="str" cm="1">
        <f t="array" ref="I234">_xlfn.IFS(J234="Rob","Robusta",J234="Ara","Arabica",J234="Exc","Excelsa",J234="Lib","Liberica")</f>
        <v>Liberica</v>
      </c>
      <c r="J234" t="str">
        <f>_xlfn.XLOOKUP(orders!D234,products!$A$1:$A$49,products!$B$1:$B$49,,0)</f>
        <v>Lib</v>
      </c>
      <c r="K234" t="str" cm="1">
        <f t="array" ref="K234">_xlfn.IFS(L234="M","Mid",L234="D","Dark",L234="L","Light")</f>
        <v>Light</v>
      </c>
      <c r="L234" t="str">
        <f>_xlfn.XLOOKUP(D234,products!$A$1:$A$49,products!$C$1:$C$49,,0)</f>
        <v>L</v>
      </c>
      <c r="M234" s="3">
        <f>_xlfn.XLOOKUP(orders!D234,products!$A$1:$A$49,products!$D$1:$D$49,,0)</f>
        <v>0.2</v>
      </c>
      <c r="N234" s="5">
        <f>_xlfn.XLOOKUP(orders!D234,products!$A$1:$A$49,products!$E$1:$E$49,,0)</f>
        <v>4.7549999999999999</v>
      </c>
      <c r="O234" s="5">
        <f t="shared" si="3"/>
        <v>23.774999999999999</v>
      </c>
      <c r="P234" t="str">
        <f>_xlfn.XLOOKUP(CoffeeSales[[#This Row],[Customer ID]],customers!$A$1:$A$1001,customers!$I$1:$I$1001,,0)</f>
        <v>No</v>
      </c>
    </row>
    <row r="235" spans="1:16" x14ac:dyDescent="0.3">
      <c r="A235" s="2" t="s">
        <v>1806</v>
      </c>
      <c r="B235" s="6">
        <v>43946</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s="2" t="str" cm="1">
        <f t="array" ref="I235">_xlfn.IFS(J235="Rob","Robusta",J235="Ara","Arabica",J235="Exc","Excelsa",J235="Lib","Liberica")</f>
        <v>Excelsa</v>
      </c>
      <c r="J235" t="str">
        <f>_xlfn.XLOOKUP(orders!D235,products!$A$1:$A$49,products!$B$1:$B$49,,0)</f>
        <v>Exc</v>
      </c>
      <c r="K235" t="str" cm="1">
        <f t="array" ref="K235">_xlfn.IFS(L235="M","Mid",L235="D","Dark",L235="L","Light")</f>
        <v>Mid</v>
      </c>
      <c r="L235" t="str">
        <f>_xlfn.XLOOKUP(D235,products!$A$1:$A$49,products!$C$1:$C$49,,0)</f>
        <v>M</v>
      </c>
      <c r="M235" s="3">
        <f>_xlfn.XLOOKUP(orders!D235,products!$A$1:$A$49,products!$D$1:$D$49,,0)</f>
        <v>0.2</v>
      </c>
      <c r="N235" s="5">
        <f>_xlfn.XLOOKUP(orders!D235,products!$A$1:$A$49,products!$E$1:$E$49,,0)</f>
        <v>4.125</v>
      </c>
      <c r="O235" s="5">
        <f t="shared" si="3"/>
        <v>20.625</v>
      </c>
      <c r="P235" t="str">
        <f>_xlfn.XLOOKUP(CoffeeSales[[#This Row],[Customer ID]],customers!$A$1:$A$1001,customers!$I$1:$I$1001,,0)</f>
        <v>No</v>
      </c>
    </row>
    <row r="236" spans="1:16" x14ac:dyDescent="0.3">
      <c r="A236" s="2" t="s">
        <v>1812</v>
      </c>
      <c r="B236" s="6">
        <v>43947</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s="2" t="str" cm="1">
        <f t="array" ref="I236">_xlfn.IFS(J236="Rob","Robusta",J236="Ara","Arabica",J236="Exc","Excelsa",J236="Lib","Liberica")</f>
        <v>Liberica</v>
      </c>
      <c r="J236" t="str">
        <f>_xlfn.XLOOKUP(orders!D236,products!$A$1:$A$49,products!$B$1:$B$49,,0)</f>
        <v>Lib</v>
      </c>
      <c r="K236" t="str" cm="1">
        <f t="array" ref="K236">_xlfn.IFS(L236="M","Mid",L236="D","Dark",L236="L","Light")</f>
        <v>Light</v>
      </c>
      <c r="L236" t="str">
        <f>_xlfn.XLOOKUP(D236,products!$A$1:$A$49,products!$C$1:$C$49,,0)</f>
        <v>L</v>
      </c>
      <c r="M236" s="3">
        <f>_xlfn.XLOOKUP(orders!D236,products!$A$1:$A$49,products!$D$1:$D$49,,0)</f>
        <v>2.5</v>
      </c>
      <c r="N236" s="5">
        <f>_xlfn.XLOOKUP(orders!D236,products!$A$1:$A$49,products!$E$1:$E$49,,0)</f>
        <v>36.454999999999998</v>
      </c>
      <c r="O236" s="5">
        <f t="shared" si="3"/>
        <v>36.454999999999998</v>
      </c>
      <c r="P236" t="str">
        <f>_xlfn.XLOOKUP(CoffeeSales[[#This Row],[Customer ID]],customers!$A$1:$A$1001,customers!$I$1:$I$1001,,0)</f>
        <v>No</v>
      </c>
    </row>
    <row r="237" spans="1:16" x14ac:dyDescent="0.3">
      <c r="A237" s="2" t="s">
        <v>1818</v>
      </c>
      <c r="B237" s="6">
        <v>43948</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s="2" t="str" cm="1">
        <f t="array" ref="I237">_xlfn.IFS(J237="Rob","Robusta",J237="Ara","Arabica",J237="Exc","Excelsa",J237="Lib","Liberica")</f>
        <v>Liberica</v>
      </c>
      <c r="J237" t="str">
        <f>_xlfn.XLOOKUP(orders!D237,products!$A$1:$A$49,products!$B$1:$B$49,,0)</f>
        <v>Lib</v>
      </c>
      <c r="K237" t="str" cm="1">
        <f t="array" ref="K237">_xlfn.IFS(L237="M","Mid",L237="D","Dark",L237="L","Light")</f>
        <v>Light</v>
      </c>
      <c r="L237" t="str">
        <f>_xlfn.XLOOKUP(D237,products!$A$1:$A$49,products!$C$1:$C$49,,0)</f>
        <v>L</v>
      </c>
      <c r="M237" s="3">
        <f>_xlfn.XLOOKUP(orders!D237,products!$A$1:$A$49,products!$D$1:$D$49,,0)</f>
        <v>2.5</v>
      </c>
      <c r="N237" s="5">
        <f>_xlfn.XLOOKUP(orders!D237,products!$A$1:$A$49,products!$E$1:$E$49,,0)</f>
        <v>36.454999999999998</v>
      </c>
      <c r="O237" s="5">
        <f t="shared" si="3"/>
        <v>182.27499999999998</v>
      </c>
      <c r="P237" t="str">
        <f>_xlfn.XLOOKUP(CoffeeSales[[#This Row],[Customer ID]],customers!$A$1:$A$1001,customers!$I$1:$I$1001,,0)</f>
        <v>No</v>
      </c>
    </row>
    <row r="238" spans="1:16" x14ac:dyDescent="0.3">
      <c r="A238" s="2" t="s">
        <v>1822</v>
      </c>
      <c r="B238" s="6">
        <v>43949</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s="2" t="str" cm="1">
        <f t="array" ref="I238">_xlfn.IFS(J238="Rob","Robusta",J238="Ara","Arabica",J238="Exc","Excelsa",J238="Lib","Liberica")</f>
        <v>Liberica</v>
      </c>
      <c r="J238" t="str">
        <f>_xlfn.XLOOKUP(orders!D238,products!$A$1:$A$49,products!$B$1:$B$49,,0)</f>
        <v>Lib</v>
      </c>
      <c r="K238" t="str" cm="1">
        <f t="array" ref="K238">_xlfn.IFS(L238="M","Mid",L238="D","Dark",L238="L","Light")</f>
        <v>Dark</v>
      </c>
      <c r="L238" t="str">
        <f>_xlfn.XLOOKUP(D238,products!$A$1:$A$49,products!$C$1:$C$49,,0)</f>
        <v>D</v>
      </c>
      <c r="M238" s="3">
        <f>_xlfn.XLOOKUP(orders!D238,products!$A$1:$A$49,products!$D$1:$D$49,,0)</f>
        <v>2.5</v>
      </c>
      <c r="N238" s="5">
        <f>_xlfn.XLOOKUP(orders!D238,products!$A$1:$A$49,products!$E$1:$E$49,,0)</f>
        <v>29.784999999999997</v>
      </c>
      <c r="O238" s="5">
        <f t="shared" si="3"/>
        <v>89.35499999999999</v>
      </c>
      <c r="P238" t="str">
        <f>_xlfn.XLOOKUP(CoffeeSales[[#This Row],[Customer ID]],customers!$A$1:$A$1001,customers!$I$1:$I$1001,,0)</f>
        <v>No</v>
      </c>
    </row>
    <row r="239" spans="1:16" x14ac:dyDescent="0.3">
      <c r="A239" s="2" t="s">
        <v>1828</v>
      </c>
      <c r="B239" s="6">
        <v>43950</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s="2" t="str" cm="1">
        <f t="array" ref="I239">_xlfn.IFS(J239="Rob","Robusta",J239="Ara","Arabica",J239="Exc","Excelsa",J239="Lib","Liberica")</f>
        <v>Robusta</v>
      </c>
      <c r="J239" t="str">
        <f>_xlfn.XLOOKUP(orders!D239,products!$A$1:$A$49,products!$B$1:$B$49,,0)</f>
        <v>Rob</v>
      </c>
      <c r="K239" t="str" cm="1">
        <f t="array" ref="K239">_xlfn.IFS(L239="M","Mid",L239="D","Dark",L239="L","Light")</f>
        <v>Light</v>
      </c>
      <c r="L239" t="str">
        <f>_xlfn.XLOOKUP(D239,products!$A$1:$A$49,products!$C$1:$C$49,,0)</f>
        <v>L</v>
      </c>
      <c r="M239" s="3">
        <f>_xlfn.XLOOKUP(orders!D239,products!$A$1:$A$49,products!$D$1:$D$49,,0)</f>
        <v>0.2</v>
      </c>
      <c r="N239" s="5">
        <f>_xlfn.XLOOKUP(orders!D239,products!$A$1:$A$49,products!$E$1:$E$49,,0)</f>
        <v>3.5849999999999995</v>
      </c>
      <c r="O239" s="5">
        <f t="shared" si="3"/>
        <v>3.5849999999999995</v>
      </c>
      <c r="P239" t="str">
        <f>_xlfn.XLOOKUP(CoffeeSales[[#This Row],[Customer ID]],customers!$A$1:$A$1001,customers!$I$1:$I$1001,,0)</f>
        <v>Yes</v>
      </c>
    </row>
    <row r="240" spans="1:16" x14ac:dyDescent="0.3">
      <c r="A240" s="2" t="s">
        <v>1833</v>
      </c>
      <c r="B240" s="6">
        <v>43951</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s="2" t="str" cm="1">
        <f t="array" ref="I240">_xlfn.IFS(J240="Rob","Robusta",J240="Ara","Arabica",J240="Exc","Excelsa",J240="Lib","Liberica")</f>
        <v>Robusta</v>
      </c>
      <c r="J240" t="str">
        <f>_xlfn.XLOOKUP(orders!D240,products!$A$1:$A$49,products!$B$1:$B$49,,0)</f>
        <v>Rob</v>
      </c>
      <c r="K240" t="str" cm="1">
        <f t="array" ref="K240">_xlfn.IFS(L240="M","Mid",L240="D","Dark",L240="L","Light")</f>
        <v>Mid</v>
      </c>
      <c r="L240" t="str">
        <f>_xlfn.XLOOKUP(D240,products!$A$1:$A$49,products!$C$1:$C$49,,0)</f>
        <v>M</v>
      </c>
      <c r="M240" s="3">
        <f>_xlfn.XLOOKUP(orders!D240,products!$A$1:$A$49,products!$D$1:$D$49,,0)</f>
        <v>2.5</v>
      </c>
      <c r="N240" s="5">
        <f>_xlfn.XLOOKUP(orders!D240,products!$A$1:$A$49,products!$E$1:$E$49,,0)</f>
        <v>22.884999999999998</v>
      </c>
      <c r="O240" s="5">
        <f t="shared" si="3"/>
        <v>45.769999999999996</v>
      </c>
      <c r="P240" t="str">
        <f>_xlfn.XLOOKUP(CoffeeSales[[#This Row],[Customer ID]],customers!$A$1:$A$1001,customers!$I$1:$I$1001,,0)</f>
        <v>Yes</v>
      </c>
    </row>
    <row r="241" spans="1:16" x14ac:dyDescent="0.3">
      <c r="A241" s="2" t="s">
        <v>1839</v>
      </c>
      <c r="B241" s="6">
        <v>43952</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s="2" t="str" cm="1">
        <f t="array" ref="I241">_xlfn.IFS(J241="Rob","Robusta",J241="Ara","Arabica",J241="Exc","Excelsa",J241="Lib","Liberica")</f>
        <v>Excelsa</v>
      </c>
      <c r="J241" t="str">
        <f>_xlfn.XLOOKUP(orders!D241,products!$A$1:$A$49,products!$B$1:$B$49,,0)</f>
        <v>Exc</v>
      </c>
      <c r="K241" t="str" cm="1">
        <f t="array" ref="K241">_xlfn.IFS(L241="M","Mid",L241="D","Dark",L241="L","Light")</f>
        <v>Light</v>
      </c>
      <c r="L241" t="str">
        <f>_xlfn.XLOOKUP(D241,products!$A$1:$A$49,products!$C$1:$C$49,,0)</f>
        <v>L</v>
      </c>
      <c r="M241" s="3">
        <f>_xlfn.XLOOKUP(orders!D241,products!$A$1:$A$49,products!$D$1:$D$49,,0)</f>
        <v>1</v>
      </c>
      <c r="N241" s="5">
        <f>_xlfn.XLOOKUP(orders!D241,products!$A$1:$A$49,products!$E$1:$E$49,,0)</f>
        <v>14.85</v>
      </c>
      <c r="O241" s="5">
        <f t="shared" si="3"/>
        <v>59.4</v>
      </c>
      <c r="P241" t="str">
        <f>_xlfn.XLOOKUP(CoffeeSales[[#This Row],[Customer ID]],customers!$A$1:$A$1001,customers!$I$1:$I$1001,,0)</f>
        <v>No</v>
      </c>
    </row>
    <row r="242" spans="1:16" x14ac:dyDescent="0.3">
      <c r="A242" s="2" t="s">
        <v>1845</v>
      </c>
      <c r="B242" s="6">
        <v>43953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s="2" t="str" cm="1">
        <f t="array" ref="I242">_xlfn.IFS(J242="Rob","Robusta",J242="Ara","Arabica",J242="Exc","Excelsa",J242="Lib","Liberica")</f>
        <v>Arabica</v>
      </c>
      <c r="J242" t="str">
        <f>_xlfn.XLOOKUP(orders!D242,products!$A$1:$A$49,products!$B$1:$B$49,,0)</f>
        <v>Ara</v>
      </c>
      <c r="K242" t="str" cm="1">
        <f t="array" ref="K242">_xlfn.IFS(L242="M","Mid",L242="D","Dark",L242="L","Light")</f>
        <v>Mid</v>
      </c>
      <c r="L242" t="str">
        <f>_xlfn.XLOOKUP(D242,products!$A$1:$A$49,products!$C$1:$C$49,,0)</f>
        <v>M</v>
      </c>
      <c r="M242" s="3">
        <f>_xlfn.XLOOKUP(orders!D242,products!$A$1:$A$49,products!$D$1:$D$49,,0)</f>
        <v>2.5</v>
      </c>
      <c r="N242" s="5">
        <f>_xlfn.XLOOKUP(orders!D242,products!$A$1:$A$49,products!$E$1:$E$49,,0)</f>
        <v>25.874999999999996</v>
      </c>
      <c r="O242" s="5">
        <f t="shared" si="3"/>
        <v>155.24999999999997</v>
      </c>
      <c r="P242" t="str">
        <f>_xlfn.XLOOKUP(CoffeeSales[[#This Row],[Customer ID]],customers!$A$1:$A$1001,customers!$I$1:$I$1001,,0)</f>
        <v>Yes</v>
      </c>
    </row>
    <row r="243" spans="1:16" x14ac:dyDescent="0.3">
      <c r="A243" s="2" t="s">
        <v>1849</v>
      </c>
      <c r="B243" s="6">
        <v>43954</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s="2" t="str" cm="1">
        <f t="array" ref="I243">_xlfn.IFS(J243="Rob","Robusta",J243="Ara","Arabica",J243="Exc","Excelsa",J243="Lib","Liberica")</f>
        <v>Robusta</v>
      </c>
      <c r="J243" t="str">
        <f>_xlfn.XLOOKUP(orders!D243,products!$A$1:$A$49,products!$B$1:$B$49,,0)</f>
        <v>Rob</v>
      </c>
      <c r="K243" t="str" cm="1">
        <f t="array" ref="K243">_xlfn.IFS(L243="M","Mid",L243="D","Dark",L243="L","Light")</f>
        <v>Mid</v>
      </c>
      <c r="L243" t="str">
        <f>_xlfn.XLOOKUP(D243,products!$A$1:$A$49,products!$C$1:$C$49,,0)</f>
        <v>M</v>
      </c>
      <c r="M243" s="3">
        <f>_xlfn.XLOOKUP(orders!D243,products!$A$1:$A$49,products!$D$1:$D$49,,0)</f>
        <v>2.5</v>
      </c>
      <c r="N243" s="5">
        <f>_xlfn.XLOOKUP(orders!D243,products!$A$1:$A$49,products!$E$1:$E$49,,0)</f>
        <v>22.884999999999998</v>
      </c>
      <c r="O243" s="5">
        <f t="shared" si="3"/>
        <v>45.769999999999996</v>
      </c>
      <c r="P243" t="str">
        <f>_xlfn.XLOOKUP(CoffeeSales[[#This Row],[Customer ID]],customers!$A$1:$A$1001,customers!$I$1:$I$1001,,0)</f>
        <v>No</v>
      </c>
    </row>
    <row r="244" spans="1:16" x14ac:dyDescent="0.3">
      <c r="A244" s="2" t="s">
        <v>1854</v>
      </c>
      <c r="B244" s="6">
        <v>43955</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s="2" t="str" cm="1">
        <f t="array" ref="I244">_xlfn.IFS(J244="Rob","Robusta",J244="Ara","Arabica",J244="Exc","Excelsa",J244="Lib","Liberica")</f>
        <v>Excelsa</v>
      </c>
      <c r="J244" t="str">
        <f>_xlfn.XLOOKUP(orders!D244,products!$A$1:$A$49,products!$B$1:$B$49,,0)</f>
        <v>Exc</v>
      </c>
      <c r="K244" t="str" cm="1">
        <f t="array" ref="K244">_xlfn.IFS(L244="M","Mid",L244="D","Dark",L244="L","Light")</f>
        <v>Dark</v>
      </c>
      <c r="L244" t="str">
        <f>_xlfn.XLOOKUP(D244,products!$A$1:$A$49,products!$C$1:$C$49,,0)</f>
        <v>D</v>
      </c>
      <c r="M244" s="3">
        <f>_xlfn.XLOOKUP(orders!D244,products!$A$1:$A$49,products!$D$1:$D$49,,0)</f>
        <v>1</v>
      </c>
      <c r="N244" s="5">
        <f>_xlfn.XLOOKUP(orders!D244,products!$A$1:$A$49,products!$E$1:$E$49,,0)</f>
        <v>12.15</v>
      </c>
      <c r="O244" s="5">
        <f t="shared" si="3"/>
        <v>36.450000000000003</v>
      </c>
      <c r="P244" t="str">
        <f>_xlfn.XLOOKUP(CoffeeSales[[#This Row],[Customer ID]],customers!$A$1:$A$1001,customers!$I$1:$I$1001,,0)</f>
        <v>Yes</v>
      </c>
    </row>
    <row r="245" spans="1:16" x14ac:dyDescent="0.3">
      <c r="A245" s="2" t="s">
        <v>1860</v>
      </c>
      <c r="B245" s="6">
        <v>43956</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s="2" t="str" cm="1">
        <f t="array" ref="I245">_xlfn.IFS(J245="Rob","Robusta",J245="Ara","Arabica",J245="Exc","Excelsa",J245="Lib","Liberica")</f>
        <v>Excelsa</v>
      </c>
      <c r="J245" t="str">
        <f>_xlfn.XLOOKUP(orders!D245,products!$A$1:$A$49,products!$B$1:$B$49,,0)</f>
        <v>Exc</v>
      </c>
      <c r="K245" t="str" cm="1">
        <f t="array" ref="K245">_xlfn.IFS(L245="M","Mid",L245="D","Dark",L245="L","Light")</f>
        <v>Dark</v>
      </c>
      <c r="L245" t="str">
        <f>_xlfn.XLOOKUP(D245,products!$A$1:$A$49,products!$C$1:$C$49,,0)</f>
        <v>D</v>
      </c>
      <c r="M245" s="3">
        <f>_xlfn.XLOOKUP(orders!D245,products!$A$1:$A$49,products!$D$1:$D$49,,0)</f>
        <v>0.5</v>
      </c>
      <c r="N245" s="5">
        <f>_xlfn.XLOOKUP(orders!D245,products!$A$1:$A$49,products!$E$1:$E$49,,0)</f>
        <v>7.29</v>
      </c>
      <c r="O245" s="5">
        <f t="shared" si="3"/>
        <v>29.16</v>
      </c>
      <c r="P245" t="str">
        <f>_xlfn.XLOOKUP(CoffeeSales[[#This Row],[Customer ID]],customers!$A$1:$A$1001,customers!$I$1:$I$1001,,0)</f>
        <v>Yes</v>
      </c>
    </row>
    <row r="246" spans="1:16" x14ac:dyDescent="0.3">
      <c r="A246" s="2" t="s">
        <v>1866</v>
      </c>
      <c r="B246" s="6">
        <v>43957</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s="2" t="str" cm="1">
        <f t="array" ref="I246">_xlfn.IFS(J246="Rob","Robusta",J246="Ara","Arabica",J246="Exc","Excelsa",J246="Lib","Liberica")</f>
        <v>Liberica</v>
      </c>
      <c r="J246" t="str">
        <f>_xlfn.XLOOKUP(orders!D246,products!$A$1:$A$49,products!$B$1:$B$49,,0)</f>
        <v>Lib</v>
      </c>
      <c r="K246" t="str" cm="1">
        <f t="array" ref="K246">_xlfn.IFS(L246="M","Mid",L246="D","Dark",L246="L","Light")</f>
        <v>Mid</v>
      </c>
      <c r="L246" t="str">
        <f>_xlfn.XLOOKUP(D246,products!$A$1:$A$49,products!$C$1:$C$49,,0)</f>
        <v>M</v>
      </c>
      <c r="M246" s="3">
        <f>_xlfn.XLOOKUP(orders!D246,products!$A$1:$A$49,products!$D$1:$D$49,,0)</f>
        <v>2.5</v>
      </c>
      <c r="N246" s="5">
        <f>_xlfn.XLOOKUP(orders!D246,products!$A$1:$A$49,products!$E$1:$E$49,,0)</f>
        <v>33.464999999999996</v>
      </c>
      <c r="O246" s="5">
        <f t="shared" si="3"/>
        <v>133.85999999999999</v>
      </c>
      <c r="P246" t="str">
        <f>_xlfn.XLOOKUP(CoffeeSales[[#This Row],[Customer ID]],customers!$A$1:$A$1001,customers!$I$1:$I$1001,,0)</f>
        <v>No</v>
      </c>
    </row>
    <row r="247" spans="1:16" x14ac:dyDescent="0.3">
      <c r="A247" s="2" t="s">
        <v>1872</v>
      </c>
      <c r="B247" s="6">
        <v>43958</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s="2" t="str" cm="1">
        <f t="array" ref="I247">_xlfn.IFS(J247="Rob","Robusta",J247="Ara","Arabica",J247="Exc","Excelsa",J247="Lib","Liberica")</f>
        <v>Liberica</v>
      </c>
      <c r="J247" t="str">
        <f>_xlfn.XLOOKUP(orders!D247,products!$A$1:$A$49,products!$B$1:$B$49,,0)</f>
        <v>Lib</v>
      </c>
      <c r="K247" t="str" cm="1">
        <f t="array" ref="K247">_xlfn.IFS(L247="M","Mid",L247="D","Dark",L247="L","Light")</f>
        <v>Light</v>
      </c>
      <c r="L247" t="str">
        <f>_xlfn.XLOOKUP(D247,products!$A$1:$A$49,products!$C$1:$C$49,,0)</f>
        <v>L</v>
      </c>
      <c r="M247" s="3">
        <f>_xlfn.XLOOKUP(orders!D247,products!$A$1:$A$49,products!$D$1:$D$49,,0)</f>
        <v>0.2</v>
      </c>
      <c r="N247" s="5">
        <f>_xlfn.XLOOKUP(orders!D247,products!$A$1:$A$49,products!$E$1:$E$49,,0)</f>
        <v>4.7549999999999999</v>
      </c>
      <c r="O247" s="5">
        <f t="shared" si="3"/>
        <v>23.774999999999999</v>
      </c>
      <c r="P247" t="str">
        <f>_xlfn.XLOOKUP(CoffeeSales[[#This Row],[Customer ID]],customers!$A$1:$A$1001,customers!$I$1:$I$1001,,0)</f>
        <v>Yes</v>
      </c>
    </row>
    <row r="248" spans="1:16" x14ac:dyDescent="0.3">
      <c r="A248" s="2" t="s">
        <v>1878</v>
      </c>
      <c r="B248" s="6">
        <v>43959</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s="2" t="str" cm="1">
        <f t="array" ref="I248">_xlfn.IFS(J248="Rob","Robusta",J248="Ara","Arabica",J248="Exc","Excelsa",J248="Lib","Liberica")</f>
        <v>Liberica</v>
      </c>
      <c r="J248" t="str">
        <f>_xlfn.XLOOKUP(orders!D248,products!$A$1:$A$49,products!$B$1:$B$49,,0)</f>
        <v>Lib</v>
      </c>
      <c r="K248" t="str" cm="1">
        <f t="array" ref="K248">_xlfn.IFS(L248="M","Mid",L248="D","Dark",L248="L","Light")</f>
        <v>Dark</v>
      </c>
      <c r="L248" t="str">
        <f>_xlfn.XLOOKUP(D248,products!$A$1:$A$49,products!$C$1:$C$49,,0)</f>
        <v>D</v>
      </c>
      <c r="M248" s="3">
        <f>_xlfn.XLOOKUP(orders!D248,products!$A$1:$A$49,products!$D$1:$D$49,,0)</f>
        <v>1</v>
      </c>
      <c r="N248" s="5">
        <f>_xlfn.XLOOKUP(orders!D248,products!$A$1:$A$49,products!$E$1:$E$49,,0)</f>
        <v>12.95</v>
      </c>
      <c r="O248" s="5">
        <f t="shared" si="3"/>
        <v>38.849999999999994</v>
      </c>
      <c r="P248" t="str">
        <f>_xlfn.XLOOKUP(CoffeeSales[[#This Row],[Customer ID]],customers!$A$1:$A$1001,customers!$I$1:$I$1001,,0)</f>
        <v>No</v>
      </c>
    </row>
    <row r="249" spans="1:16" x14ac:dyDescent="0.3">
      <c r="A249" s="2" t="s">
        <v>1884</v>
      </c>
      <c r="B249" s="6">
        <v>43960</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s="2" t="str" cm="1">
        <f t="array" ref="I249">_xlfn.IFS(J249="Rob","Robusta",J249="Ara","Arabica",J249="Exc","Excelsa",J249="Lib","Liberica")</f>
        <v>Robusta</v>
      </c>
      <c r="J249" t="str">
        <f>_xlfn.XLOOKUP(orders!D249,products!$A$1:$A$49,products!$B$1:$B$49,,0)</f>
        <v>Rob</v>
      </c>
      <c r="K249" t="str" cm="1">
        <f t="array" ref="K249">_xlfn.IFS(L249="M","Mid",L249="D","Dark",L249="L","Light")</f>
        <v>Light</v>
      </c>
      <c r="L249" t="str">
        <f>_xlfn.XLOOKUP(D249,products!$A$1:$A$49,products!$C$1:$C$49,,0)</f>
        <v>L</v>
      </c>
      <c r="M249" s="3">
        <f>_xlfn.XLOOKUP(orders!D249,products!$A$1:$A$49,products!$D$1:$D$49,,0)</f>
        <v>0.2</v>
      </c>
      <c r="N249" s="5">
        <f>_xlfn.XLOOKUP(orders!D249,products!$A$1:$A$49,products!$E$1:$E$49,,0)</f>
        <v>3.5849999999999995</v>
      </c>
      <c r="O249" s="5">
        <f t="shared" si="3"/>
        <v>21.509999999999998</v>
      </c>
      <c r="P249" t="str">
        <f>_xlfn.XLOOKUP(CoffeeSales[[#This Row],[Customer ID]],customers!$A$1:$A$1001,customers!$I$1:$I$1001,,0)</f>
        <v>Yes</v>
      </c>
    </row>
    <row r="250" spans="1:16" x14ac:dyDescent="0.3">
      <c r="A250" s="2" t="s">
        <v>1889</v>
      </c>
      <c r="B250" s="6">
        <v>43961</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s="2" t="str" cm="1">
        <f t="array" ref="I250">_xlfn.IFS(J250="Rob","Robusta",J250="Ara","Arabica",J250="Exc","Excelsa",J250="Lib","Liberica")</f>
        <v>Arabica</v>
      </c>
      <c r="J250" t="str">
        <f>_xlfn.XLOOKUP(orders!D250,products!$A$1:$A$49,products!$B$1:$B$49,,0)</f>
        <v>Ara</v>
      </c>
      <c r="K250" t="str" cm="1">
        <f t="array" ref="K250">_xlfn.IFS(L250="M","Mid",L250="D","Dark",L250="L","Light")</f>
        <v>Dark</v>
      </c>
      <c r="L250" t="str">
        <f>_xlfn.XLOOKUP(D250,products!$A$1:$A$49,products!$C$1:$C$49,,0)</f>
        <v>D</v>
      </c>
      <c r="M250" s="3">
        <f>_xlfn.XLOOKUP(orders!D250,products!$A$1:$A$49,products!$D$1:$D$49,,0)</f>
        <v>1</v>
      </c>
      <c r="N250" s="5">
        <f>_xlfn.XLOOKUP(orders!D250,products!$A$1:$A$49,products!$E$1:$E$49,,0)</f>
        <v>9.9499999999999993</v>
      </c>
      <c r="O250" s="5">
        <f t="shared" si="3"/>
        <v>9.9499999999999993</v>
      </c>
      <c r="P250" t="str">
        <f>_xlfn.XLOOKUP(CoffeeSales[[#This Row],[Customer ID]],customers!$A$1:$A$1001,customers!$I$1:$I$1001,,0)</f>
        <v>Yes</v>
      </c>
    </row>
    <row r="251" spans="1:16" x14ac:dyDescent="0.3">
      <c r="A251" s="2" t="s">
        <v>1895</v>
      </c>
      <c r="B251" s="6">
        <v>43962</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s="2" t="str" cm="1">
        <f t="array" ref="I251">_xlfn.IFS(J251="Rob","Robusta",J251="Ara","Arabica",J251="Exc","Excelsa",J251="Lib","Liberica")</f>
        <v>Liberica</v>
      </c>
      <c r="J251" t="str">
        <f>_xlfn.XLOOKUP(orders!D251,products!$A$1:$A$49,products!$B$1:$B$49,,0)</f>
        <v>Lib</v>
      </c>
      <c r="K251" t="str" cm="1">
        <f t="array" ref="K251">_xlfn.IFS(L251="M","Mid",L251="D","Dark",L251="L","Light")</f>
        <v>Light</v>
      </c>
      <c r="L251" t="str">
        <f>_xlfn.XLOOKUP(D251,products!$A$1:$A$49,products!$C$1:$C$49,,0)</f>
        <v>L</v>
      </c>
      <c r="M251" s="3">
        <f>_xlfn.XLOOKUP(orders!D251,products!$A$1:$A$49,products!$D$1:$D$49,,0)</f>
        <v>1</v>
      </c>
      <c r="N251" s="5">
        <f>_xlfn.XLOOKUP(orders!D251,products!$A$1:$A$49,products!$E$1:$E$49,,0)</f>
        <v>15.85</v>
      </c>
      <c r="O251" s="5">
        <f t="shared" si="3"/>
        <v>15.85</v>
      </c>
      <c r="P251" t="str">
        <f>_xlfn.XLOOKUP(CoffeeSales[[#This Row],[Customer ID]],customers!$A$1:$A$1001,customers!$I$1:$I$1001,,0)</f>
        <v>Yes</v>
      </c>
    </row>
    <row r="252" spans="1:16" x14ac:dyDescent="0.3">
      <c r="A252" s="2" t="s">
        <v>1900</v>
      </c>
      <c r="B252" s="6">
        <v>43963</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s="2" t="str" cm="1">
        <f t="array" ref="I252">_xlfn.IFS(J252="Rob","Robusta",J252="Ara","Arabica",J252="Exc","Excelsa",J252="Lib","Liberica")</f>
        <v>Robusta</v>
      </c>
      <c r="J252" t="str">
        <f>_xlfn.XLOOKUP(orders!D252,products!$A$1:$A$49,products!$B$1:$B$49,,0)</f>
        <v>Rob</v>
      </c>
      <c r="K252" t="str" cm="1">
        <f t="array" ref="K252">_xlfn.IFS(L252="M","Mid",L252="D","Dark",L252="L","Light")</f>
        <v>Mid</v>
      </c>
      <c r="L252" t="str">
        <f>_xlfn.XLOOKUP(D252,products!$A$1:$A$49,products!$C$1:$C$49,,0)</f>
        <v>M</v>
      </c>
      <c r="M252" s="3">
        <f>_xlfn.XLOOKUP(orders!D252,products!$A$1:$A$49,products!$D$1:$D$49,,0)</f>
        <v>0.2</v>
      </c>
      <c r="N252" s="5">
        <f>_xlfn.XLOOKUP(orders!D252,products!$A$1:$A$49,products!$E$1:$E$49,,0)</f>
        <v>2.9849999999999999</v>
      </c>
      <c r="O252" s="5">
        <f t="shared" si="3"/>
        <v>2.9849999999999999</v>
      </c>
      <c r="P252" t="str">
        <f>_xlfn.XLOOKUP(CoffeeSales[[#This Row],[Customer ID]],customers!$A$1:$A$1001,customers!$I$1:$I$1001,,0)</f>
        <v>Yes</v>
      </c>
    </row>
    <row r="253" spans="1:16" x14ac:dyDescent="0.3">
      <c r="A253" s="2" t="s">
        <v>1906</v>
      </c>
      <c r="B253" s="6">
        <v>43964</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s="2" t="str" cm="1">
        <f t="array" ref="I253">_xlfn.IFS(J253="Rob","Robusta",J253="Ara","Arabica",J253="Exc","Excelsa",J253="Lib","Liberica")</f>
        <v>Excelsa</v>
      </c>
      <c r="J253" t="str">
        <f>_xlfn.XLOOKUP(orders!D253,products!$A$1:$A$49,products!$B$1:$B$49,,0)</f>
        <v>Exc</v>
      </c>
      <c r="K253" t="str" cm="1">
        <f t="array" ref="K253">_xlfn.IFS(L253="M","Mid",L253="D","Dark",L253="L","Light")</f>
        <v>Mid</v>
      </c>
      <c r="L253" t="str">
        <f>_xlfn.XLOOKUP(D253,products!$A$1:$A$49,products!$C$1:$C$49,,0)</f>
        <v>M</v>
      </c>
      <c r="M253" s="3">
        <f>_xlfn.XLOOKUP(orders!D253,products!$A$1:$A$49,products!$D$1:$D$49,,0)</f>
        <v>1</v>
      </c>
      <c r="N253" s="5">
        <f>_xlfn.XLOOKUP(orders!D253,products!$A$1:$A$49,products!$E$1:$E$49,,0)</f>
        <v>13.75</v>
      </c>
      <c r="O253" s="5">
        <f t="shared" si="3"/>
        <v>68.75</v>
      </c>
      <c r="P253" t="str">
        <f>_xlfn.XLOOKUP(CoffeeSales[[#This Row],[Customer ID]],customers!$A$1:$A$1001,customers!$I$1:$I$1001,,0)</f>
        <v>Yes</v>
      </c>
    </row>
    <row r="254" spans="1:16" x14ac:dyDescent="0.3">
      <c r="A254" s="2" t="s">
        <v>1912</v>
      </c>
      <c r="B254" s="6">
        <v>43965</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s="2" t="str" cm="1">
        <f t="array" ref="I254">_xlfn.IFS(J254="Rob","Robusta",J254="Ara","Arabica",J254="Exc","Excelsa",J254="Lib","Liberica")</f>
        <v>Arabica</v>
      </c>
      <c r="J254" t="str">
        <f>_xlfn.XLOOKUP(orders!D254,products!$A$1:$A$49,products!$B$1:$B$49,,0)</f>
        <v>Ara</v>
      </c>
      <c r="K254" t="str" cm="1">
        <f t="array" ref="K254">_xlfn.IFS(L254="M","Mid",L254="D","Dark",L254="L","Light")</f>
        <v>Dark</v>
      </c>
      <c r="L254" t="str">
        <f>_xlfn.XLOOKUP(D254,products!$A$1:$A$49,products!$C$1:$C$49,,0)</f>
        <v>D</v>
      </c>
      <c r="M254" s="3">
        <f>_xlfn.XLOOKUP(orders!D254,products!$A$1:$A$49,products!$D$1:$D$49,,0)</f>
        <v>1</v>
      </c>
      <c r="N254" s="5">
        <f>_xlfn.XLOOKUP(orders!D254,products!$A$1:$A$49,products!$E$1:$E$49,,0)</f>
        <v>9.9499999999999993</v>
      </c>
      <c r="O254" s="5">
        <f t="shared" si="3"/>
        <v>29.849999999999998</v>
      </c>
      <c r="P254" t="str">
        <f>_xlfn.XLOOKUP(CoffeeSales[[#This Row],[Customer ID]],customers!$A$1:$A$1001,customers!$I$1:$I$1001,,0)</f>
        <v>No</v>
      </c>
    </row>
    <row r="255" spans="1:16" x14ac:dyDescent="0.3">
      <c r="A255" s="2" t="s">
        <v>1917</v>
      </c>
      <c r="B255" s="6">
        <v>43966</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s="2" t="str" cm="1">
        <f t="array" ref="I255">_xlfn.IFS(J255="Rob","Robusta",J255="Ara","Arabica",J255="Exc","Excelsa",J255="Lib","Liberica")</f>
        <v>Liberica</v>
      </c>
      <c r="J255" t="str">
        <f>_xlfn.XLOOKUP(orders!D255,products!$A$1:$A$49,products!$B$1:$B$49,,0)</f>
        <v>Lib</v>
      </c>
      <c r="K255" t="str" cm="1">
        <f t="array" ref="K255">_xlfn.IFS(L255="M","Mid",L255="D","Dark",L255="L","Light")</f>
        <v>Mid</v>
      </c>
      <c r="L255" t="str">
        <f>_xlfn.XLOOKUP(D255,products!$A$1:$A$49,products!$C$1:$C$49,,0)</f>
        <v>M</v>
      </c>
      <c r="M255" s="3">
        <f>_xlfn.XLOOKUP(orders!D255,products!$A$1:$A$49,products!$D$1:$D$49,,0)</f>
        <v>1</v>
      </c>
      <c r="N255" s="5">
        <f>_xlfn.XLOOKUP(orders!D255,products!$A$1:$A$49,products!$E$1:$E$49,,0)</f>
        <v>14.55</v>
      </c>
      <c r="O255" s="5">
        <f t="shared" si="3"/>
        <v>58.2</v>
      </c>
      <c r="P255" t="str">
        <f>_xlfn.XLOOKUP(CoffeeSales[[#This Row],[Customer ID]],customers!$A$1:$A$1001,customers!$I$1:$I$1001,,0)</f>
        <v>No</v>
      </c>
    </row>
    <row r="256" spans="1:16" x14ac:dyDescent="0.3">
      <c r="A256" s="2" t="s">
        <v>1923</v>
      </c>
      <c r="B256" s="6">
        <v>43967</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s="2" t="str" cm="1">
        <f t="array" ref="I256">_xlfn.IFS(J256="Rob","Robusta",J256="Ara","Arabica",J256="Exc","Excelsa",J256="Lib","Liberica")</f>
        <v>Robusta</v>
      </c>
      <c r="J256" t="str">
        <f>_xlfn.XLOOKUP(orders!D256,products!$A$1:$A$49,products!$B$1:$B$49,,0)</f>
        <v>Rob</v>
      </c>
      <c r="K256" t="str" cm="1">
        <f t="array" ref="K256">_xlfn.IFS(L256="M","Mid",L256="D","Dark",L256="L","Light")</f>
        <v>Light</v>
      </c>
      <c r="L256" t="str">
        <f>_xlfn.XLOOKUP(D256,products!$A$1:$A$49,products!$C$1:$C$49,,0)</f>
        <v>L</v>
      </c>
      <c r="M256" s="3">
        <f>_xlfn.XLOOKUP(orders!D256,products!$A$1:$A$49,products!$D$1:$D$49,,0)</f>
        <v>0.5</v>
      </c>
      <c r="N256" s="5">
        <f>_xlfn.XLOOKUP(orders!D256,products!$A$1:$A$49,products!$E$1:$E$49,,0)</f>
        <v>7.169999999999999</v>
      </c>
      <c r="O256" s="5">
        <f t="shared" si="3"/>
        <v>28.679999999999996</v>
      </c>
      <c r="P256" t="str">
        <f>_xlfn.XLOOKUP(CoffeeSales[[#This Row],[Customer ID]],customers!$A$1:$A$1001,customers!$I$1:$I$1001,,0)</f>
        <v>No</v>
      </c>
    </row>
    <row r="257" spans="1:16" x14ac:dyDescent="0.3">
      <c r="A257" s="2" t="s">
        <v>1928</v>
      </c>
      <c r="B257" s="6">
        <v>43968</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s="2" t="str" cm="1">
        <f t="array" ref="I257">_xlfn.IFS(J257="Rob","Robusta",J257="Ara","Arabica",J257="Exc","Excelsa",J257="Lib","Liberica")</f>
        <v>Robusta</v>
      </c>
      <c r="J257" t="str">
        <f>_xlfn.XLOOKUP(orders!D257,products!$A$1:$A$49,products!$B$1:$B$49,,0)</f>
        <v>Rob</v>
      </c>
      <c r="K257" t="str" cm="1">
        <f t="array" ref="K257">_xlfn.IFS(L257="M","Mid",L257="D","Dark",L257="L","Light")</f>
        <v>Light</v>
      </c>
      <c r="L257" t="str">
        <f>_xlfn.XLOOKUP(D257,products!$A$1:$A$49,products!$C$1:$C$49,,0)</f>
        <v>L</v>
      </c>
      <c r="M257" s="3">
        <f>_xlfn.XLOOKUP(orders!D257,products!$A$1:$A$49,products!$D$1:$D$49,,0)</f>
        <v>0.5</v>
      </c>
      <c r="N257" s="5">
        <f>_xlfn.XLOOKUP(orders!D257,products!$A$1:$A$49,products!$E$1:$E$49,,0)</f>
        <v>7.169999999999999</v>
      </c>
      <c r="O257" s="5">
        <f t="shared" si="3"/>
        <v>21.509999999999998</v>
      </c>
      <c r="P257" t="str">
        <f>_xlfn.XLOOKUP(CoffeeSales[[#This Row],[Customer ID]],customers!$A$1:$A$1001,customers!$I$1:$I$1001,,0)</f>
        <v>No</v>
      </c>
    </row>
    <row r="258" spans="1:16" x14ac:dyDescent="0.3">
      <c r="A258" s="2" t="s">
        <v>1934</v>
      </c>
      <c r="B258" s="6">
        <v>43969</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s="2" t="str" cm="1">
        <f t="array" ref="I258">_xlfn.IFS(J258="Rob","Robusta",J258="Ara","Arabica",J258="Exc","Excelsa",J258="Lib","Liberica")</f>
        <v>Liberica</v>
      </c>
      <c r="J258" t="str">
        <f>_xlfn.XLOOKUP(orders!D258,products!$A$1:$A$49,products!$B$1:$B$49,,0)</f>
        <v>Lib</v>
      </c>
      <c r="K258" t="str" cm="1">
        <f t="array" ref="K258">_xlfn.IFS(L258="M","Mid",L258="D","Dark",L258="L","Light")</f>
        <v>Mid</v>
      </c>
      <c r="L258" t="str">
        <f>_xlfn.XLOOKUP(D258,products!$A$1:$A$49,products!$C$1:$C$49,,0)</f>
        <v>M</v>
      </c>
      <c r="M258" s="3">
        <f>_xlfn.XLOOKUP(orders!D258,products!$A$1:$A$49,products!$D$1:$D$49,,0)</f>
        <v>0.5</v>
      </c>
      <c r="N258" s="5">
        <f>_xlfn.XLOOKUP(orders!D258,products!$A$1:$A$49,products!$E$1:$E$49,,0)</f>
        <v>8.73</v>
      </c>
      <c r="O258" s="5">
        <f t="shared" si="3"/>
        <v>17.46</v>
      </c>
      <c r="P258" t="str">
        <f>_xlfn.XLOOKUP(CoffeeSales[[#This Row],[Customer ID]],customers!$A$1:$A$1001,customers!$I$1:$I$1001,,0)</f>
        <v>Yes</v>
      </c>
    </row>
    <row r="259" spans="1:16" x14ac:dyDescent="0.3">
      <c r="A259" s="2" t="s">
        <v>1940</v>
      </c>
      <c r="B259" s="6">
        <v>43970</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s="2" t="str" cm="1">
        <f t="array" ref="I259">_xlfn.IFS(J259="Rob","Robusta",J259="Ara","Arabica",J259="Exc","Excelsa",J259="Lib","Liberica")</f>
        <v>Excelsa</v>
      </c>
      <c r="J259" t="str">
        <f>_xlfn.XLOOKUP(orders!D259,products!$A$1:$A$49,products!$B$1:$B$49,,0)</f>
        <v>Exc</v>
      </c>
      <c r="K259" t="str" cm="1">
        <f t="array" ref="K259">_xlfn.IFS(L259="M","Mid",L259="D","Dark",L259="L","Light")</f>
        <v>Dark</v>
      </c>
      <c r="L259" t="str">
        <f>_xlfn.XLOOKUP(D259,products!$A$1:$A$49,products!$C$1:$C$49,,0)</f>
        <v>D</v>
      </c>
      <c r="M259" s="3">
        <f>_xlfn.XLOOKUP(orders!D259,products!$A$1:$A$49,products!$D$1:$D$49,,0)</f>
        <v>2.5</v>
      </c>
      <c r="N259" s="5">
        <f>_xlfn.XLOOKUP(orders!D259,products!$A$1:$A$49,products!$E$1:$E$49,,0)</f>
        <v>27.945</v>
      </c>
      <c r="O259" s="5">
        <f t="shared" ref="O259:O322" si="4">E259*N259</f>
        <v>27.945</v>
      </c>
      <c r="P259" t="str">
        <f>_xlfn.XLOOKUP(CoffeeSales[[#This Row],[Customer ID]],customers!$A$1:$A$1001,customers!$I$1:$I$1001,,0)</f>
        <v>Yes</v>
      </c>
    </row>
    <row r="260" spans="1:16" x14ac:dyDescent="0.3">
      <c r="A260" s="2" t="s">
        <v>1946</v>
      </c>
      <c r="B260" s="6">
        <v>43971</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s="2" t="str" cm="1">
        <f t="array" ref="I260">_xlfn.IFS(J260="Rob","Robusta",J260="Ara","Arabica",J260="Exc","Excelsa",J260="Lib","Liberica")</f>
        <v>Excelsa</v>
      </c>
      <c r="J260" t="str">
        <f>_xlfn.XLOOKUP(orders!D260,products!$A$1:$A$49,products!$B$1:$B$49,,0)</f>
        <v>Exc</v>
      </c>
      <c r="K260" t="str" cm="1">
        <f t="array" ref="K260">_xlfn.IFS(L260="M","Mid",L260="D","Dark",L260="L","Light")</f>
        <v>Dark</v>
      </c>
      <c r="L260" t="str">
        <f>_xlfn.XLOOKUP(D260,products!$A$1:$A$49,products!$C$1:$C$49,,0)</f>
        <v>D</v>
      </c>
      <c r="M260" s="3">
        <f>_xlfn.XLOOKUP(orders!D260,products!$A$1:$A$49,products!$D$1:$D$49,,0)</f>
        <v>2.5</v>
      </c>
      <c r="N260" s="5">
        <f>_xlfn.XLOOKUP(orders!D260,products!$A$1:$A$49,products!$E$1:$E$49,,0)</f>
        <v>27.945</v>
      </c>
      <c r="O260" s="5">
        <f t="shared" si="4"/>
        <v>139.72499999999999</v>
      </c>
      <c r="P260" t="str">
        <f>_xlfn.XLOOKUP(CoffeeSales[[#This Row],[Customer ID]],customers!$A$1:$A$1001,customers!$I$1:$I$1001,,0)</f>
        <v>No</v>
      </c>
    </row>
    <row r="261" spans="1:16" x14ac:dyDescent="0.3">
      <c r="A261" s="2" t="s">
        <v>1952</v>
      </c>
      <c r="B261" s="6">
        <v>43972</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s="2" t="str" cm="1">
        <f t="array" ref="I261">_xlfn.IFS(J261="Rob","Robusta",J261="Ara","Arabica",J261="Exc","Excelsa",J261="Lib","Liberica")</f>
        <v>Robusta</v>
      </c>
      <c r="J261" t="str">
        <f>_xlfn.XLOOKUP(orders!D261,products!$A$1:$A$49,products!$B$1:$B$49,,0)</f>
        <v>Rob</v>
      </c>
      <c r="K261" t="str" cm="1">
        <f t="array" ref="K261">_xlfn.IFS(L261="M","Mid",L261="D","Dark",L261="L","Light")</f>
        <v>Mid</v>
      </c>
      <c r="L261" t="str">
        <f>_xlfn.XLOOKUP(D261,products!$A$1:$A$49,products!$C$1:$C$49,,0)</f>
        <v>M</v>
      </c>
      <c r="M261" s="3">
        <f>_xlfn.XLOOKUP(orders!D261,products!$A$1:$A$49,products!$D$1:$D$49,,0)</f>
        <v>0.2</v>
      </c>
      <c r="N261" s="5">
        <f>_xlfn.XLOOKUP(orders!D261,products!$A$1:$A$49,products!$E$1:$E$49,,0)</f>
        <v>2.9849999999999999</v>
      </c>
      <c r="O261" s="5">
        <f t="shared" si="4"/>
        <v>5.97</v>
      </c>
      <c r="P261" t="str">
        <f>_xlfn.XLOOKUP(CoffeeSales[[#This Row],[Customer ID]],customers!$A$1:$A$1001,customers!$I$1:$I$1001,,0)</f>
        <v>No</v>
      </c>
    </row>
    <row r="262" spans="1:16" x14ac:dyDescent="0.3">
      <c r="A262" s="2" t="s">
        <v>1958</v>
      </c>
      <c r="B262" s="6">
        <v>43973</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s="2" t="str" cm="1">
        <f t="array" ref="I262">_xlfn.IFS(J262="Rob","Robusta",J262="Ara","Arabica",J262="Exc","Excelsa",J262="Lib","Liberica")</f>
        <v>Robusta</v>
      </c>
      <c r="J262" t="str">
        <f>_xlfn.XLOOKUP(orders!D262,products!$A$1:$A$49,products!$B$1:$B$49,,0)</f>
        <v>Rob</v>
      </c>
      <c r="K262" t="str" cm="1">
        <f t="array" ref="K262">_xlfn.IFS(L262="M","Mid",L262="D","Dark",L262="L","Light")</f>
        <v>Light</v>
      </c>
      <c r="L262" t="str">
        <f>_xlfn.XLOOKUP(D262,products!$A$1:$A$49,products!$C$1:$C$49,,0)</f>
        <v>L</v>
      </c>
      <c r="M262" s="3">
        <f>_xlfn.XLOOKUP(orders!D262,products!$A$1:$A$49,products!$D$1:$D$49,,0)</f>
        <v>2.5</v>
      </c>
      <c r="N262" s="5">
        <f>_xlfn.XLOOKUP(orders!D262,products!$A$1:$A$49,products!$E$1:$E$49,,0)</f>
        <v>27.484999999999996</v>
      </c>
      <c r="O262" s="5">
        <f t="shared" si="4"/>
        <v>27.484999999999996</v>
      </c>
      <c r="P262" t="str">
        <f>_xlfn.XLOOKUP(CoffeeSales[[#This Row],[Customer ID]],customers!$A$1:$A$1001,customers!$I$1:$I$1001,,0)</f>
        <v>Yes</v>
      </c>
    </row>
    <row r="263" spans="1:16" x14ac:dyDescent="0.3">
      <c r="A263" s="2" t="s">
        <v>1963</v>
      </c>
      <c r="B263" s="6">
        <v>43974</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s="2" t="str" cm="1">
        <f t="array" ref="I263">_xlfn.IFS(J263="Rob","Robusta",J263="Ara","Arabica",J263="Exc","Excelsa",J263="Lib","Liberica")</f>
        <v>Robusta</v>
      </c>
      <c r="J263" t="str">
        <f>_xlfn.XLOOKUP(orders!D263,products!$A$1:$A$49,products!$B$1:$B$49,,0)</f>
        <v>Rob</v>
      </c>
      <c r="K263" t="str" cm="1">
        <f t="array" ref="K263">_xlfn.IFS(L263="M","Mid",L263="D","Dark",L263="L","Light")</f>
        <v>Light</v>
      </c>
      <c r="L263" t="str">
        <f>_xlfn.XLOOKUP(D263,products!$A$1:$A$49,products!$C$1:$C$49,,0)</f>
        <v>L</v>
      </c>
      <c r="M263" s="3">
        <f>_xlfn.XLOOKUP(orders!D263,products!$A$1:$A$49,products!$D$1:$D$49,,0)</f>
        <v>1</v>
      </c>
      <c r="N263" s="5">
        <f>_xlfn.XLOOKUP(orders!D263,products!$A$1:$A$49,products!$E$1:$E$49,,0)</f>
        <v>11.95</v>
      </c>
      <c r="O263" s="5">
        <f t="shared" si="4"/>
        <v>59.75</v>
      </c>
      <c r="P263" t="str">
        <f>_xlfn.XLOOKUP(CoffeeSales[[#This Row],[Customer ID]],customers!$A$1:$A$1001,customers!$I$1:$I$1001,,0)</f>
        <v>Yes</v>
      </c>
    </row>
    <row r="264" spans="1:16" x14ac:dyDescent="0.3">
      <c r="A264" s="2" t="s">
        <v>1969</v>
      </c>
      <c r="B264" s="6">
        <v>43975</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s="2" t="str" cm="1">
        <f t="array" ref="I264">_xlfn.IFS(J264="Rob","Robusta",J264="Ara","Arabica",J264="Exc","Excelsa",J264="Lib","Liberica")</f>
        <v>Excelsa</v>
      </c>
      <c r="J264" t="str">
        <f>_xlfn.XLOOKUP(orders!D264,products!$A$1:$A$49,products!$B$1:$B$49,,0)</f>
        <v>Exc</v>
      </c>
      <c r="K264" t="str" cm="1">
        <f t="array" ref="K264">_xlfn.IFS(L264="M","Mid",L264="D","Dark",L264="L","Light")</f>
        <v>Mid</v>
      </c>
      <c r="L264" t="str">
        <f>_xlfn.XLOOKUP(D264,products!$A$1:$A$49,products!$C$1:$C$49,,0)</f>
        <v>M</v>
      </c>
      <c r="M264" s="3">
        <f>_xlfn.XLOOKUP(orders!D264,products!$A$1:$A$49,products!$D$1:$D$49,,0)</f>
        <v>1</v>
      </c>
      <c r="N264" s="5">
        <f>_xlfn.XLOOKUP(orders!D264,products!$A$1:$A$49,products!$E$1:$E$49,,0)</f>
        <v>13.75</v>
      </c>
      <c r="O264" s="5">
        <f t="shared" si="4"/>
        <v>41.25</v>
      </c>
      <c r="P264" t="str">
        <f>_xlfn.XLOOKUP(CoffeeSales[[#This Row],[Customer ID]],customers!$A$1:$A$1001,customers!$I$1:$I$1001,,0)</f>
        <v>No</v>
      </c>
    </row>
    <row r="265" spans="1:16" x14ac:dyDescent="0.3">
      <c r="A265" s="2" t="s">
        <v>1975</v>
      </c>
      <c r="B265" s="6">
        <v>43976</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s="2" t="str" cm="1">
        <f t="array" ref="I265">_xlfn.IFS(J265="Rob","Robusta",J265="Ara","Arabica",J265="Exc","Excelsa",J265="Lib","Liberica")</f>
        <v>Liberica</v>
      </c>
      <c r="J265" t="str">
        <f>_xlfn.XLOOKUP(orders!D265,products!$A$1:$A$49,products!$B$1:$B$49,,0)</f>
        <v>Lib</v>
      </c>
      <c r="K265" t="str" cm="1">
        <f t="array" ref="K265">_xlfn.IFS(L265="M","Mid",L265="D","Dark",L265="L","Light")</f>
        <v>Mid</v>
      </c>
      <c r="L265" t="str">
        <f>_xlfn.XLOOKUP(D265,products!$A$1:$A$49,products!$C$1:$C$49,,0)</f>
        <v>M</v>
      </c>
      <c r="M265" s="3">
        <f>_xlfn.XLOOKUP(orders!D265,products!$A$1:$A$49,products!$D$1:$D$49,,0)</f>
        <v>2.5</v>
      </c>
      <c r="N265" s="5">
        <f>_xlfn.XLOOKUP(orders!D265,products!$A$1:$A$49,products!$E$1:$E$49,,0)</f>
        <v>33.464999999999996</v>
      </c>
      <c r="O265" s="5">
        <f t="shared" si="4"/>
        <v>133.85999999999999</v>
      </c>
      <c r="P265" t="str">
        <f>_xlfn.XLOOKUP(CoffeeSales[[#This Row],[Customer ID]],customers!$A$1:$A$1001,customers!$I$1:$I$1001,,0)</f>
        <v>No</v>
      </c>
    </row>
    <row r="266" spans="1:16" x14ac:dyDescent="0.3">
      <c r="A266" s="2" t="s">
        <v>1980</v>
      </c>
      <c r="B266" s="6">
        <v>43977</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s="2" t="str" cm="1">
        <f t="array" ref="I266">_xlfn.IFS(J266="Rob","Robusta",J266="Ara","Arabica",J266="Exc","Excelsa",J266="Lib","Liberica")</f>
        <v>Robusta</v>
      </c>
      <c r="J266" t="str">
        <f>_xlfn.XLOOKUP(orders!D266,products!$A$1:$A$49,products!$B$1:$B$49,,0)</f>
        <v>Rob</v>
      </c>
      <c r="K266" t="str" cm="1">
        <f t="array" ref="K266">_xlfn.IFS(L266="M","Mid",L266="D","Dark",L266="L","Light")</f>
        <v>Light</v>
      </c>
      <c r="L266" t="str">
        <f>_xlfn.XLOOKUP(D266,products!$A$1:$A$49,products!$C$1:$C$49,,0)</f>
        <v>L</v>
      </c>
      <c r="M266" s="3">
        <f>_xlfn.XLOOKUP(orders!D266,products!$A$1:$A$49,products!$D$1:$D$49,,0)</f>
        <v>1</v>
      </c>
      <c r="N266" s="5">
        <f>_xlfn.XLOOKUP(orders!D266,products!$A$1:$A$49,products!$E$1:$E$49,,0)</f>
        <v>11.95</v>
      </c>
      <c r="O266" s="5">
        <f t="shared" si="4"/>
        <v>59.75</v>
      </c>
      <c r="P266" t="str">
        <f>_xlfn.XLOOKUP(CoffeeSales[[#This Row],[Customer ID]],customers!$A$1:$A$1001,customers!$I$1:$I$1001,,0)</f>
        <v>Yes</v>
      </c>
    </row>
    <row r="267" spans="1:16" x14ac:dyDescent="0.3">
      <c r="A267" s="2" t="s">
        <v>1986</v>
      </c>
      <c r="B267" s="6">
        <v>43978</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s="2" t="str" cm="1">
        <f t="array" ref="I267">_xlfn.IFS(J267="Rob","Robusta",J267="Ara","Arabica",J267="Exc","Excelsa",J267="Lib","Liberica")</f>
        <v>Arabica</v>
      </c>
      <c r="J267" t="str">
        <f>_xlfn.XLOOKUP(orders!D267,products!$A$1:$A$49,products!$B$1:$B$49,,0)</f>
        <v>Ara</v>
      </c>
      <c r="K267" t="str" cm="1">
        <f t="array" ref="K267">_xlfn.IFS(L267="M","Mid",L267="D","Dark",L267="L","Light")</f>
        <v>Dark</v>
      </c>
      <c r="L267" t="str">
        <f>_xlfn.XLOOKUP(D267,products!$A$1:$A$49,products!$C$1:$C$49,,0)</f>
        <v>D</v>
      </c>
      <c r="M267" s="3">
        <f>_xlfn.XLOOKUP(orders!D267,products!$A$1:$A$49,products!$D$1:$D$49,,0)</f>
        <v>0.5</v>
      </c>
      <c r="N267" s="5">
        <f>_xlfn.XLOOKUP(orders!D267,products!$A$1:$A$49,products!$E$1:$E$49,,0)</f>
        <v>5.97</v>
      </c>
      <c r="O267" s="5">
        <f t="shared" si="4"/>
        <v>5.97</v>
      </c>
      <c r="P267" t="str">
        <f>_xlfn.XLOOKUP(CoffeeSales[[#This Row],[Customer ID]],customers!$A$1:$A$1001,customers!$I$1:$I$1001,,0)</f>
        <v>Yes</v>
      </c>
    </row>
    <row r="268" spans="1:16" x14ac:dyDescent="0.3">
      <c r="A268" s="2" t="s">
        <v>1992</v>
      </c>
      <c r="B268" s="6">
        <v>43979</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s="2" t="str" cm="1">
        <f t="array" ref="I268">_xlfn.IFS(J268="Rob","Robusta",J268="Ara","Arabica",J268="Exc","Excelsa",J268="Lib","Liberica")</f>
        <v>Excelsa</v>
      </c>
      <c r="J268" t="str">
        <f>_xlfn.XLOOKUP(orders!D268,products!$A$1:$A$49,products!$B$1:$B$49,,0)</f>
        <v>Exc</v>
      </c>
      <c r="K268" t="str" cm="1">
        <f t="array" ref="K268">_xlfn.IFS(L268="M","Mid",L268="D","Dark",L268="L","Light")</f>
        <v>Dark</v>
      </c>
      <c r="L268" t="str">
        <f>_xlfn.XLOOKUP(D268,products!$A$1:$A$49,products!$C$1:$C$49,,0)</f>
        <v>D</v>
      </c>
      <c r="M268" s="3">
        <f>_xlfn.XLOOKUP(orders!D268,products!$A$1:$A$49,products!$D$1:$D$49,,0)</f>
        <v>1</v>
      </c>
      <c r="N268" s="5">
        <f>_xlfn.XLOOKUP(orders!D268,products!$A$1:$A$49,products!$E$1:$E$49,,0)</f>
        <v>12.15</v>
      </c>
      <c r="O268" s="5">
        <f t="shared" si="4"/>
        <v>24.3</v>
      </c>
      <c r="P268" t="str">
        <f>_xlfn.XLOOKUP(CoffeeSales[[#This Row],[Customer ID]],customers!$A$1:$A$1001,customers!$I$1:$I$1001,,0)</f>
        <v>No</v>
      </c>
    </row>
    <row r="269" spans="1:16" x14ac:dyDescent="0.3">
      <c r="A269" s="2" t="s">
        <v>1998</v>
      </c>
      <c r="B269" s="6">
        <v>43980</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s="2" t="str" cm="1">
        <f t="array" ref="I269">_xlfn.IFS(J269="Rob","Robusta",J269="Ara","Arabica",J269="Exc","Excelsa",J269="Lib","Liberica")</f>
        <v>Excelsa</v>
      </c>
      <c r="J269" t="str">
        <f>_xlfn.XLOOKUP(orders!D269,products!$A$1:$A$49,products!$B$1:$B$49,,0)</f>
        <v>Exc</v>
      </c>
      <c r="K269" t="str" cm="1">
        <f t="array" ref="K269">_xlfn.IFS(L269="M","Mid",L269="D","Dark",L269="L","Light")</f>
        <v>Dark</v>
      </c>
      <c r="L269" t="str">
        <f>_xlfn.XLOOKUP(D269,products!$A$1:$A$49,products!$C$1:$C$49,,0)</f>
        <v>D</v>
      </c>
      <c r="M269" s="3">
        <f>_xlfn.XLOOKUP(orders!D269,products!$A$1:$A$49,products!$D$1:$D$49,,0)</f>
        <v>0.2</v>
      </c>
      <c r="N269" s="5">
        <f>_xlfn.XLOOKUP(orders!D269,products!$A$1:$A$49,products!$E$1:$E$49,,0)</f>
        <v>3.645</v>
      </c>
      <c r="O269" s="5">
        <f t="shared" si="4"/>
        <v>21.87</v>
      </c>
      <c r="P269" t="str">
        <f>_xlfn.XLOOKUP(CoffeeSales[[#This Row],[Customer ID]],customers!$A$1:$A$1001,customers!$I$1:$I$1001,,0)</f>
        <v>Yes</v>
      </c>
    </row>
    <row r="270" spans="1:16" x14ac:dyDescent="0.3">
      <c r="A270" s="2" t="s">
        <v>2004</v>
      </c>
      <c r="B270" s="6">
        <v>43981</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s="2" t="str" cm="1">
        <f t="array" ref="I270">_xlfn.IFS(J270="Rob","Robusta",J270="Ara","Arabica",J270="Exc","Excelsa",J270="Lib","Liberica")</f>
        <v>Arabica</v>
      </c>
      <c r="J270" t="str">
        <f>_xlfn.XLOOKUP(orders!D270,products!$A$1:$A$49,products!$B$1:$B$49,,0)</f>
        <v>Ara</v>
      </c>
      <c r="K270" t="str" cm="1">
        <f t="array" ref="K270">_xlfn.IFS(L270="M","Mid",L270="D","Dark",L270="L","Light")</f>
        <v>Dark</v>
      </c>
      <c r="L270" t="str">
        <f>_xlfn.XLOOKUP(D270,products!$A$1:$A$49,products!$C$1:$C$49,,0)</f>
        <v>D</v>
      </c>
      <c r="M270" s="3">
        <f>_xlfn.XLOOKUP(orders!D270,products!$A$1:$A$49,products!$D$1:$D$49,,0)</f>
        <v>1</v>
      </c>
      <c r="N270" s="5">
        <f>_xlfn.XLOOKUP(orders!D270,products!$A$1:$A$49,products!$E$1:$E$49,,0)</f>
        <v>9.9499999999999993</v>
      </c>
      <c r="O270" s="5">
        <f t="shared" si="4"/>
        <v>19.899999999999999</v>
      </c>
      <c r="P270" t="str">
        <f>_xlfn.XLOOKUP(CoffeeSales[[#This Row],[Customer ID]],customers!$A$1:$A$1001,customers!$I$1:$I$1001,,0)</f>
        <v>Yes</v>
      </c>
    </row>
    <row r="271" spans="1:16" x14ac:dyDescent="0.3">
      <c r="A271" s="2" t="s">
        <v>2009</v>
      </c>
      <c r="B271" s="6">
        <v>43982</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s="2" t="str" cm="1">
        <f t="array" ref="I271">_xlfn.IFS(J271="Rob","Robusta",J271="Ara","Arabica",J271="Exc","Excelsa",J271="Lib","Liberica")</f>
        <v>Arabica</v>
      </c>
      <c r="J271" t="str">
        <f>_xlfn.XLOOKUP(orders!D271,products!$A$1:$A$49,products!$B$1:$B$49,,0)</f>
        <v>Ara</v>
      </c>
      <c r="K271" t="str" cm="1">
        <f t="array" ref="K271">_xlfn.IFS(L271="M","Mid",L271="D","Dark",L271="L","Light")</f>
        <v>Dark</v>
      </c>
      <c r="L271" t="str">
        <f>_xlfn.XLOOKUP(D271,products!$A$1:$A$49,products!$C$1:$C$49,,0)</f>
        <v>D</v>
      </c>
      <c r="M271" s="3">
        <f>_xlfn.XLOOKUP(orders!D271,products!$A$1:$A$49,products!$D$1:$D$49,,0)</f>
        <v>0.2</v>
      </c>
      <c r="N271" s="5">
        <f>_xlfn.XLOOKUP(orders!D271,products!$A$1:$A$49,products!$E$1:$E$49,,0)</f>
        <v>2.9849999999999999</v>
      </c>
      <c r="O271" s="5">
        <f t="shared" si="4"/>
        <v>5.97</v>
      </c>
      <c r="P271" t="str">
        <f>_xlfn.XLOOKUP(CoffeeSales[[#This Row],[Customer ID]],customers!$A$1:$A$1001,customers!$I$1:$I$1001,,0)</f>
        <v>No</v>
      </c>
    </row>
    <row r="272" spans="1:16" x14ac:dyDescent="0.3">
      <c r="A272" s="2" t="s">
        <v>2015</v>
      </c>
      <c r="B272" s="6">
        <v>43983</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s="2" t="str" cm="1">
        <f t="array" ref="I272">_xlfn.IFS(J272="Rob","Robusta",J272="Ara","Arabica",J272="Exc","Excelsa",J272="Lib","Liberica")</f>
        <v>Excelsa</v>
      </c>
      <c r="J272" t="str">
        <f>_xlfn.XLOOKUP(orders!D272,products!$A$1:$A$49,products!$B$1:$B$49,,0)</f>
        <v>Exc</v>
      </c>
      <c r="K272" t="str" cm="1">
        <f t="array" ref="K272">_xlfn.IFS(L272="M","Mid",L272="D","Dark",L272="L","Light")</f>
        <v>Dark</v>
      </c>
      <c r="L272" t="str">
        <f>_xlfn.XLOOKUP(D272,products!$A$1:$A$49,products!$C$1:$C$49,,0)</f>
        <v>D</v>
      </c>
      <c r="M272" s="3">
        <f>_xlfn.XLOOKUP(orders!D272,products!$A$1:$A$49,products!$D$1:$D$49,,0)</f>
        <v>0.5</v>
      </c>
      <c r="N272" s="5">
        <f>_xlfn.XLOOKUP(orders!D272,products!$A$1:$A$49,products!$E$1:$E$49,,0)</f>
        <v>7.29</v>
      </c>
      <c r="O272" s="5">
        <f t="shared" si="4"/>
        <v>7.29</v>
      </c>
      <c r="P272" t="str">
        <f>_xlfn.XLOOKUP(CoffeeSales[[#This Row],[Customer ID]],customers!$A$1:$A$1001,customers!$I$1:$I$1001,,0)</f>
        <v>Yes</v>
      </c>
    </row>
    <row r="273" spans="1:16" x14ac:dyDescent="0.3">
      <c r="A273" s="2" t="s">
        <v>2019</v>
      </c>
      <c r="B273" s="6">
        <v>43984</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s="2" t="str" cm="1">
        <f t="array" ref="I273">_xlfn.IFS(J273="Rob","Robusta",J273="Ara","Arabica",J273="Exc","Excelsa",J273="Lib","Liberica")</f>
        <v>Arabica</v>
      </c>
      <c r="J273" t="str">
        <f>_xlfn.XLOOKUP(orders!D273,products!$A$1:$A$49,products!$B$1:$B$49,,0)</f>
        <v>Ara</v>
      </c>
      <c r="K273" t="str" cm="1">
        <f t="array" ref="K273">_xlfn.IFS(L273="M","Mid",L273="D","Dark",L273="L","Light")</f>
        <v>Dark</v>
      </c>
      <c r="L273" t="str">
        <f>_xlfn.XLOOKUP(D273,products!$A$1:$A$49,products!$C$1:$C$49,,0)</f>
        <v>D</v>
      </c>
      <c r="M273" s="3">
        <f>_xlfn.XLOOKUP(orders!D273,products!$A$1:$A$49,products!$D$1:$D$49,,0)</f>
        <v>0.2</v>
      </c>
      <c r="N273" s="5">
        <f>_xlfn.XLOOKUP(orders!D273,products!$A$1:$A$49,products!$E$1:$E$49,,0)</f>
        <v>2.9849999999999999</v>
      </c>
      <c r="O273" s="5">
        <f t="shared" si="4"/>
        <v>11.94</v>
      </c>
      <c r="P273" t="str">
        <f>_xlfn.XLOOKUP(CoffeeSales[[#This Row],[Customer ID]],customers!$A$1:$A$1001,customers!$I$1:$I$1001,,0)</f>
        <v>Yes</v>
      </c>
    </row>
    <row r="274" spans="1:16" x14ac:dyDescent="0.3">
      <c r="A274" s="2" t="s">
        <v>2025</v>
      </c>
      <c r="B274" s="6">
        <v>43985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s="2" t="str" cm="1">
        <f t="array" ref="I274">_xlfn.IFS(J274="Rob","Robusta",J274="Ara","Arabica",J274="Exc","Excelsa",J274="Lib","Liberica")</f>
        <v>Robusta</v>
      </c>
      <c r="J274" t="str">
        <f>_xlfn.XLOOKUP(orders!D274,products!$A$1:$A$49,products!$B$1:$B$49,,0)</f>
        <v>Rob</v>
      </c>
      <c r="K274" t="str" cm="1">
        <f t="array" ref="K274">_xlfn.IFS(L274="M","Mid",L274="D","Dark",L274="L","Light")</f>
        <v>Light</v>
      </c>
      <c r="L274" t="str">
        <f>_xlfn.XLOOKUP(D274,products!$A$1:$A$49,products!$C$1:$C$49,,0)</f>
        <v>L</v>
      </c>
      <c r="M274" s="3">
        <f>_xlfn.XLOOKUP(orders!D274,products!$A$1:$A$49,products!$D$1:$D$49,,0)</f>
        <v>1</v>
      </c>
      <c r="N274" s="5">
        <f>_xlfn.XLOOKUP(orders!D274,products!$A$1:$A$49,products!$E$1:$E$49,,0)</f>
        <v>11.95</v>
      </c>
      <c r="O274" s="5">
        <f t="shared" si="4"/>
        <v>71.699999999999989</v>
      </c>
      <c r="P274" t="str">
        <f>_xlfn.XLOOKUP(CoffeeSales[[#This Row],[Customer ID]],customers!$A$1:$A$1001,customers!$I$1:$I$1001,,0)</f>
        <v>Yes</v>
      </c>
    </row>
    <row r="275" spans="1:16" x14ac:dyDescent="0.3">
      <c r="A275" s="2" t="s">
        <v>2032</v>
      </c>
      <c r="B275" s="6">
        <v>43986</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s="2" t="str" cm="1">
        <f t="array" ref="I275">_xlfn.IFS(J275="Rob","Robusta",J275="Ara","Arabica",J275="Exc","Excelsa",J275="Lib","Liberica")</f>
        <v>Arabica</v>
      </c>
      <c r="J275" t="str">
        <f>_xlfn.XLOOKUP(orders!D275,products!$A$1:$A$49,products!$B$1:$B$49,,0)</f>
        <v>Ara</v>
      </c>
      <c r="K275" t="str" cm="1">
        <f t="array" ref="K275">_xlfn.IFS(L275="M","Mid",L275="D","Dark",L275="L","Light")</f>
        <v>Light</v>
      </c>
      <c r="L275" t="str">
        <f>_xlfn.XLOOKUP(D275,products!$A$1:$A$49,products!$C$1:$C$49,,0)</f>
        <v>L</v>
      </c>
      <c r="M275" s="3">
        <f>_xlfn.XLOOKUP(orders!D275,products!$A$1:$A$49,products!$D$1:$D$49,,0)</f>
        <v>0.2</v>
      </c>
      <c r="N275" s="5">
        <f>_xlfn.XLOOKUP(orders!D275,products!$A$1:$A$49,products!$E$1:$E$49,,0)</f>
        <v>3.8849999999999998</v>
      </c>
      <c r="O275" s="5">
        <f t="shared" si="4"/>
        <v>7.77</v>
      </c>
      <c r="P275" t="str">
        <f>_xlfn.XLOOKUP(CoffeeSales[[#This Row],[Customer ID]],customers!$A$1:$A$1001,customers!$I$1:$I$1001,,0)</f>
        <v>No</v>
      </c>
    </row>
    <row r="276" spans="1:16" x14ac:dyDescent="0.3">
      <c r="A276" s="2" t="s">
        <v>2038</v>
      </c>
      <c r="B276" s="6">
        <v>43987</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s="2" t="str" cm="1">
        <f t="array" ref="I276">_xlfn.IFS(J276="Rob","Robusta",J276="Ara","Arabica",J276="Exc","Excelsa",J276="Lib","Liberica")</f>
        <v>Arabica</v>
      </c>
      <c r="J276" t="str">
        <f>_xlfn.XLOOKUP(orders!D276,products!$A$1:$A$49,products!$B$1:$B$49,,0)</f>
        <v>Ara</v>
      </c>
      <c r="K276" t="str" cm="1">
        <f t="array" ref="K276">_xlfn.IFS(L276="M","Mid",L276="D","Dark",L276="L","Light")</f>
        <v>Mid</v>
      </c>
      <c r="L276" t="str">
        <f>_xlfn.XLOOKUP(D276,products!$A$1:$A$49,products!$C$1:$C$49,,0)</f>
        <v>M</v>
      </c>
      <c r="M276" s="3">
        <f>_xlfn.XLOOKUP(orders!D276,products!$A$1:$A$49,products!$D$1:$D$49,,0)</f>
        <v>2.5</v>
      </c>
      <c r="N276" s="5">
        <f>_xlfn.XLOOKUP(orders!D276,products!$A$1:$A$49,products!$E$1:$E$49,,0)</f>
        <v>25.874999999999996</v>
      </c>
      <c r="O276" s="5">
        <f t="shared" si="4"/>
        <v>25.874999999999996</v>
      </c>
      <c r="P276" t="str">
        <f>_xlfn.XLOOKUP(CoffeeSales[[#This Row],[Customer ID]],customers!$A$1:$A$1001,customers!$I$1:$I$1001,,0)</f>
        <v>No</v>
      </c>
    </row>
    <row r="277" spans="1:16" x14ac:dyDescent="0.3">
      <c r="A277" s="2" t="s">
        <v>2044</v>
      </c>
      <c r="B277" s="6">
        <v>43988</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s="2" t="str" cm="1">
        <f t="array" ref="I277">_xlfn.IFS(J277="Rob","Robusta",J277="Ara","Arabica",J277="Exc","Excelsa",J277="Lib","Liberica")</f>
        <v>Excelsa</v>
      </c>
      <c r="J277" t="str">
        <f>_xlfn.XLOOKUP(orders!D277,products!$A$1:$A$49,products!$B$1:$B$49,,0)</f>
        <v>Exc</v>
      </c>
      <c r="K277" t="str" cm="1">
        <f t="array" ref="K277">_xlfn.IFS(L277="M","Mid",L277="D","Dark",L277="L","Light")</f>
        <v>Light</v>
      </c>
      <c r="L277" t="str">
        <f>_xlfn.XLOOKUP(D277,products!$A$1:$A$49,products!$C$1:$C$49,,0)</f>
        <v>L</v>
      </c>
      <c r="M277" s="3">
        <f>_xlfn.XLOOKUP(orders!D277,products!$A$1:$A$49,products!$D$1:$D$49,,0)</f>
        <v>2.5</v>
      </c>
      <c r="N277" s="5">
        <f>_xlfn.XLOOKUP(orders!D277,products!$A$1:$A$49,products!$E$1:$E$49,,0)</f>
        <v>34.154999999999994</v>
      </c>
      <c r="O277" s="5">
        <f t="shared" si="4"/>
        <v>204.92999999999995</v>
      </c>
      <c r="P277" t="str">
        <f>_xlfn.XLOOKUP(CoffeeSales[[#This Row],[Customer ID]],customers!$A$1:$A$1001,customers!$I$1:$I$1001,,0)</f>
        <v>No</v>
      </c>
    </row>
    <row r="278" spans="1:16" x14ac:dyDescent="0.3">
      <c r="A278" s="2" t="s">
        <v>2050</v>
      </c>
      <c r="B278" s="6">
        <v>43989</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s="2" t="str" cm="1">
        <f t="array" ref="I278">_xlfn.IFS(J278="Rob","Robusta",J278="Ara","Arabica",J278="Exc","Excelsa",J278="Lib","Liberica")</f>
        <v>Robusta</v>
      </c>
      <c r="J278" t="str">
        <f>_xlfn.XLOOKUP(orders!D278,products!$A$1:$A$49,products!$B$1:$B$49,,0)</f>
        <v>Rob</v>
      </c>
      <c r="K278" t="str" cm="1">
        <f t="array" ref="K278">_xlfn.IFS(L278="M","Mid",L278="D","Dark",L278="L","Light")</f>
        <v>Light</v>
      </c>
      <c r="L278" t="str">
        <f>_xlfn.XLOOKUP(D278,products!$A$1:$A$49,products!$C$1:$C$49,,0)</f>
        <v>L</v>
      </c>
      <c r="M278" s="3">
        <f>_xlfn.XLOOKUP(orders!D278,products!$A$1:$A$49,products!$D$1:$D$49,,0)</f>
        <v>2.5</v>
      </c>
      <c r="N278" s="5">
        <f>_xlfn.XLOOKUP(orders!D278,products!$A$1:$A$49,products!$E$1:$E$49,,0)</f>
        <v>27.484999999999996</v>
      </c>
      <c r="O278" s="5">
        <f t="shared" si="4"/>
        <v>109.93999999999998</v>
      </c>
      <c r="P278" t="str">
        <f>_xlfn.XLOOKUP(CoffeeSales[[#This Row],[Customer ID]],customers!$A$1:$A$1001,customers!$I$1:$I$1001,,0)</f>
        <v>Yes</v>
      </c>
    </row>
    <row r="279" spans="1:16" x14ac:dyDescent="0.3">
      <c r="A279" s="2" t="s">
        <v>2056</v>
      </c>
      <c r="B279" s="6">
        <v>43990</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s="2" t="str" cm="1">
        <f t="array" ref="I279">_xlfn.IFS(J279="Rob","Robusta",J279="Ara","Arabica",J279="Exc","Excelsa",J279="Lib","Liberica")</f>
        <v>Excelsa</v>
      </c>
      <c r="J279" t="str">
        <f>_xlfn.XLOOKUP(orders!D279,products!$A$1:$A$49,products!$B$1:$B$49,,0)</f>
        <v>Exc</v>
      </c>
      <c r="K279" t="str" cm="1">
        <f t="array" ref="K279">_xlfn.IFS(L279="M","Mid",L279="D","Dark",L279="L","Light")</f>
        <v>Light</v>
      </c>
      <c r="L279" t="str">
        <f>_xlfn.XLOOKUP(D279,products!$A$1:$A$49,products!$C$1:$C$49,,0)</f>
        <v>L</v>
      </c>
      <c r="M279" s="3">
        <f>_xlfn.XLOOKUP(orders!D279,products!$A$1:$A$49,products!$D$1:$D$49,,0)</f>
        <v>1</v>
      </c>
      <c r="N279" s="5">
        <f>_xlfn.XLOOKUP(orders!D279,products!$A$1:$A$49,products!$E$1:$E$49,,0)</f>
        <v>14.85</v>
      </c>
      <c r="O279" s="5">
        <f t="shared" si="4"/>
        <v>89.1</v>
      </c>
      <c r="P279" t="str">
        <f>_xlfn.XLOOKUP(CoffeeSales[[#This Row],[Customer ID]],customers!$A$1:$A$1001,customers!$I$1:$I$1001,,0)</f>
        <v>No</v>
      </c>
    </row>
    <row r="280" spans="1:16" x14ac:dyDescent="0.3">
      <c r="A280" s="2" t="s">
        <v>2062</v>
      </c>
      <c r="B280" s="6">
        <v>43991</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s="2" t="str" cm="1">
        <f t="array" ref="I280">_xlfn.IFS(J280="Rob","Robusta",J280="Ara","Arabica",J280="Exc","Excelsa",J280="Lib","Liberica")</f>
        <v>Arabica</v>
      </c>
      <c r="J280" t="str">
        <f>_xlfn.XLOOKUP(orders!D280,products!$A$1:$A$49,products!$B$1:$B$49,,0)</f>
        <v>Ara</v>
      </c>
      <c r="K280" t="str" cm="1">
        <f t="array" ref="K280">_xlfn.IFS(L280="M","Mid",L280="D","Dark",L280="L","Light")</f>
        <v>Light</v>
      </c>
      <c r="L280" t="str">
        <f>_xlfn.XLOOKUP(D280,products!$A$1:$A$49,products!$C$1:$C$49,,0)</f>
        <v>L</v>
      </c>
      <c r="M280" s="3">
        <f>_xlfn.XLOOKUP(orders!D280,products!$A$1:$A$49,products!$D$1:$D$49,,0)</f>
        <v>0.2</v>
      </c>
      <c r="N280" s="5">
        <f>_xlfn.XLOOKUP(orders!D280,products!$A$1:$A$49,products!$E$1:$E$49,,0)</f>
        <v>3.8849999999999998</v>
      </c>
      <c r="O280" s="5">
        <f t="shared" si="4"/>
        <v>7.77</v>
      </c>
      <c r="P280" t="str">
        <f>_xlfn.XLOOKUP(CoffeeSales[[#This Row],[Customer ID]],customers!$A$1:$A$1001,customers!$I$1:$I$1001,,0)</f>
        <v>Yes</v>
      </c>
    </row>
    <row r="281" spans="1:16" x14ac:dyDescent="0.3">
      <c r="A281" s="2" t="s">
        <v>2068</v>
      </c>
      <c r="B281" s="6">
        <v>43992</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s="2" t="str" cm="1">
        <f t="array" ref="I281">_xlfn.IFS(J281="Rob","Robusta",J281="Ara","Arabica",J281="Exc","Excelsa",J281="Lib","Liberica")</f>
        <v>Liberica</v>
      </c>
      <c r="J281" t="str">
        <f>_xlfn.XLOOKUP(orders!D281,products!$A$1:$A$49,products!$B$1:$B$49,,0)</f>
        <v>Lib</v>
      </c>
      <c r="K281" t="str" cm="1">
        <f t="array" ref="K281">_xlfn.IFS(L281="M","Mid",L281="D","Dark",L281="L","Light")</f>
        <v>Mid</v>
      </c>
      <c r="L281" t="str">
        <f>_xlfn.XLOOKUP(D281,products!$A$1:$A$49,products!$C$1:$C$49,,0)</f>
        <v>M</v>
      </c>
      <c r="M281" s="3">
        <f>_xlfn.XLOOKUP(orders!D281,products!$A$1:$A$49,products!$D$1:$D$49,,0)</f>
        <v>2.5</v>
      </c>
      <c r="N281" s="5">
        <f>_xlfn.XLOOKUP(orders!D281,products!$A$1:$A$49,products!$E$1:$E$49,,0)</f>
        <v>33.464999999999996</v>
      </c>
      <c r="O281" s="5">
        <f t="shared" si="4"/>
        <v>33.464999999999996</v>
      </c>
      <c r="P281" t="str">
        <f>_xlfn.XLOOKUP(CoffeeSales[[#This Row],[Customer ID]],customers!$A$1:$A$1001,customers!$I$1:$I$1001,,0)</f>
        <v>Yes</v>
      </c>
    </row>
    <row r="282" spans="1:16" x14ac:dyDescent="0.3">
      <c r="A282" s="2" t="s">
        <v>2074</v>
      </c>
      <c r="B282" s="6">
        <v>43993</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s="2" t="str" cm="1">
        <f t="array" ref="I282">_xlfn.IFS(J282="Rob","Robusta",J282="Ara","Arabica",J282="Exc","Excelsa",J282="Lib","Liberica")</f>
        <v>Excelsa</v>
      </c>
      <c r="J282" t="str">
        <f>_xlfn.XLOOKUP(orders!D282,products!$A$1:$A$49,products!$B$1:$B$49,,0)</f>
        <v>Exc</v>
      </c>
      <c r="K282" t="str" cm="1">
        <f t="array" ref="K282">_xlfn.IFS(L282="M","Mid",L282="D","Dark",L282="L","Light")</f>
        <v>Mid</v>
      </c>
      <c r="L282" t="str">
        <f>_xlfn.XLOOKUP(D282,products!$A$1:$A$49,products!$C$1:$C$49,,0)</f>
        <v>M</v>
      </c>
      <c r="M282" s="3">
        <f>_xlfn.XLOOKUP(orders!D282,products!$A$1:$A$49,products!$D$1:$D$49,,0)</f>
        <v>0.5</v>
      </c>
      <c r="N282" s="5">
        <f>_xlfn.XLOOKUP(orders!D282,products!$A$1:$A$49,products!$E$1:$E$49,,0)</f>
        <v>8.25</v>
      </c>
      <c r="O282" s="5">
        <f t="shared" si="4"/>
        <v>41.25</v>
      </c>
      <c r="P282" t="str">
        <f>_xlfn.XLOOKUP(CoffeeSales[[#This Row],[Customer ID]],customers!$A$1:$A$1001,customers!$I$1:$I$1001,,0)</f>
        <v>Yes</v>
      </c>
    </row>
    <row r="283" spans="1:16" x14ac:dyDescent="0.3">
      <c r="A283" s="2" t="s">
        <v>2079</v>
      </c>
      <c r="B283" s="6">
        <v>43994</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s="2" t="str" cm="1">
        <f t="array" ref="I283">_xlfn.IFS(J283="Rob","Robusta",J283="Ara","Arabica",J283="Exc","Excelsa",J283="Lib","Liberica")</f>
        <v>Excelsa</v>
      </c>
      <c r="J283" t="str">
        <f>_xlfn.XLOOKUP(orders!D283,products!$A$1:$A$49,products!$B$1:$B$49,,0)</f>
        <v>Exc</v>
      </c>
      <c r="K283" t="str" cm="1">
        <f t="array" ref="K283">_xlfn.IFS(L283="M","Mid",L283="D","Dark",L283="L","Light")</f>
        <v>Light</v>
      </c>
      <c r="L283" t="str">
        <f>_xlfn.XLOOKUP(D283,products!$A$1:$A$49,products!$C$1:$C$49,,0)</f>
        <v>L</v>
      </c>
      <c r="M283" s="3">
        <f>_xlfn.XLOOKUP(orders!D283,products!$A$1:$A$49,products!$D$1:$D$49,,0)</f>
        <v>1</v>
      </c>
      <c r="N283" s="5">
        <f>_xlfn.XLOOKUP(orders!D283,products!$A$1:$A$49,products!$E$1:$E$49,,0)</f>
        <v>14.85</v>
      </c>
      <c r="O283" s="5">
        <f t="shared" si="4"/>
        <v>59.4</v>
      </c>
      <c r="P283" t="str">
        <f>_xlfn.XLOOKUP(CoffeeSales[[#This Row],[Customer ID]],customers!$A$1:$A$1001,customers!$I$1:$I$1001,,0)</f>
        <v>Yes</v>
      </c>
    </row>
    <row r="284" spans="1:16" x14ac:dyDescent="0.3">
      <c r="A284" s="2" t="s">
        <v>2085</v>
      </c>
      <c r="B284" s="6">
        <v>43995</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s="2" t="str" cm="1">
        <f t="array" ref="I284">_xlfn.IFS(J284="Rob","Robusta",J284="Ara","Arabica",J284="Exc","Excelsa",J284="Lib","Liberica")</f>
        <v>Arabica</v>
      </c>
      <c r="J284" t="str">
        <f>_xlfn.XLOOKUP(orders!D284,products!$A$1:$A$49,products!$B$1:$B$49,,0)</f>
        <v>Ara</v>
      </c>
      <c r="K284" t="str" cm="1">
        <f t="array" ref="K284">_xlfn.IFS(L284="M","Mid",L284="D","Dark",L284="L","Light")</f>
        <v>Light</v>
      </c>
      <c r="L284" t="str">
        <f>_xlfn.XLOOKUP(D284,products!$A$1:$A$49,products!$C$1:$C$49,,0)</f>
        <v>L</v>
      </c>
      <c r="M284" s="3">
        <f>_xlfn.XLOOKUP(orders!D284,products!$A$1:$A$49,products!$D$1:$D$49,,0)</f>
        <v>0.5</v>
      </c>
      <c r="N284" s="5">
        <f>_xlfn.XLOOKUP(orders!D284,products!$A$1:$A$49,products!$E$1:$E$49,,0)</f>
        <v>7.77</v>
      </c>
      <c r="O284" s="5">
        <f t="shared" si="4"/>
        <v>7.77</v>
      </c>
      <c r="P284" t="str">
        <f>_xlfn.XLOOKUP(CoffeeSales[[#This Row],[Customer ID]],customers!$A$1:$A$1001,customers!$I$1:$I$1001,,0)</f>
        <v>No</v>
      </c>
    </row>
    <row r="285" spans="1:16" x14ac:dyDescent="0.3">
      <c r="A285" s="2" t="s">
        <v>2091</v>
      </c>
      <c r="B285" s="6">
        <v>43996</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s="2" t="str" cm="1">
        <f t="array" ref="I285">_xlfn.IFS(J285="Rob","Robusta",J285="Ara","Arabica",J285="Exc","Excelsa",J285="Lib","Liberica")</f>
        <v>Robusta</v>
      </c>
      <c r="J285" t="str">
        <f>_xlfn.XLOOKUP(orders!D285,products!$A$1:$A$49,products!$B$1:$B$49,,0)</f>
        <v>Rob</v>
      </c>
      <c r="K285" t="str" cm="1">
        <f t="array" ref="K285">_xlfn.IFS(L285="M","Mid",L285="D","Dark",L285="L","Light")</f>
        <v>Dark</v>
      </c>
      <c r="L285" t="str">
        <f>_xlfn.XLOOKUP(D285,products!$A$1:$A$49,products!$C$1:$C$49,,0)</f>
        <v>D</v>
      </c>
      <c r="M285" s="3">
        <f>_xlfn.XLOOKUP(orders!D285,products!$A$1:$A$49,products!$D$1:$D$49,,0)</f>
        <v>0.5</v>
      </c>
      <c r="N285" s="5">
        <f>_xlfn.XLOOKUP(orders!D285,products!$A$1:$A$49,products!$E$1:$E$49,,0)</f>
        <v>5.3699999999999992</v>
      </c>
      <c r="O285" s="5">
        <f t="shared" si="4"/>
        <v>5.3699999999999992</v>
      </c>
      <c r="P285" t="str">
        <f>_xlfn.XLOOKUP(CoffeeSales[[#This Row],[Customer ID]],customers!$A$1:$A$1001,customers!$I$1:$I$1001,,0)</f>
        <v>Yes</v>
      </c>
    </row>
    <row r="286" spans="1:16" x14ac:dyDescent="0.3">
      <c r="A286" s="2" t="s">
        <v>2097</v>
      </c>
      <c r="B286" s="6">
        <v>43997</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s="2" t="str" cm="1">
        <f t="array" ref="I286">_xlfn.IFS(J286="Rob","Robusta",J286="Ara","Arabica",J286="Exc","Excelsa",J286="Lib","Liberica")</f>
        <v>Excelsa</v>
      </c>
      <c r="J286" t="str">
        <f>_xlfn.XLOOKUP(orders!D286,products!$A$1:$A$49,products!$B$1:$B$49,,0)</f>
        <v>Exc</v>
      </c>
      <c r="K286" t="str" cm="1">
        <f t="array" ref="K286">_xlfn.IFS(L286="M","Mid",L286="D","Dark",L286="L","Light")</f>
        <v>Mid</v>
      </c>
      <c r="L286" t="str">
        <f>_xlfn.XLOOKUP(D286,products!$A$1:$A$49,products!$C$1:$C$49,,0)</f>
        <v>M</v>
      </c>
      <c r="M286" s="3">
        <f>_xlfn.XLOOKUP(orders!D286,products!$A$1:$A$49,products!$D$1:$D$49,,0)</f>
        <v>2.5</v>
      </c>
      <c r="N286" s="5">
        <f>_xlfn.XLOOKUP(orders!D286,products!$A$1:$A$49,products!$E$1:$E$49,,0)</f>
        <v>31.624999999999996</v>
      </c>
      <c r="O286" s="5">
        <f t="shared" si="4"/>
        <v>94.874999999999986</v>
      </c>
      <c r="P286" t="str">
        <f>_xlfn.XLOOKUP(CoffeeSales[[#This Row],[Customer ID]],customers!$A$1:$A$1001,customers!$I$1:$I$1001,,0)</f>
        <v>No</v>
      </c>
    </row>
    <row r="287" spans="1:16" x14ac:dyDescent="0.3">
      <c r="A287" s="2" t="s">
        <v>2102</v>
      </c>
      <c r="B287" s="6">
        <v>43998</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s="2" t="str" cm="1">
        <f t="array" ref="I287">_xlfn.IFS(J287="Rob","Robusta",J287="Ara","Arabica",J287="Exc","Excelsa",J287="Lib","Liberica")</f>
        <v>Liberica</v>
      </c>
      <c r="J287" t="str">
        <f>_xlfn.XLOOKUP(orders!D287,products!$A$1:$A$49,products!$B$1:$B$49,,0)</f>
        <v>Lib</v>
      </c>
      <c r="K287" t="str" cm="1">
        <f t="array" ref="K287">_xlfn.IFS(L287="M","Mid",L287="D","Dark",L287="L","Light")</f>
        <v>Light</v>
      </c>
      <c r="L287" t="str">
        <f>_xlfn.XLOOKUP(D287,products!$A$1:$A$49,products!$C$1:$C$49,,0)</f>
        <v>L</v>
      </c>
      <c r="M287" s="3">
        <f>_xlfn.XLOOKUP(orders!D287,products!$A$1:$A$49,products!$D$1:$D$49,,0)</f>
        <v>2.5</v>
      </c>
      <c r="N287" s="5">
        <f>_xlfn.XLOOKUP(orders!D287,products!$A$1:$A$49,products!$E$1:$E$49,,0)</f>
        <v>36.454999999999998</v>
      </c>
      <c r="O287" s="5">
        <f t="shared" si="4"/>
        <v>36.454999999999998</v>
      </c>
      <c r="P287" t="str">
        <f>_xlfn.XLOOKUP(CoffeeSales[[#This Row],[Customer ID]],customers!$A$1:$A$1001,customers!$I$1:$I$1001,,0)</f>
        <v>No</v>
      </c>
    </row>
    <row r="288" spans="1:16" x14ac:dyDescent="0.3">
      <c r="A288" s="2" t="s">
        <v>2107</v>
      </c>
      <c r="B288" s="6">
        <v>43999</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s="2" t="str" cm="1">
        <f t="array" ref="I288">_xlfn.IFS(J288="Rob","Robusta",J288="Ara","Arabica",J288="Exc","Excelsa",J288="Lib","Liberica")</f>
        <v>Arabica</v>
      </c>
      <c r="J288" t="str">
        <f>_xlfn.XLOOKUP(orders!D288,products!$A$1:$A$49,products!$B$1:$B$49,,0)</f>
        <v>Ara</v>
      </c>
      <c r="K288" t="str" cm="1">
        <f t="array" ref="K288">_xlfn.IFS(L288="M","Mid",L288="D","Dark",L288="L","Light")</f>
        <v>Mid</v>
      </c>
      <c r="L288" t="str">
        <f>_xlfn.XLOOKUP(D288,products!$A$1:$A$49,products!$C$1:$C$49,,0)</f>
        <v>M</v>
      </c>
      <c r="M288" s="3">
        <f>_xlfn.XLOOKUP(orders!D288,products!$A$1:$A$49,products!$D$1:$D$49,,0)</f>
        <v>0.2</v>
      </c>
      <c r="N288" s="5">
        <f>_xlfn.XLOOKUP(orders!D288,products!$A$1:$A$49,products!$E$1:$E$49,,0)</f>
        <v>3.375</v>
      </c>
      <c r="O288" s="5">
        <f t="shared" si="4"/>
        <v>13.5</v>
      </c>
      <c r="P288" t="str">
        <f>_xlfn.XLOOKUP(CoffeeSales[[#This Row],[Customer ID]],customers!$A$1:$A$1001,customers!$I$1:$I$1001,,0)</f>
        <v>Yes</v>
      </c>
    </row>
    <row r="289" spans="1:16" x14ac:dyDescent="0.3">
      <c r="A289" s="2" t="s">
        <v>2112</v>
      </c>
      <c r="B289" s="6">
        <v>44000</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s="2" t="str" cm="1">
        <f t="array" ref="I289">_xlfn.IFS(J289="Rob","Robusta",J289="Ara","Arabica",J289="Exc","Excelsa",J289="Lib","Liberica")</f>
        <v>Robusta</v>
      </c>
      <c r="J289" t="str">
        <f>_xlfn.XLOOKUP(orders!D289,products!$A$1:$A$49,products!$B$1:$B$49,,0)</f>
        <v>Rob</v>
      </c>
      <c r="K289" t="str" cm="1">
        <f t="array" ref="K289">_xlfn.IFS(L289="M","Mid",L289="D","Dark",L289="L","Light")</f>
        <v>Light</v>
      </c>
      <c r="L289" t="str">
        <f>_xlfn.XLOOKUP(D289,products!$A$1:$A$49,products!$C$1:$C$49,,0)</f>
        <v>L</v>
      </c>
      <c r="M289" s="3">
        <f>_xlfn.XLOOKUP(orders!D289,products!$A$1:$A$49,products!$D$1:$D$49,,0)</f>
        <v>0.2</v>
      </c>
      <c r="N289" s="5">
        <f>_xlfn.XLOOKUP(orders!D289,products!$A$1:$A$49,products!$E$1:$E$49,,0)</f>
        <v>3.5849999999999995</v>
      </c>
      <c r="O289" s="5">
        <f t="shared" si="4"/>
        <v>14.339999999999998</v>
      </c>
      <c r="P289" t="str">
        <f>_xlfn.XLOOKUP(CoffeeSales[[#This Row],[Customer ID]],customers!$A$1:$A$1001,customers!$I$1:$I$1001,,0)</f>
        <v>No</v>
      </c>
    </row>
    <row r="290" spans="1:16" x14ac:dyDescent="0.3">
      <c r="A290" s="2" t="s">
        <v>2118</v>
      </c>
      <c r="B290" s="6">
        <v>44001</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s="2" t="str" cm="1">
        <f t="array" ref="I290">_xlfn.IFS(J290="Rob","Robusta",J290="Ara","Arabica",J290="Exc","Excelsa",J290="Lib","Liberica")</f>
        <v>Excelsa</v>
      </c>
      <c r="J290" t="str">
        <f>_xlfn.XLOOKUP(orders!D290,products!$A$1:$A$49,products!$B$1:$B$49,,0)</f>
        <v>Exc</v>
      </c>
      <c r="K290" t="str" cm="1">
        <f t="array" ref="K290">_xlfn.IFS(L290="M","Mid",L290="D","Dark",L290="L","Light")</f>
        <v>Mid</v>
      </c>
      <c r="L290" t="str">
        <f>_xlfn.XLOOKUP(D290,products!$A$1:$A$49,products!$C$1:$C$49,,0)</f>
        <v>M</v>
      </c>
      <c r="M290" s="3">
        <f>_xlfn.XLOOKUP(orders!D290,products!$A$1:$A$49,products!$D$1:$D$49,,0)</f>
        <v>0.5</v>
      </c>
      <c r="N290" s="5">
        <f>_xlfn.XLOOKUP(orders!D290,products!$A$1:$A$49,products!$E$1:$E$49,,0)</f>
        <v>8.25</v>
      </c>
      <c r="O290" s="5">
        <f t="shared" si="4"/>
        <v>8.25</v>
      </c>
      <c r="P290" t="str">
        <f>_xlfn.XLOOKUP(CoffeeSales[[#This Row],[Customer ID]],customers!$A$1:$A$1001,customers!$I$1:$I$1001,,0)</f>
        <v>Yes</v>
      </c>
    </row>
    <row r="291" spans="1:16" x14ac:dyDescent="0.3">
      <c r="A291" s="2" t="s">
        <v>2123</v>
      </c>
      <c r="B291" s="6">
        <v>44002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s="2" t="str" cm="1">
        <f t="array" ref="I291">_xlfn.IFS(J291="Rob","Robusta",J291="Ara","Arabica",J291="Exc","Excelsa",J291="Lib","Liberica")</f>
        <v>Robusta</v>
      </c>
      <c r="J291" t="str">
        <f>_xlfn.XLOOKUP(orders!D291,products!$A$1:$A$49,products!$B$1:$B$49,,0)</f>
        <v>Rob</v>
      </c>
      <c r="K291" t="str" cm="1">
        <f t="array" ref="K291">_xlfn.IFS(L291="M","Mid",L291="D","Dark",L291="L","Light")</f>
        <v>Dark</v>
      </c>
      <c r="L291" t="str">
        <f>_xlfn.XLOOKUP(D291,products!$A$1:$A$49,products!$C$1:$C$49,,0)</f>
        <v>D</v>
      </c>
      <c r="M291" s="3">
        <f>_xlfn.XLOOKUP(orders!D291,products!$A$1:$A$49,products!$D$1:$D$49,,0)</f>
        <v>0.2</v>
      </c>
      <c r="N291" s="5">
        <f>_xlfn.XLOOKUP(orders!D291,products!$A$1:$A$49,products!$E$1:$E$49,,0)</f>
        <v>2.6849999999999996</v>
      </c>
      <c r="O291" s="5">
        <f t="shared" si="4"/>
        <v>13.424999999999997</v>
      </c>
      <c r="P291" t="str">
        <f>_xlfn.XLOOKUP(CoffeeSales[[#This Row],[Customer ID]],customers!$A$1:$A$1001,customers!$I$1:$I$1001,,0)</f>
        <v>Yes</v>
      </c>
    </row>
    <row r="292" spans="1:16" x14ac:dyDescent="0.3">
      <c r="A292" s="2" t="s">
        <v>2127</v>
      </c>
      <c r="B292" s="6">
        <v>44003</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s="2" t="str" cm="1">
        <f t="array" ref="I292">_xlfn.IFS(J292="Rob","Robusta",J292="Ara","Arabica",J292="Exc","Excelsa",J292="Lib","Liberica")</f>
        <v>Arabica</v>
      </c>
      <c r="J292" t="str">
        <f>_xlfn.XLOOKUP(orders!D292,products!$A$1:$A$49,products!$B$1:$B$49,,0)</f>
        <v>Ara</v>
      </c>
      <c r="K292" t="str" cm="1">
        <f t="array" ref="K292">_xlfn.IFS(L292="M","Mid",L292="D","Dark",L292="L","Light")</f>
        <v>Dark</v>
      </c>
      <c r="L292" t="str">
        <f>_xlfn.XLOOKUP(D292,products!$A$1:$A$49,products!$C$1:$C$49,,0)</f>
        <v>D</v>
      </c>
      <c r="M292" s="3">
        <f>_xlfn.XLOOKUP(orders!D292,products!$A$1:$A$49,products!$D$1:$D$49,,0)</f>
        <v>1</v>
      </c>
      <c r="N292" s="5">
        <f>_xlfn.XLOOKUP(orders!D292,products!$A$1:$A$49,products!$E$1:$E$49,,0)</f>
        <v>9.9499999999999993</v>
      </c>
      <c r="O292" s="5">
        <f t="shared" si="4"/>
        <v>49.75</v>
      </c>
      <c r="P292" t="str">
        <f>_xlfn.XLOOKUP(CoffeeSales[[#This Row],[Customer ID]],customers!$A$1:$A$1001,customers!$I$1:$I$1001,,0)</f>
        <v>No</v>
      </c>
    </row>
    <row r="293" spans="1:16" x14ac:dyDescent="0.3">
      <c r="A293" s="2" t="s">
        <v>2133</v>
      </c>
      <c r="B293" s="6">
        <v>44004</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s="2" t="str" cm="1">
        <f t="array" ref="I293">_xlfn.IFS(J293="Rob","Robusta",J293="Ara","Arabica",J293="Exc","Excelsa",J293="Lib","Liberica")</f>
        <v>Excelsa</v>
      </c>
      <c r="J293" t="str">
        <f>_xlfn.XLOOKUP(orders!D293,products!$A$1:$A$49,products!$B$1:$B$49,,0)</f>
        <v>Exc</v>
      </c>
      <c r="K293" t="str" cm="1">
        <f t="array" ref="K293">_xlfn.IFS(L293="M","Mid",L293="D","Dark",L293="L","Light")</f>
        <v>Mid</v>
      </c>
      <c r="L293" t="str">
        <f>_xlfn.XLOOKUP(D293,products!$A$1:$A$49,products!$C$1:$C$49,,0)</f>
        <v>M</v>
      </c>
      <c r="M293" s="3">
        <f>_xlfn.XLOOKUP(orders!D293,products!$A$1:$A$49,products!$D$1:$D$49,,0)</f>
        <v>0.5</v>
      </c>
      <c r="N293" s="5">
        <f>_xlfn.XLOOKUP(orders!D293,products!$A$1:$A$49,products!$E$1:$E$49,,0)</f>
        <v>8.25</v>
      </c>
      <c r="O293" s="5">
        <f t="shared" si="4"/>
        <v>16.5</v>
      </c>
      <c r="P293" t="str">
        <f>_xlfn.XLOOKUP(CoffeeSales[[#This Row],[Customer ID]],customers!$A$1:$A$1001,customers!$I$1:$I$1001,,0)</f>
        <v>No</v>
      </c>
    </row>
    <row r="294" spans="1:16" x14ac:dyDescent="0.3">
      <c r="A294" s="2" t="s">
        <v>2137</v>
      </c>
      <c r="B294" s="6">
        <v>44005</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s="2" t="str" cm="1">
        <f t="array" ref="I294">_xlfn.IFS(J294="Rob","Robusta",J294="Ara","Arabica",J294="Exc","Excelsa",J294="Lib","Liberica")</f>
        <v>Arabica</v>
      </c>
      <c r="J294" t="str">
        <f>_xlfn.XLOOKUP(orders!D294,products!$A$1:$A$49,products!$B$1:$B$49,,0)</f>
        <v>Ara</v>
      </c>
      <c r="K294" t="str" cm="1">
        <f t="array" ref="K294">_xlfn.IFS(L294="M","Mid",L294="D","Dark",L294="L","Light")</f>
        <v>Dark</v>
      </c>
      <c r="L294" t="str">
        <f>_xlfn.XLOOKUP(D294,products!$A$1:$A$49,products!$C$1:$C$49,,0)</f>
        <v>D</v>
      </c>
      <c r="M294" s="3">
        <f>_xlfn.XLOOKUP(orders!D294,products!$A$1:$A$49,products!$D$1:$D$49,,0)</f>
        <v>0.5</v>
      </c>
      <c r="N294" s="5">
        <f>_xlfn.XLOOKUP(orders!D294,products!$A$1:$A$49,products!$E$1:$E$49,,0)</f>
        <v>5.97</v>
      </c>
      <c r="O294" s="5">
        <f t="shared" si="4"/>
        <v>17.91</v>
      </c>
      <c r="P294" t="str">
        <f>_xlfn.XLOOKUP(CoffeeSales[[#This Row],[Customer ID]],customers!$A$1:$A$1001,customers!$I$1:$I$1001,,0)</f>
        <v>No</v>
      </c>
    </row>
    <row r="295" spans="1:16" x14ac:dyDescent="0.3">
      <c r="A295" s="2" t="s">
        <v>2142</v>
      </c>
      <c r="B295" s="6">
        <v>44006</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s="2" t="str" cm="1">
        <f t="array" ref="I295">_xlfn.IFS(J295="Rob","Robusta",J295="Ara","Arabica",J295="Exc","Excelsa",J295="Lib","Liberica")</f>
        <v>Arabica</v>
      </c>
      <c r="J295" t="str">
        <f>_xlfn.XLOOKUP(orders!D295,products!$A$1:$A$49,products!$B$1:$B$49,,0)</f>
        <v>Ara</v>
      </c>
      <c r="K295" t="str" cm="1">
        <f t="array" ref="K295">_xlfn.IFS(L295="M","Mid",L295="D","Dark",L295="L","Light")</f>
        <v>Dark</v>
      </c>
      <c r="L295" t="str">
        <f>_xlfn.XLOOKUP(D295,products!$A$1:$A$49,products!$C$1:$C$49,,0)</f>
        <v>D</v>
      </c>
      <c r="M295" s="3">
        <f>_xlfn.XLOOKUP(orders!D295,products!$A$1:$A$49,products!$D$1:$D$49,,0)</f>
        <v>0.5</v>
      </c>
      <c r="N295" s="5">
        <f>_xlfn.XLOOKUP(orders!D295,products!$A$1:$A$49,products!$E$1:$E$49,,0)</f>
        <v>5.97</v>
      </c>
      <c r="O295" s="5">
        <f t="shared" si="4"/>
        <v>29.849999999999998</v>
      </c>
      <c r="P295" t="str">
        <f>_xlfn.XLOOKUP(CoffeeSales[[#This Row],[Customer ID]],customers!$A$1:$A$1001,customers!$I$1:$I$1001,,0)</f>
        <v>No</v>
      </c>
    </row>
    <row r="296" spans="1:16" x14ac:dyDescent="0.3">
      <c r="A296" s="2" t="s">
        <v>2148</v>
      </c>
      <c r="B296" s="6">
        <v>44007</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s="2" t="str" cm="1">
        <f t="array" ref="I296">_xlfn.IFS(J296="Rob","Robusta",J296="Ara","Arabica",J296="Exc","Excelsa",J296="Lib","Liberica")</f>
        <v>Excelsa</v>
      </c>
      <c r="J296" t="str">
        <f>_xlfn.XLOOKUP(orders!D296,products!$A$1:$A$49,products!$B$1:$B$49,,0)</f>
        <v>Exc</v>
      </c>
      <c r="K296" t="str" cm="1">
        <f t="array" ref="K296">_xlfn.IFS(L296="M","Mid",L296="D","Dark",L296="L","Light")</f>
        <v>Light</v>
      </c>
      <c r="L296" t="str">
        <f>_xlfn.XLOOKUP(D296,products!$A$1:$A$49,products!$C$1:$C$49,,0)</f>
        <v>L</v>
      </c>
      <c r="M296" s="3">
        <f>_xlfn.XLOOKUP(orders!D296,products!$A$1:$A$49,products!$D$1:$D$49,,0)</f>
        <v>1</v>
      </c>
      <c r="N296" s="5">
        <f>_xlfn.XLOOKUP(orders!D296,products!$A$1:$A$49,products!$E$1:$E$49,,0)</f>
        <v>14.85</v>
      </c>
      <c r="O296" s="5">
        <f t="shared" si="4"/>
        <v>44.55</v>
      </c>
      <c r="P296" t="str">
        <f>_xlfn.XLOOKUP(CoffeeSales[[#This Row],[Customer ID]],customers!$A$1:$A$1001,customers!$I$1:$I$1001,,0)</f>
        <v>No</v>
      </c>
    </row>
    <row r="297" spans="1:16" x14ac:dyDescent="0.3">
      <c r="A297" s="2" t="s">
        <v>2153</v>
      </c>
      <c r="B297" s="6">
        <v>44008</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s="2" t="str" cm="1">
        <f t="array" ref="I297">_xlfn.IFS(J297="Rob","Robusta",J297="Ara","Arabica",J297="Exc","Excelsa",J297="Lib","Liberica")</f>
        <v>Excelsa</v>
      </c>
      <c r="J297" t="str">
        <f>_xlfn.XLOOKUP(orders!D297,products!$A$1:$A$49,products!$B$1:$B$49,,0)</f>
        <v>Exc</v>
      </c>
      <c r="K297" t="str" cm="1">
        <f t="array" ref="K297">_xlfn.IFS(L297="M","Mid",L297="D","Dark",L297="L","Light")</f>
        <v>Mid</v>
      </c>
      <c r="L297" t="str">
        <f>_xlfn.XLOOKUP(D297,products!$A$1:$A$49,products!$C$1:$C$49,,0)</f>
        <v>M</v>
      </c>
      <c r="M297" s="3">
        <f>_xlfn.XLOOKUP(orders!D297,products!$A$1:$A$49,products!$D$1:$D$49,,0)</f>
        <v>1</v>
      </c>
      <c r="N297" s="5">
        <f>_xlfn.XLOOKUP(orders!D297,products!$A$1:$A$49,products!$E$1:$E$49,,0)</f>
        <v>13.75</v>
      </c>
      <c r="O297" s="5">
        <f t="shared" si="4"/>
        <v>27.5</v>
      </c>
      <c r="P297" t="str">
        <f>_xlfn.XLOOKUP(CoffeeSales[[#This Row],[Customer ID]],customers!$A$1:$A$1001,customers!$I$1:$I$1001,,0)</f>
        <v>No</v>
      </c>
    </row>
    <row r="298" spans="1:16" x14ac:dyDescent="0.3">
      <c r="A298" s="2" t="s">
        <v>2157</v>
      </c>
      <c r="B298" s="6">
        <v>44009</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s="2" t="str" cm="1">
        <f t="array" ref="I298">_xlfn.IFS(J298="Rob","Robusta",J298="Ara","Arabica",J298="Exc","Excelsa",J298="Lib","Liberica")</f>
        <v>Robusta</v>
      </c>
      <c r="J298" t="str">
        <f>_xlfn.XLOOKUP(orders!D298,products!$A$1:$A$49,products!$B$1:$B$49,,0)</f>
        <v>Rob</v>
      </c>
      <c r="K298" t="str" cm="1">
        <f t="array" ref="K298">_xlfn.IFS(L298="M","Mid",L298="D","Dark",L298="L","Light")</f>
        <v>Mid</v>
      </c>
      <c r="L298" t="str">
        <f>_xlfn.XLOOKUP(D298,products!$A$1:$A$49,products!$C$1:$C$49,,0)</f>
        <v>M</v>
      </c>
      <c r="M298" s="3">
        <f>_xlfn.XLOOKUP(orders!D298,products!$A$1:$A$49,products!$D$1:$D$49,,0)</f>
        <v>0.5</v>
      </c>
      <c r="N298" s="5">
        <f>_xlfn.XLOOKUP(orders!D298,products!$A$1:$A$49,products!$E$1:$E$49,,0)</f>
        <v>5.97</v>
      </c>
      <c r="O298" s="5">
        <f t="shared" si="4"/>
        <v>35.82</v>
      </c>
      <c r="P298" t="str">
        <f>_xlfn.XLOOKUP(CoffeeSales[[#This Row],[Customer ID]],customers!$A$1:$A$1001,customers!$I$1:$I$1001,,0)</f>
        <v>Yes</v>
      </c>
    </row>
    <row r="299" spans="1:16" x14ac:dyDescent="0.3">
      <c r="A299" s="2" t="s">
        <v>2163</v>
      </c>
      <c r="B299" s="6">
        <v>44010</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s="2" t="str" cm="1">
        <f t="array" ref="I299">_xlfn.IFS(J299="Rob","Robusta",J299="Ara","Arabica",J299="Exc","Excelsa",J299="Lib","Liberica")</f>
        <v>Robusta</v>
      </c>
      <c r="J299" t="str">
        <f>_xlfn.XLOOKUP(orders!D299,products!$A$1:$A$49,products!$B$1:$B$49,,0)</f>
        <v>Rob</v>
      </c>
      <c r="K299" t="str" cm="1">
        <f t="array" ref="K299">_xlfn.IFS(L299="M","Mid",L299="D","Dark",L299="L","Light")</f>
        <v>Dark</v>
      </c>
      <c r="L299" t="str">
        <f>_xlfn.XLOOKUP(D299,products!$A$1:$A$49,products!$C$1:$C$49,,0)</f>
        <v>D</v>
      </c>
      <c r="M299" s="3">
        <f>_xlfn.XLOOKUP(orders!D299,products!$A$1:$A$49,products!$D$1:$D$49,,0)</f>
        <v>0.5</v>
      </c>
      <c r="N299" s="5">
        <f>_xlfn.XLOOKUP(orders!D299,products!$A$1:$A$49,products!$E$1:$E$49,,0)</f>
        <v>5.3699999999999992</v>
      </c>
      <c r="O299" s="5">
        <f t="shared" si="4"/>
        <v>16.11</v>
      </c>
      <c r="P299" t="str">
        <f>_xlfn.XLOOKUP(CoffeeSales[[#This Row],[Customer ID]],customers!$A$1:$A$1001,customers!$I$1:$I$1001,,0)</f>
        <v>Yes</v>
      </c>
    </row>
    <row r="300" spans="1:16" x14ac:dyDescent="0.3">
      <c r="A300" s="2" t="s">
        <v>2169</v>
      </c>
      <c r="B300" s="6">
        <v>44011</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s="2" t="str" cm="1">
        <f t="array" ref="I300">_xlfn.IFS(J300="Rob","Robusta",J300="Ara","Arabica",J300="Exc","Excelsa",J300="Lib","Liberica")</f>
        <v>Excelsa</v>
      </c>
      <c r="J300" t="str">
        <f>_xlfn.XLOOKUP(orders!D300,products!$A$1:$A$49,products!$B$1:$B$49,,0)</f>
        <v>Exc</v>
      </c>
      <c r="K300" t="str" cm="1">
        <f t="array" ref="K300">_xlfn.IFS(L300="M","Mid",L300="D","Dark",L300="L","Light")</f>
        <v>Light</v>
      </c>
      <c r="L300" t="str">
        <f>_xlfn.XLOOKUP(D300,products!$A$1:$A$49,products!$C$1:$C$49,,0)</f>
        <v>L</v>
      </c>
      <c r="M300" s="3">
        <f>_xlfn.XLOOKUP(orders!D300,products!$A$1:$A$49,products!$D$1:$D$49,,0)</f>
        <v>0.2</v>
      </c>
      <c r="N300" s="5">
        <f>_xlfn.XLOOKUP(orders!D300,products!$A$1:$A$49,products!$E$1:$E$49,,0)</f>
        <v>4.4550000000000001</v>
      </c>
      <c r="O300" s="5">
        <f t="shared" si="4"/>
        <v>26.73</v>
      </c>
      <c r="P300" t="str">
        <f>_xlfn.XLOOKUP(CoffeeSales[[#This Row],[Customer ID]],customers!$A$1:$A$1001,customers!$I$1:$I$1001,,0)</f>
        <v>Yes</v>
      </c>
    </row>
    <row r="301" spans="1:16" x14ac:dyDescent="0.3">
      <c r="A301" s="2" t="s">
        <v>2175</v>
      </c>
      <c r="B301" s="6">
        <v>44012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s="2" t="str" cm="1">
        <f t="array" ref="I301">_xlfn.IFS(J301="Rob","Robusta",J301="Ara","Arabica",J301="Exc","Excelsa",J301="Lib","Liberica")</f>
        <v>Excelsa</v>
      </c>
      <c r="J301" t="str">
        <f>_xlfn.XLOOKUP(orders!D301,products!$A$1:$A$49,products!$B$1:$B$49,,0)</f>
        <v>Exc</v>
      </c>
      <c r="K301" t="str" cm="1">
        <f t="array" ref="K301">_xlfn.IFS(L301="M","Mid",L301="D","Dark",L301="L","Light")</f>
        <v>Light</v>
      </c>
      <c r="L301" t="str">
        <f>_xlfn.XLOOKUP(D301,products!$A$1:$A$49,products!$C$1:$C$49,,0)</f>
        <v>L</v>
      </c>
      <c r="M301" s="3">
        <f>_xlfn.XLOOKUP(orders!D301,products!$A$1:$A$49,products!$D$1:$D$49,,0)</f>
        <v>2.5</v>
      </c>
      <c r="N301" s="5">
        <f>_xlfn.XLOOKUP(orders!D301,products!$A$1:$A$49,products!$E$1:$E$49,,0)</f>
        <v>34.154999999999994</v>
      </c>
      <c r="O301" s="5">
        <f t="shared" si="4"/>
        <v>204.92999999999995</v>
      </c>
      <c r="P301" t="str">
        <f>_xlfn.XLOOKUP(CoffeeSales[[#This Row],[Customer ID]],customers!$A$1:$A$1001,customers!$I$1:$I$1001,,0)</f>
        <v>Yes</v>
      </c>
    </row>
    <row r="302" spans="1:16" x14ac:dyDescent="0.3">
      <c r="A302" s="2" t="s">
        <v>2181</v>
      </c>
      <c r="B302" s="6">
        <v>44013</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s="2" t="str" cm="1">
        <f t="array" ref="I302">_xlfn.IFS(J302="Rob","Robusta",J302="Ara","Arabica",J302="Exc","Excelsa",J302="Lib","Liberica")</f>
        <v>Arabica</v>
      </c>
      <c r="J302" t="str">
        <f>_xlfn.XLOOKUP(orders!D302,products!$A$1:$A$49,products!$B$1:$B$49,,0)</f>
        <v>Ara</v>
      </c>
      <c r="K302" t="str" cm="1">
        <f t="array" ref="K302">_xlfn.IFS(L302="M","Mid",L302="D","Dark",L302="L","Light")</f>
        <v>Light</v>
      </c>
      <c r="L302" t="str">
        <f>_xlfn.XLOOKUP(D302,products!$A$1:$A$49,products!$C$1:$C$49,,0)</f>
        <v>L</v>
      </c>
      <c r="M302" s="3">
        <f>_xlfn.XLOOKUP(orders!D302,products!$A$1:$A$49,products!$D$1:$D$49,,0)</f>
        <v>1</v>
      </c>
      <c r="N302" s="5">
        <f>_xlfn.XLOOKUP(orders!D302,products!$A$1:$A$49,products!$E$1:$E$49,,0)</f>
        <v>12.95</v>
      </c>
      <c r="O302" s="5">
        <f t="shared" si="4"/>
        <v>38.849999999999994</v>
      </c>
      <c r="P302" t="str">
        <f>_xlfn.XLOOKUP(CoffeeSales[[#This Row],[Customer ID]],customers!$A$1:$A$1001,customers!$I$1:$I$1001,,0)</f>
        <v>Yes</v>
      </c>
    </row>
    <row r="303" spans="1:16" x14ac:dyDescent="0.3">
      <c r="A303" s="2" t="s">
        <v>2187</v>
      </c>
      <c r="B303" s="6">
        <v>44014</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s="2" t="str" cm="1">
        <f t="array" ref="I303">_xlfn.IFS(J303="Rob","Robusta",J303="Ara","Arabica",J303="Exc","Excelsa",J303="Lib","Liberica")</f>
        <v>Liberica</v>
      </c>
      <c r="J303" t="str">
        <f>_xlfn.XLOOKUP(orders!D303,products!$A$1:$A$49,products!$B$1:$B$49,,0)</f>
        <v>Lib</v>
      </c>
      <c r="K303" t="str" cm="1">
        <f t="array" ref="K303">_xlfn.IFS(L303="M","Mid",L303="D","Dark",L303="L","Light")</f>
        <v>Dark</v>
      </c>
      <c r="L303" t="str">
        <f>_xlfn.XLOOKUP(D303,products!$A$1:$A$49,products!$C$1:$C$49,,0)</f>
        <v>D</v>
      </c>
      <c r="M303" s="3">
        <f>_xlfn.XLOOKUP(orders!D303,products!$A$1:$A$49,products!$D$1:$D$49,,0)</f>
        <v>0.2</v>
      </c>
      <c r="N303" s="5">
        <f>_xlfn.XLOOKUP(orders!D303,products!$A$1:$A$49,products!$E$1:$E$49,,0)</f>
        <v>3.8849999999999998</v>
      </c>
      <c r="O303" s="5">
        <f t="shared" si="4"/>
        <v>15.54</v>
      </c>
      <c r="P303" t="str">
        <f>_xlfn.XLOOKUP(CoffeeSales[[#This Row],[Customer ID]],customers!$A$1:$A$1001,customers!$I$1:$I$1001,,0)</f>
        <v>Yes</v>
      </c>
    </row>
    <row r="304" spans="1:16" x14ac:dyDescent="0.3">
      <c r="A304" s="2" t="s">
        <v>2193</v>
      </c>
      <c r="B304" s="6">
        <v>44015</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s="2" t="str" cm="1">
        <f t="array" ref="I304">_xlfn.IFS(J304="Rob","Robusta",J304="Ara","Arabica",J304="Exc","Excelsa",J304="Lib","Liberica")</f>
        <v>Arabica</v>
      </c>
      <c r="J304" t="str">
        <f>_xlfn.XLOOKUP(orders!D304,products!$A$1:$A$49,products!$B$1:$B$49,,0)</f>
        <v>Ara</v>
      </c>
      <c r="K304" t="str" cm="1">
        <f t="array" ref="K304">_xlfn.IFS(L304="M","Mid",L304="D","Dark",L304="L","Light")</f>
        <v>Mid</v>
      </c>
      <c r="L304" t="str">
        <f>_xlfn.XLOOKUP(D304,products!$A$1:$A$49,products!$C$1:$C$49,,0)</f>
        <v>M</v>
      </c>
      <c r="M304" s="3">
        <f>_xlfn.XLOOKUP(orders!D304,products!$A$1:$A$49,products!$D$1:$D$49,,0)</f>
        <v>0.5</v>
      </c>
      <c r="N304" s="5">
        <f>_xlfn.XLOOKUP(orders!D304,products!$A$1:$A$49,products!$E$1:$E$49,,0)</f>
        <v>6.75</v>
      </c>
      <c r="O304" s="5">
        <f t="shared" si="4"/>
        <v>6.75</v>
      </c>
      <c r="P304" t="str">
        <f>_xlfn.XLOOKUP(CoffeeSales[[#This Row],[Customer ID]],customers!$A$1:$A$1001,customers!$I$1:$I$1001,,0)</f>
        <v>No</v>
      </c>
    </row>
    <row r="305" spans="1:16" x14ac:dyDescent="0.3">
      <c r="A305" s="2" t="s">
        <v>2199</v>
      </c>
      <c r="B305" s="6">
        <v>44016</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s="2" t="str" cm="1">
        <f t="array" ref="I305">_xlfn.IFS(J305="Rob","Robusta",J305="Ara","Arabica",J305="Exc","Excelsa",J305="Lib","Liberica")</f>
        <v>Excelsa</v>
      </c>
      <c r="J305" t="str">
        <f>_xlfn.XLOOKUP(orders!D305,products!$A$1:$A$49,products!$B$1:$B$49,,0)</f>
        <v>Exc</v>
      </c>
      <c r="K305" t="str" cm="1">
        <f t="array" ref="K305">_xlfn.IFS(L305="M","Mid",L305="D","Dark",L305="L","Light")</f>
        <v>Dark</v>
      </c>
      <c r="L305" t="str">
        <f>_xlfn.XLOOKUP(D305,products!$A$1:$A$49,products!$C$1:$C$49,,0)</f>
        <v>D</v>
      </c>
      <c r="M305" s="3">
        <f>_xlfn.XLOOKUP(orders!D305,products!$A$1:$A$49,products!$D$1:$D$49,,0)</f>
        <v>2.5</v>
      </c>
      <c r="N305" s="5">
        <f>_xlfn.XLOOKUP(orders!D305,products!$A$1:$A$49,products!$E$1:$E$49,,0)</f>
        <v>27.945</v>
      </c>
      <c r="O305" s="5">
        <f t="shared" si="4"/>
        <v>111.78</v>
      </c>
      <c r="P305" t="str">
        <f>_xlfn.XLOOKUP(CoffeeSales[[#This Row],[Customer ID]],customers!$A$1:$A$1001,customers!$I$1:$I$1001,,0)</f>
        <v>Yes</v>
      </c>
    </row>
    <row r="306" spans="1:16" x14ac:dyDescent="0.3">
      <c r="A306" s="2" t="s">
        <v>2204</v>
      </c>
      <c r="B306" s="6">
        <v>44017</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s="2" t="str" cm="1">
        <f t="array" ref="I306">_xlfn.IFS(J306="Rob","Robusta",J306="Ara","Arabica",J306="Exc","Excelsa",J306="Lib","Liberica")</f>
        <v>Arabica</v>
      </c>
      <c r="J306" t="str">
        <f>_xlfn.XLOOKUP(orders!D306,products!$A$1:$A$49,products!$B$1:$B$49,,0)</f>
        <v>Ara</v>
      </c>
      <c r="K306" t="str" cm="1">
        <f t="array" ref="K306">_xlfn.IFS(L306="M","Mid",L306="D","Dark",L306="L","Light")</f>
        <v>Light</v>
      </c>
      <c r="L306" t="str">
        <f>_xlfn.XLOOKUP(D306,products!$A$1:$A$49,products!$C$1:$C$49,,0)</f>
        <v>L</v>
      </c>
      <c r="M306" s="3">
        <f>_xlfn.XLOOKUP(orders!D306,products!$A$1:$A$49,products!$D$1:$D$49,,0)</f>
        <v>0.2</v>
      </c>
      <c r="N306" s="5">
        <f>_xlfn.XLOOKUP(orders!D306,products!$A$1:$A$49,products!$E$1:$E$49,,0)</f>
        <v>3.8849999999999998</v>
      </c>
      <c r="O306" s="5">
        <f t="shared" si="4"/>
        <v>3.8849999999999998</v>
      </c>
      <c r="P306" t="str">
        <f>_xlfn.XLOOKUP(CoffeeSales[[#This Row],[Customer ID]],customers!$A$1:$A$1001,customers!$I$1:$I$1001,,0)</f>
        <v>Yes</v>
      </c>
    </row>
    <row r="307" spans="1:16" x14ac:dyDescent="0.3">
      <c r="A307" s="2" t="s">
        <v>2209</v>
      </c>
      <c r="B307" s="6">
        <v>44018</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s="2" t="str" cm="1">
        <f t="array" ref="I307">_xlfn.IFS(J307="Rob","Robusta",J307="Ara","Arabica",J307="Exc","Excelsa",J307="Lib","Liberica")</f>
        <v>Liberica</v>
      </c>
      <c r="J307" t="str">
        <f>_xlfn.XLOOKUP(orders!D307,products!$A$1:$A$49,products!$B$1:$B$49,,0)</f>
        <v>Lib</v>
      </c>
      <c r="K307" t="str" cm="1">
        <f t="array" ref="K307">_xlfn.IFS(L307="M","Mid",L307="D","Dark",L307="L","Light")</f>
        <v>Mid</v>
      </c>
      <c r="L307" t="str">
        <f>_xlfn.XLOOKUP(D307,products!$A$1:$A$49,products!$C$1:$C$49,,0)</f>
        <v>M</v>
      </c>
      <c r="M307" s="3">
        <f>_xlfn.XLOOKUP(orders!D307,products!$A$1:$A$49,products!$D$1:$D$49,,0)</f>
        <v>0.2</v>
      </c>
      <c r="N307" s="5">
        <f>_xlfn.XLOOKUP(orders!D307,products!$A$1:$A$49,products!$E$1:$E$49,,0)</f>
        <v>4.3650000000000002</v>
      </c>
      <c r="O307" s="5">
        <f t="shared" si="4"/>
        <v>21.825000000000003</v>
      </c>
      <c r="P307" t="str">
        <f>_xlfn.XLOOKUP(CoffeeSales[[#This Row],[Customer ID]],customers!$A$1:$A$1001,customers!$I$1:$I$1001,,0)</f>
        <v>No</v>
      </c>
    </row>
    <row r="308" spans="1:16" x14ac:dyDescent="0.3">
      <c r="A308" s="2" t="s">
        <v>2215</v>
      </c>
      <c r="B308" s="6">
        <v>44019</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s="2" t="str" cm="1">
        <f t="array" ref="I308">_xlfn.IFS(J308="Rob","Robusta",J308="Ara","Arabica",J308="Exc","Excelsa",J308="Lib","Liberica")</f>
        <v>Robusta</v>
      </c>
      <c r="J308" t="str">
        <f>_xlfn.XLOOKUP(orders!D308,products!$A$1:$A$49,products!$B$1:$B$49,,0)</f>
        <v>Rob</v>
      </c>
      <c r="K308" t="str" cm="1">
        <f t="array" ref="K308">_xlfn.IFS(L308="M","Mid",L308="D","Dark",L308="L","Light")</f>
        <v>Mid</v>
      </c>
      <c r="L308" t="str">
        <f>_xlfn.XLOOKUP(D308,products!$A$1:$A$49,products!$C$1:$C$49,,0)</f>
        <v>M</v>
      </c>
      <c r="M308" s="3">
        <f>_xlfn.XLOOKUP(orders!D308,products!$A$1:$A$49,products!$D$1:$D$49,,0)</f>
        <v>0.2</v>
      </c>
      <c r="N308" s="5">
        <f>_xlfn.XLOOKUP(orders!D308,products!$A$1:$A$49,products!$E$1:$E$49,,0)</f>
        <v>2.9849999999999999</v>
      </c>
      <c r="O308" s="5">
        <f t="shared" si="4"/>
        <v>14.924999999999999</v>
      </c>
      <c r="P308" t="str">
        <f>_xlfn.XLOOKUP(CoffeeSales[[#This Row],[Customer ID]],customers!$A$1:$A$1001,customers!$I$1:$I$1001,,0)</f>
        <v>No</v>
      </c>
    </row>
    <row r="309" spans="1:16" x14ac:dyDescent="0.3">
      <c r="A309" s="2" t="s">
        <v>2221</v>
      </c>
      <c r="B309" s="6">
        <v>44020</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s="2" t="str" cm="1">
        <f t="array" ref="I309">_xlfn.IFS(J309="Rob","Robusta",J309="Ara","Arabica",J309="Exc","Excelsa",J309="Lib","Liberica")</f>
        <v>Arabica</v>
      </c>
      <c r="J309" t="str">
        <f>_xlfn.XLOOKUP(orders!D309,products!$A$1:$A$49,products!$B$1:$B$49,,0)</f>
        <v>Ara</v>
      </c>
      <c r="K309" t="str" cm="1">
        <f t="array" ref="K309">_xlfn.IFS(L309="M","Mid",L309="D","Dark",L309="L","Light")</f>
        <v>Mid</v>
      </c>
      <c r="L309" t="str">
        <f>_xlfn.XLOOKUP(D309,products!$A$1:$A$49,products!$C$1:$C$49,,0)</f>
        <v>M</v>
      </c>
      <c r="M309" s="3">
        <f>_xlfn.XLOOKUP(orders!D309,products!$A$1:$A$49,products!$D$1:$D$49,,0)</f>
        <v>1</v>
      </c>
      <c r="N309" s="5">
        <f>_xlfn.XLOOKUP(orders!D309,products!$A$1:$A$49,products!$E$1:$E$49,,0)</f>
        <v>11.25</v>
      </c>
      <c r="O309" s="5">
        <f t="shared" si="4"/>
        <v>33.75</v>
      </c>
      <c r="P309" t="str">
        <f>_xlfn.XLOOKUP(CoffeeSales[[#This Row],[Customer ID]],customers!$A$1:$A$1001,customers!$I$1:$I$1001,,0)</f>
        <v>Yes</v>
      </c>
    </row>
    <row r="310" spans="1:16" x14ac:dyDescent="0.3">
      <c r="A310" s="2" t="s">
        <v>2227</v>
      </c>
      <c r="B310" s="6">
        <v>44021</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s="2" t="str" cm="1">
        <f t="array" ref="I310">_xlfn.IFS(J310="Rob","Robusta",J310="Ara","Arabica",J310="Exc","Excelsa",J310="Lib","Liberica")</f>
        <v>Arabica</v>
      </c>
      <c r="J310" t="str">
        <f>_xlfn.XLOOKUP(orders!D310,products!$A$1:$A$49,products!$B$1:$B$49,,0)</f>
        <v>Ara</v>
      </c>
      <c r="K310" t="str" cm="1">
        <f t="array" ref="K310">_xlfn.IFS(L310="M","Mid",L310="D","Dark",L310="L","Light")</f>
        <v>Mid</v>
      </c>
      <c r="L310" t="str">
        <f>_xlfn.XLOOKUP(D310,products!$A$1:$A$49,products!$C$1:$C$49,,0)</f>
        <v>M</v>
      </c>
      <c r="M310" s="3">
        <f>_xlfn.XLOOKUP(orders!D310,products!$A$1:$A$49,products!$D$1:$D$49,,0)</f>
        <v>1</v>
      </c>
      <c r="N310" s="5">
        <f>_xlfn.XLOOKUP(orders!D310,products!$A$1:$A$49,products!$E$1:$E$49,,0)</f>
        <v>11.25</v>
      </c>
      <c r="O310" s="5">
        <f t="shared" si="4"/>
        <v>33.75</v>
      </c>
      <c r="P310" t="str">
        <f>_xlfn.XLOOKUP(CoffeeSales[[#This Row],[Customer ID]],customers!$A$1:$A$1001,customers!$I$1:$I$1001,,0)</f>
        <v>No</v>
      </c>
    </row>
    <row r="311" spans="1:16" x14ac:dyDescent="0.3">
      <c r="A311" s="2" t="s">
        <v>2232</v>
      </c>
      <c r="B311" s="6">
        <v>44022</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s="2" t="str" cm="1">
        <f t="array" ref="I311">_xlfn.IFS(J311="Rob","Robusta",J311="Ara","Arabica",J311="Exc","Excelsa",J311="Lib","Liberica")</f>
        <v>Liberica</v>
      </c>
      <c r="J311" t="str">
        <f>_xlfn.XLOOKUP(orders!D311,products!$A$1:$A$49,products!$B$1:$B$49,,0)</f>
        <v>Lib</v>
      </c>
      <c r="K311" t="str" cm="1">
        <f t="array" ref="K311">_xlfn.IFS(L311="M","Mid",L311="D","Dark",L311="L","Light")</f>
        <v>Mid</v>
      </c>
      <c r="L311" t="str">
        <f>_xlfn.XLOOKUP(D311,products!$A$1:$A$49,products!$C$1:$C$49,,0)</f>
        <v>M</v>
      </c>
      <c r="M311" s="3">
        <f>_xlfn.XLOOKUP(orders!D311,products!$A$1:$A$49,products!$D$1:$D$49,,0)</f>
        <v>0.2</v>
      </c>
      <c r="N311" s="5">
        <f>_xlfn.XLOOKUP(orders!D311,products!$A$1:$A$49,products!$E$1:$E$49,,0)</f>
        <v>4.3650000000000002</v>
      </c>
      <c r="O311" s="5">
        <f t="shared" si="4"/>
        <v>26.19</v>
      </c>
      <c r="P311" t="str">
        <f>_xlfn.XLOOKUP(CoffeeSales[[#This Row],[Customer ID]],customers!$A$1:$A$1001,customers!$I$1:$I$1001,,0)</f>
        <v>Yes</v>
      </c>
    </row>
    <row r="312" spans="1:16" x14ac:dyDescent="0.3">
      <c r="A312" s="2" t="s">
        <v>2238</v>
      </c>
      <c r="B312" s="6">
        <v>44023</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s="2" t="str" cm="1">
        <f t="array" ref="I312">_xlfn.IFS(J312="Rob","Robusta",J312="Ara","Arabica",J312="Exc","Excelsa",J312="Lib","Liberica")</f>
        <v>Excelsa</v>
      </c>
      <c r="J312" t="str">
        <f>_xlfn.XLOOKUP(orders!D312,products!$A$1:$A$49,products!$B$1:$B$49,,0)</f>
        <v>Exc</v>
      </c>
      <c r="K312" t="str" cm="1">
        <f t="array" ref="K312">_xlfn.IFS(L312="M","Mid",L312="D","Dark",L312="L","Light")</f>
        <v>Light</v>
      </c>
      <c r="L312" t="str">
        <f>_xlfn.XLOOKUP(D312,products!$A$1:$A$49,products!$C$1:$C$49,,0)</f>
        <v>L</v>
      </c>
      <c r="M312" s="3">
        <f>_xlfn.XLOOKUP(orders!D312,products!$A$1:$A$49,products!$D$1:$D$49,,0)</f>
        <v>1</v>
      </c>
      <c r="N312" s="5">
        <f>_xlfn.XLOOKUP(orders!D312,products!$A$1:$A$49,products!$E$1:$E$49,,0)</f>
        <v>14.85</v>
      </c>
      <c r="O312" s="5">
        <f t="shared" si="4"/>
        <v>14.85</v>
      </c>
      <c r="P312" t="str">
        <f>_xlfn.XLOOKUP(CoffeeSales[[#This Row],[Customer ID]],customers!$A$1:$A$1001,customers!$I$1:$I$1001,,0)</f>
        <v>No</v>
      </c>
    </row>
    <row r="313" spans="1:16" x14ac:dyDescent="0.3">
      <c r="A313" s="2" t="s">
        <v>2244</v>
      </c>
      <c r="B313" s="6">
        <v>44024</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s="2" t="str" cm="1">
        <f t="array" ref="I313">_xlfn.IFS(J313="Rob","Robusta",J313="Ara","Arabica",J313="Exc","Excelsa",J313="Lib","Liberica")</f>
        <v>Excelsa</v>
      </c>
      <c r="J313" t="str">
        <f>_xlfn.XLOOKUP(orders!D313,products!$A$1:$A$49,products!$B$1:$B$49,,0)</f>
        <v>Exc</v>
      </c>
      <c r="K313" t="str" cm="1">
        <f t="array" ref="K313">_xlfn.IFS(L313="M","Mid",L313="D","Dark",L313="L","Light")</f>
        <v>Mid</v>
      </c>
      <c r="L313" t="str">
        <f>_xlfn.XLOOKUP(D313,products!$A$1:$A$49,products!$C$1:$C$49,,0)</f>
        <v>M</v>
      </c>
      <c r="M313" s="3">
        <f>_xlfn.XLOOKUP(orders!D313,products!$A$1:$A$49,products!$D$1:$D$49,,0)</f>
        <v>2.5</v>
      </c>
      <c r="N313" s="5">
        <f>_xlfn.XLOOKUP(orders!D313,products!$A$1:$A$49,products!$E$1:$E$49,,0)</f>
        <v>31.624999999999996</v>
      </c>
      <c r="O313" s="5">
        <f t="shared" si="4"/>
        <v>189.74999999999997</v>
      </c>
      <c r="P313" t="str">
        <f>_xlfn.XLOOKUP(CoffeeSales[[#This Row],[Customer ID]],customers!$A$1:$A$1001,customers!$I$1:$I$1001,,0)</f>
        <v>Yes</v>
      </c>
    </row>
    <row r="314" spans="1:16" x14ac:dyDescent="0.3">
      <c r="A314" s="2" t="s">
        <v>2250</v>
      </c>
      <c r="B314" s="6">
        <v>44025</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s="2" t="str" cm="1">
        <f t="array" ref="I314">_xlfn.IFS(J314="Rob","Robusta",J314="Ara","Arabica",J314="Exc","Excelsa",J314="Lib","Liberica")</f>
        <v>Robusta</v>
      </c>
      <c r="J314" t="str">
        <f>_xlfn.XLOOKUP(orders!D314,products!$A$1:$A$49,products!$B$1:$B$49,,0)</f>
        <v>Rob</v>
      </c>
      <c r="K314" t="str" cm="1">
        <f t="array" ref="K314">_xlfn.IFS(L314="M","Mid",L314="D","Dark",L314="L","Light")</f>
        <v>Mid</v>
      </c>
      <c r="L314" t="str">
        <f>_xlfn.XLOOKUP(D314,products!$A$1:$A$49,products!$C$1:$C$49,,0)</f>
        <v>M</v>
      </c>
      <c r="M314" s="3">
        <f>_xlfn.XLOOKUP(orders!D314,products!$A$1:$A$49,products!$D$1:$D$49,,0)</f>
        <v>0.5</v>
      </c>
      <c r="N314" s="5">
        <f>_xlfn.XLOOKUP(orders!D314,products!$A$1:$A$49,products!$E$1:$E$49,,0)</f>
        <v>5.97</v>
      </c>
      <c r="O314" s="5">
        <f t="shared" si="4"/>
        <v>5.97</v>
      </c>
      <c r="P314" t="str">
        <f>_xlfn.XLOOKUP(CoffeeSales[[#This Row],[Customer ID]],customers!$A$1:$A$1001,customers!$I$1:$I$1001,,0)</f>
        <v>Yes</v>
      </c>
    </row>
    <row r="315" spans="1:16" x14ac:dyDescent="0.3">
      <c r="A315" s="2" t="s">
        <v>2256</v>
      </c>
      <c r="B315" s="6">
        <v>44026</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s="2" t="str" cm="1">
        <f t="array" ref="I315">_xlfn.IFS(J315="Rob","Robusta",J315="Ara","Arabica",J315="Exc","Excelsa",J315="Lib","Liberica")</f>
        <v>Robusta</v>
      </c>
      <c r="J315" t="str">
        <f>_xlfn.XLOOKUP(orders!D315,products!$A$1:$A$49,products!$B$1:$B$49,,0)</f>
        <v>Rob</v>
      </c>
      <c r="K315" t="str" cm="1">
        <f t="array" ref="K315">_xlfn.IFS(L315="M","Mid",L315="D","Dark",L315="L","Light")</f>
        <v>Mid</v>
      </c>
      <c r="L315" t="str">
        <f>_xlfn.XLOOKUP(D315,products!$A$1:$A$49,products!$C$1:$C$49,,0)</f>
        <v>M</v>
      </c>
      <c r="M315" s="3">
        <f>_xlfn.XLOOKUP(orders!D315,products!$A$1:$A$49,products!$D$1:$D$49,,0)</f>
        <v>1</v>
      </c>
      <c r="N315" s="5">
        <f>_xlfn.XLOOKUP(orders!D315,products!$A$1:$A$49,products!$E$1:$E$49,,0)</f>
        <v>9.9499999999999993</v>
      </c>
      <c r="O315" s="5">
        <f t="shared" si="4"/>
        <v>29.849999999999998</v>
      </c>
      <c r="P315" t="str">
        <f>_xlfn.XLOOKUP(CoffeeSales[[#This Row],[Customer ID]],customers!$A$1:$A$1001,customers!$I$1:$I$1001,,0)</f>
        <v>Yes</v>
      </c>
    </row>
    <row r="316" spans="1:16" x14ac:dyDescent="0.3">
      <c r="A316" s="2" t="s">
        <v>2262</v>
      </c>
      <c r="B316" s="6">
        <v>44027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s="2" t="str" cm="1">
        <f t="array" ref="I316">_xlfn.IFS(J316="Rob","Robusta",J316="Ara","Arabica",J316="Exc","Excelsa",J316="Lib","Liberica")</f>
        <v>Robusta</v>
      </c>
      <c r="J316" t="str">
        <f>_xlfn.XLOOKUP(orders!D316,products!$A$1:$A$49,products!$B$1:$B$49,,0)</f>
        <v>Rob</v>
      </c>
      <c r="K316" t="str" cm="1">
        <f t="array" ref="K316">_xlfn.IFS(L316="M","Mid",L316="D","Dark",L316="L","Light")</f>
        <v>Dark</v>
      </c>
      <c r="L316" t="str">
        <f>_xlfn.XLOOKUP(D316,products!$A$1:$A$49,products!$C$1:$C$49,,0)</f>
        <v>D</v>
      </c>
      <c r="M316" s="3">
        <f>_xlfn.XLOOKUP(orders!D316,products!$A$1:$A$49,products!$D$1:$D$49,,0)</f>
        <v>1</v>
      </c>
      <c r="N316" s="5">
        <f>_xlfn.XLOOKUP(orders!D316,products!$A$1:$A$49,products!$E$1:$E$49,,0)</f>
        <v>8.9499999999999993</v>
      </c>
      <c r="O316" s="5">
        <f t="shared" si="4"/>
        <v>44.75</v>
      </c>
      <c r="P316" t="str">
        <f>_xlfn.XLOOKUP(CoffeeSales[[#This Row],[Customer ID]],customers!$A$1:$A$1001,customers!$I$1:$I$1001,,0)</f>
        <v>No</v>
      </c>
    </row>
    <row r="317" spans="1:16" x14ac:dyDescent="0.3">
      <c r="A317" s="2" t="s">
        <v>2267</v>
      </c>
      <c r="B317" s="6">
        <v>44028</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s="2" t="str" cm="1">
        <f t="array" ref="I317">_xlfn.IFS(J317="Rob","Robusta",J317="Ara","Arabica",J317="Exc","Excelsa",J317="Lib","Liberica")</f>
        <v>Excelsa</v>
      </c>
      <c r="J317" t="str">
        <f>_xlfn.XLOOKUP(orders!D317,products!$A$1:$A$49,products!$B$1:$B$49,,0)</f>
        <v>Exc</v>
      </c>
      <c r="K317" t="str" cm="1">
        <f t="array" ref="K317">_xlfn.IFS(L317="M","Mid",L317="D","Dark",L317="L","Light")</f>
        <v>Light</v>
      </c>
      <c r="L317" t="str">
        <f>_xlfn.XLOOKUP(D317,products!$A$1:$A$49,products!$C$1:$C$49,,0)</f>
        <v>L</v>
      </c>
      <c r="M317" s="3">
        <f>_xlfn.XLOOKUP(orders!D317,products!$A$1:$A$49,products!$D$1:$D$49,,0)</f>
        <v>2.5</v>
      </c>
      <c r="N317" s="5">
        <f>_xlfn.XLOOKUP(orders!D317,products!$A$1:$A$49,products!$E$1:$E$49,,0)</f>
        <v>34.154999999999994</v>
      </c>
      <c r="O317" s="5">
        <f t="shared" si="4"/>
        <v>34.154999999999994</v>
      </c>
      <c r="P317" t="str">
        <f>_xlfn.XLOOKUP(CoffeeSales[[#This Row],[Customer ID]],customers!$A$1:$A$1001,customers!$I$1:$I$1001,,0)</f>
        <v>Yes</v>
      </c>
    </row>
    <row r="318" spans="1:16" x14ac:dyDescent="0.3">
      <c r="A318" s="2" t="s">
        <v>2273</v>
      </c>
      <c r="B318" s="6">
        <v>44029</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s="2" t="str" cm="1">
        <f t="array" ref="I318">_xlfn.IFS(J318="Rob","Robusta",J318="Ara","Arabica",J318="Exc","Excelsa",J318="Lib","Liberica")</f>
        <v>Excelsa</v>
      </c>
      <c r="J318" t="str">
        <f>_xlfn.XLOOKUP(orders!D318,products!$A$1:$A$49,products!$B$1:$B$49,,0)</f>
        <v>Exc</v>
      </c>
      <c r="K318" t="str" cm="1">
        <f t="array" ref="K318">_xlfn.IFS(L318="M","Mid",L318="D","Dark",L318="L","Light")</f>
        <v>Light</v>
      </c>
      <c r="L318" t="str">
        <f>_xlfn.XLOOKUP(D318,products!$A$1:$A$49,products!$C$1:$C$49,,0)</f>
        <v>L</v>
      </c>
      <c r="M318" s="3">
        <f>_xlfn.XLOOKUP(orders!D318,products!$A$1:$A$49,products!$D$1:$D$49,,0)</f>
        <v>2.5</v>
      </c>
      <c r="N318" s="5">
        <f>_xlfn.XLOOKUP(orders!D318,products!$A$1:$A$49,products!$E$1:$E$49,,0)</f>
        <v>34.154999999999994</v>
      </c>
      <c r="O318" s="5">
        <f t="shared" si="4"/>
        <v>204.92999999999995</v>
      </c>
      <c r="P318" t="str">
        <f>_xlfn.XLOOKUP(CoffeeSales[[#This Row],[Customer ID]],customers!$A$1:$A$1001,customers!$I$1:$I$1001,,0)</f>
        <v>No</v>
      </c>
    </row>
    <row r="319" spans="1:16" x14ac:dyDescent="0.3">
      <c r="A319" s="2" t="s">
        <v>2279</v>
      </c>
      <c r="B319" s="6">
        <v>44030</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s="2" t="str" cm="1">
        <f t="array" ref="I319">_xlfn.IFS(J319="Rob","Robusta",J319="Ara","Arabica",J319="Exc","Excelsa",J319="Lib","Liberica")</f>
        <v>Excelsa</v>
      </c>
      <c r="J319" t="str">
        <f>_xlfn.XLOOKUP(orders!D319,products!$A$1:$A$49,products!$B$1:$B$49,,0)</f>
        <v>Exc</v>
      </c>
      <c r="K319" t="str" cm="1">
        <f t="array" ref="K319">_xlfn.IFS(L319="M","Mid",L319="D","Dark",L319="L","Light")</f>
        <v>Dark</v>
      </c>
      <c r="L319" t="str">
        <f>_xlfn.XLOOKUP(D319,products!$A$1:$A$49,products!$C$1:$C$49,,0)</f>
        <v>D</v>
      </c>
      <c r="M319" s="3">
        <f>_xlfn.XLOOKUP(orders!D319,products!$A$1:$A$49,products!$D$1:$D$49,,0)</f>
        <v>0.5</v>
      </c>
      <c r="N319" s="5">
        <f>_xlfn.XLOOKUP(orders!D319,products!$A$1:$A$49,products!$E$1:$E$49,,0)</f>
        <v>7.29</v>
      </c>
      <c r="O319" s="5">
        <f t="shared" si="4"/>
        <v>21.87</v>
      </c>
      <c r="P319" t="str">
        <f>_xlfn.XLOOKUP(CoffeeSales[[#This Row],[Customer ID]],customers!$A$1:$A$1001,customers!$I$1:$I$1001,,0)</f>
        <v>No</v>
      </c>
    </row>
    <row r="320" spans="1:16" x14ac:dyDescent="0.3">
      <c r="A320" s="2" t="s">
        <v>2285</v>
      </c>
      <c r="B320" s="6">
        <v>44031</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s="2" t="str" cm="1">
        <f t="array" ref="I320">_xlfn.IFS(J320="Rob","Robusta",J320="Ara","Arabica",J320="Exc","Excelsa",J320="Lib","Liberica")</f>
        <v>Arabica</v>
      </c>
      <c r="J320" t="str">
        <f>_xlfn.XLOOKUP(orders!D320,products!$A$1:$A$49,products!$B$1:$B$49,,0)</f>
        <v>Ara</v>
      </c>
      <c r="K320" t="str" cm="1">
        <f t="array" ref="K320">_xlfn.IFS(L320="M","Mid",L320="D","Dark",L320="L","Light")</f>
        <v>Mid</v>
      </c>
      <c r="L320" t="str">
        <f>_xlfn.XLOOKUP(D320,products!$A$1:$A$49,products!$C$1:$C$49,,0)</f>
        <v>M</v>
      </c>
      <c r="M320" s="3">
        <f>_xlfn.XLOOKUP(orders!D320,products!$A$1:$A$49,products!$D$1:$D$49,,0)</f>
        <v>2.5</v>
      </c>
      <c r="N320" s="5">
        <f>_xlfn.XLOOKUP(orders!D320,products!$A$1:$A$49,products!$E$1:$E$49,,0)</f>
        <v>25.874999999999996</v>
      </c>
      <c r="O320" s="5">
        <f t="shared" si="4"/>
        <v>51.749999999999993</v>
      </c>
      <c r="P320" t="str">
        <f>_xlfn.XLOOKUP(CoffeeSales[[#This Row],[Customer ID]],customers!$A$1:$A$1001,customers!$I$1:$I$1001,,0)</f>
        <v>Yes</v>
      </c>
    </row>
    <row r="321" spans="1:16" x14ac:dyDescent="0.3">
      <c r="A321" s="2" t="s">
        <v>2291</v>
      </c>
      <c r="B321" s="6">
        <v>44032</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s="2" t="str" cm="1">
        <f t="array" ref="I321">_xlfn.IFS(J321="Rob","Robusta",J321="Ara","Arabica",J321="Exc","Excelsa",J321="Lib","Liberica")</f>
        <v>Excelsa</v>
      </c>
      <c r="J321" t="str">
        <f>_xlfn.XLOOKUP(orders!D321,products!$A$1:$A$49,products!$B$1:$B$49,,0)</f>
        <v>Exc</v>
      </c>
      <c r="K321" t="str" cm="1">
        <f t="array" ref="K321">_xlfn.IFS(L321="M","Mid",L321="D","Dark",L321="L","Light")</f>
        <v>Mid</v>
      </c>
      <c r="L321" t="str">
        <f>_xlfn.XLOOKUP(D321,products!$A$1:$A$49,products!$C$1:$C$49,,0)</f>
        <v>M</v>
      </c>
      <c r="M321" s="3">
        <f>_xlfn.XLOOKUP(orders!D321,products!$A$1:$A$49,products!$D$1:$D$49,,0)</f>
        <v>0.2</v>
      </c>
      <c r="N321" s="5">
        <f>_xlfn.XLOOKUP(orders!D321,products!$A$1:$A$49,products!$E$1:$E$49,,0)</f>
        <v>4.125</v>
      </c>
      <c r="O321" s="5">
        <f t="shared" si="4"/>
        <v>8.25</v>
      </c>
      <c r="P321" t="str">
        <f>_xlfn.XLOOKUP(CoffeeSales[[#This Row],[Customer ID]],customers!$A$1:$A$1001,customers!$I$1:$I$1001,,0)</f>
        <v>Yes</v>
      </c>
    </row>
    <row r="322" spans="1:16" x14ac:dyDescent="0.3">
      <c r="A322" s="2" t="s">
        <v>2291</v>
      </c>
      <c r="B322" s="6">
        <v>44033</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s="2" t="str" cm="1">
        <f t="array" ref="I322">_xlfn.IFS(J322="Rob","Robusta",J322="Ara","Arabica",J322="Exc","Excelsa",J322="Lib","Liberica")</f>
        <v>Arabica</v>
      </c>
      <c r="J322" t="str">
        <f>_xlfn.XLOOKUP(orders!D322,products!$A$1:$A$49,products!$B$1:$B$49,,0)</f>
        <v>Ara</v>
      </c>
      <c r="K322" t="str" cm="1">
        <f t="array" ref="K322">_xlfn.IFS(L322="M","Mid",L322="D","Dark",L322="L","Light")</f>
        <v>Light</v>
      </c>
      <c r="L322" t="str">
        <f>_xlfn.XLOOKUP(D322,products!$A$1:$A$49,products!$C$1:$C$49,,0)</f>
        <v>L</v>
      </c>
      <c r="M322" s="3">
        <f>_xlfn.XLOOKUP(orders!D322,products!$A$1:$A$49,products!$D$1:$D$49,,0)</f>
        <v>0.2</v>
      </c>
      <c r="N322" s="5">
        <f>_xlfn.XLOOKUP(orders!D322,products!$A$1:$A$49,products!$E$1:$E$49,,0)</f>
        <v>3.8849999999999998</v>
      </c>
      <c r="O322" s="5">
        <f t="shared" si="4"/>
        <v>19.424999999999997</v>
      </c>
      <c r="P322" t="str">
        <f>_xlfn.XLOOKUP(CoffeeSales[[#This Row],[Customer ID]],customers!$A$1:$A$1001,customers!$I$1:$I$1001,,0)</f>
        <v>Yes</v>
      </c>
    </row>
    <row r="323" spans="1:16" x14ac:dyDescent="0.3">
      <c r="A323" s="2" t="s">
        <v>2301</v>
      </c>
      <c r="B323" s="6">
        <v>44034</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s="2" t="str" cm="1">
        <f t="array" ref="I323">_xlfn.IFS(J323="Rob","Robusta",J323="Ara","Arabica",J323="Exc","Excelsa",J323="Lib","Liberica")</f>
        <v>Arabica</v>
      </c>
      <c r="J323" t="str">
        <f>_xlfn.XLOOKUP(orders!D323,products!$A$1:$A$49,products!$B$1:$B$49,,0)</f>
        <v>Ara</v>
      </c>
      <c r="K323" t="str" cm="1">
        <f t="array" ref="K323">_xlfn.IFS(L323="M","Mid",L323="D","Dark",L323="L","Light")</f>
        <v>Mid</v>
      </c>
      <c r="L323" t="str">
        <f>_xlfn.XLOOKUP(D323,products!$A$1:$A$49,products!$C$1:$C$49,,0)</f>
        <v>M</v>
      </c>
      <c r="M323" s="3">
        <f>_xlfn.XLOOKUP(orders!D323,products!$A$1:$A$49,products!$D$1:$D$49,,0)</f>
        <v>0.2</v>
      </c>
      <c r="N323" s="5">
        <f>_xlfn.XLOOKUP(orders!D323,products!$A$1:$A$49,products!$E$1:$E$49,,0)</f>
        <v>3.375</v>
      </c>
      <c r="O323" s="5">
        <f t="shared" ref="O323:O386" si="5">E323*N323</f>
        <v>20.25</v>
      </c>
      <c r="P323" t="str">
        <f>_xlfn.XLOOKUP(CoffeeSales[[#This Row],[Customer ID]],customers!$A$1:$A$1001,customers!$I$1:$I$1001,,0)</f>
        <v>Yes</v>
      </c>
    </row>
    <row r="324" spans="1:16" x14ac:dyDescent="0.3">
      <c r="A324" s="2" t="s">
        <v>2307</v>
      </c>
      <c r="B324" s="6">
        <v>44035</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s="2" t="str" cm="1">
        <f t="array" ref="I324">_xlfn.IFS(J324="Rob","Robusta",J324="Ara","Arabica",J324="Exc","Excelsa",J324="Lib","Liberica")</f>
        <v>Liberica</v>
      </c>
      <c r="J324" t="str">
        <f>_xlfn.XLOOKUP(orders!D324,products!$A$1:$A$49,products!$B$1:$B$49,,0)</f>
        <v>Lib</v>
      </c>
      <c r="K324" t="str" cm="1">
        <f t="array" ref="K324">_xlfn.IFS(L324="M","Mid",L324="D","Dark",L324="L","Light")</f>
        <v>Dark</v>
      </c>
      <c r="L324" t="str">
        <f>_xlfn.XLOOKUP(D324,products!$A$1:$A$49,products!$C$1:$C$49,,0)</f>
        <v>D</v>
      </c>
      <c r="M324" s="3">
        <f>_xlfn.XLOOKUP(orders!D324,products!$A$1:$A$49,products!$D$1:$D$49,,0)</f>
        <v>0.5</v>
      </c>
      <c r="N324" s="5">
        <f>_xlfn.XLOOKUP(orders!D324,products!$A$1:$A$49,products!$E$1:$E$49,,0)</f>
        <v>7.77</v>
      </c>
      <c r="O324" s="5">
        <f t="shared" si="5"/>
        <v>23.31</v>
      </c>
      <c r="P324" t="str">
        <f>_xlfn.XLOOKUP(CoffeeSales[[#This Row],[Customer ID]],customers!$A$1:$A$1001,customers!$I$1:$I$1001,,0)</f>
        <v>No</v>
      </c>
    </row>
    <row r="325" spans="1:16" x14ac:dyDescent="0.3">
      <c r="A325" s="2" t="s">
        <v>2313</v>
      </c>
      <c r="B325" s="6">
        <v>44036</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s="2" t="str" cm="1">
        <f t="array" ref="I325">_xlfn.IFS(J325="Rob","Robusta",J325="Ara","Arabica",J325="Exc","Excelsa",J325="Lib","Liberica")</f>
        <v>Excelsa</v>
      </c>
      <c r="J325" t="str">
        <f>_xlfn.XLOOKUP(orders!D325,products!$A$1:$A$49,products!$B$1:$B$49,,0)</f>
        <v>Exc</v>
      </c>
      <c r="K325" t="str" cm="1">
        <f t="array" ref="K325">_xlfn.IFS(L325="M","Mid",L325="D","Dark",L325="L","Light")</f>
        <v>Dark</v>
      </c>
      <c r="L325" t="str">
        <f>_xlfn.XLOOKUP(D325,products!$A$1:$A$49,products!$C$1:$C$49,,0)</f>
        <v>D</v>
      </c>
      <c r="M325" s="3">
        <f>_xlfn.XLOOKUP(orders!D325,products!$A$1:$A$49,products!$D$1:$D$49,,0)</f>
        <v>0.2</v>
      </c>
      <c r="N325" s="5">
        <f>_xlfn.XLOOKUP(orders!D325,products!$A$1:$A$49,products!$E$1:$E$49,,0)</f>
        <v>3.645</v>
      </c>
      <c r="O325" s="5">
        <f t="shared" si="5"/>
        <v>18.225000000000001</v>
      </c>
      <c r="P325" t="str">
        <f>_xlfn.XLOOKUP(CoffeeSales[[#This Row],[Customer ID]],customers!$A$1:$A$1001,customers!$I$1:$I$1001,,0)</f>
        <v>Yes</v>
      </c>
    </row>
    <row r="326" spans="1:16" x14ac:dyDescent="0.3">
      <c r="A326" s="2" t="s">
        <v>2319</v>
      </c>
      <c r="B326" s="6">
        <v>44037</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s="2" t="str" cm="1">
        <f t="array" ref="I326">_xlfn.IFS(J326="Rob","Robusta",J326="Ara","Arabica",J326="Exc","Excelsa",J326="Lib","Liberica")</f>
        <v>Excelsa</v>
      </c>
      <c r="J326" t="str">
        <f>_xlfn.XLOOKUP(orders!D326,products!$A$1:$A$49,products!$B$1:$B$49,,0)</f>
        <v>Exc</v>
      </c>
      <c r="K326" t="str" cm="1">
        <f t="array" ref="K326">_xlfn.IFS(L326="M","Mid",L326="D","Dark",L326="L","Light")</f>
        <v>Mid</v>
      </c>
      <c r="L326" t="str">
        <f>_xlfn.XLOOKUP(D326,products!$A$1:$A$49,products!$C$1:$C$49,,0)</f>
        <v>M</v>
      </c>
      <c r="M326" s="3">
        <f>_xlfn.XLOOKUP(orders!D326,products!$A$1:$A$49,products!$D$1:$D$49,,0)</f>
        <v>1</v>
      </c>
      <c r="N326" s="5">
        <f>_xlfn.XLOOKUP(orders!D326,products!$A$1:$A$49,products!$E$1:$E$49,,0)</f>
        <v>13.75</v>
      </c>
      <c r="O326" s="5">
        <f t="shared" si="5"/>
        <v>13.75</v>
      </c>
      <c r="P326" t="str">
        <f>_xlfn.XLOOKUP(CoffeeSales[[#This Row],[Customer ID]],customers!$A$1:$A$1001,customers!$I$1:$I$1001,,0)</f>
        <v>No</v>
      </c>
    </row>
    <row r="327" spans="1:16" x14ac:dyDescent="0.3">
      <c r="A327" s="2" t="s">
        <v>2324</v>
      </c>
      <c r="B327" s="6">
        <v>44038</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s="2" t="str" cm="1">
        <f t="array" ref="I327">_xlfn.IFS(J327="Rob","Robusta",J327="Ara","Arabica",J327="Exc","Excelsa",J327="Lib","Liberica")</f>
        <v>Arabica</v>
      </c>
      <c r="J327" t="str">
        <f>_xlfn.XLOOKUP(orders!D327,products!$A$1:$A$49,products!$B$1:$B$49,,0)</f>
        <v>Ara</v>
      </c>
      <c r="K327" t="str" cm="1">
        <f t="array" ref="K327">_xlfn.IFS(L327="M","Mid",L327="D","Dark",L327="L","Light")</f>
        <v>Light</v>
      </c>
      <c r="L327" t="str">
        <f>_xlfn.XLOOKUP(D327,products!$A$1:$A$49,products!$C$1:$C$49,,0)</f>
        <v>L</v>
      </c>
      <c r="M327" s="3">
        <f>_xlfn.XLOOKUP(orders!D327,products!$A$1:$A$49,products!$D$1:$D$49,,0)</f>
        <v>2.5</v>
      </c>
      <c r="N327" s="5">
        <f>_xlfn.XLOOKUP(orders!D327,products!$A$1:$A$49,products!$E$1:$E$49,,0)</f>
        <v>29.784999999999997</v>
      </c>
      <c r="O327" s="5">
        <f t="shared" si="5"/>
        <v>29.784999999999997</v>
      </c>
      <c r="P327" t="str">
        <f>_xlfn.XLOOKUP(CoffeeSales[[#This Row],[Customer ID]],customers!$A$1:$A$1001,customers!$I$1:$I$1001,,0)</f>
        <v>Yes</v>
      </c>
    </row>
    <row r="328" spans="1:16" x14ac:dyDescent="0.3">
      <c r="A328" s="2" t="s">
        <v>2330</v>
      </c>
      <c r="B328" s="6">
        <v>44039</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s="2" t="str" cm="1">
        <f t="array" ref="I328">_xlfn.IFS(J328="Rob","Robusta",J328="Ara","Arabica",J328="Exc","Excelsa",J328="Lib","Liberica")</f>
        <v>Robusta</v>
      </c>
      <c r="J328" t="str">
        <f>_xlfn.XLOOKUP(orders!D328,products!$A$1:$A$49,products!$B$1:$B$49,,0)</f>
        <v>Rob</v>
      </c>
      <c r="K328" t="str" cm="1">
        <f t="array" ref="K328">_xlfn.IFS(L328="M","Mid",L328="D","Dark",L328="L","Light")</f>
        <v>Dark</v>
      </c>
      <c r="L328" t="str">
        <f>_xlfn.XLOOKUP(D328,products!$A$1:$A$49,products!$C$1:$C$49,,0)</f>
        <v>D</v>
      </c>
      <c r="M328" s="3">
        <f>_xlfn.XLOOKUP(orders!D328,products!$A$1:$A$49,products!$D$1:$D$49,,0)</f>
        <v>1</v>
      </c>
      <c r="N328" s="5">
        <f>_xlfn.XLOOKUP(orders!D328,products!$A$1:$A$49,products!$E$1:$E$49,,0)</f>
        <v>8.9499999999999993</v>
      </c>
      <c r="O328" s="5">
        <f t="shared" si="5"/>
        <v>44.75</v>
      </c>
      <c r="P328" t="str">
        <f>_xlfn.XLOOKUP(CoffeeSales[[#This Row],[Customer ID]],customers!$A$1:$A$1001,customers!$I$1:$I$1001,,0)</f>
        <v>No</v>
      </c>
    </row>
    <row r="329" spans="1:16" x14ac:dyDescent="0.3">
      <c r="A329" s="2" t="s">
        <v>2335</v>
      </c>
      <c r="B329" s="6">
        <v>44040</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s="2" t="str" cm="1">
        <f t="array" ref="I329">_xlfn.IFS(J329="Rob","Robusta",J329="Ara","Arabica",J329="Exc","Excelsa",J329="Lib","Liberica")</f>
        <v>Robusta</v>
      </c>
      <c r="J329" t="str">
        <f>_xlfn.XLOOKUP(orders!D329,products!$A$1:$A$49,products!$B$1:$B$49,,0)</f>
        <v>Rob</v>
      </c>
      <c r="K329" t="str" cm="1">
        <f t="array" ref="K329">_xlfn.IFS(L329="M","Mid",L329="D","Dark",L329="L","Light")</f>
        <v>Dark</v>
      </c>
      <c r="L329" t="str">
        <f>_xlfn.XLOOKUP(D329,products!$A$1:$A$49,products!$C$1:$C$49,,0)</f>
        <v>D</v>
      </c>
      <c r="M329" s="3">
        <f>_xlfn.XLOOKUP(orders!D329,products!$A$1:$A$49,products!$D$1:$D$49,,0)</f>
        <v>1</v>
      </c>
      <c r="N329" s="5">
        <f>_xlfn.XLOOKUP(orders!D329,products!$A$1:$A$49,products!$E$1:$E$49,,0)</f>
        <v>8.9499999999999993</v>
      </c>
      <c r="O329" s="5">
        <f t="shared" si="5"/>
        <v>44.75</v>
      </c>
      <c r="P329" t="str">
        <f>_xlfn.XLOOKUP(CoffeeSales[[#This Row],[Customer ID]],customers!$A$1:$A$1001,customers!$I$1:$I$1001,,0)</f>
        <v>Yes</v>
      </c>
    </row>
    <row r="330" spans="1:16" x14ac:dyDescent="0.3">
      <c r="A330" s="2" t="s">
        <v>2341</v>
      </c>
      <c r="B330" s="6">
        <v>44041</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s="2" t="str" cm="1">
        <f t="array" ref="I330">_xlfn.IFS(J330="Rob","Robusta",J330="Ara","Arabica",J330="Exc","Excelsa",J330="Lib","Liberica")</f>
        <v>Liberica</v>
      </c>
      <c r="J330" t="str">
        <f>_xlfn.XLOOKUP(orders!D330,products!$A$1:$A$49,products!$B$1:$B$49,,0)</f>
        <v>Lib</v>
      </c>
      <c r="K330" t="str" cm="1">
        <f t="array" ref="K330">_xlfn.IFS(L330="M","Mid",L330="D","Dark",L330="L","Light")</f>
        <v>Light</v>
      </c>
      <c r="L330" t="str">
        <f>_xlfn.XLOOKUP(D330,products!$A$1:$A$49,products!$C$1:$C$49,,0)</f>
        <v>L</v>
      </c>
      <c r="M330" s="3">
        <f>_xlfn.XLOOKUP(orders!D330,products!$A$1:$A$49,products!$D$1:$D$49,,0)</f>
        <v>0.5</v>
      </c>
      <c r="N330" s="5">
        <f>_xlfn.XLOOKUP(orders!D330,products!$A$1:$A$49,products!$E$1:$E$49,,0)</f>
        <v>9.51</v>
      </c>
      <c r="O330" s="5">
        <f t="shared" si="5"/>
        <v>38.04</v>
      </c>
      <c r="P330" t="str">
        <f>_xlfn.XLOOKUP(CoffeeSales[[#This Row],[Customer ID]],customers!$A$1:$A$1001,customers!$I$1:$I$1001,,0)</f>
        <v>Yes</v>
      </c>
    </row>
    <row r="331" spans="1:16" x14ac:dyDescent="0.3">
      <c r="A331" s="2" t="s">
        <v>2346</v>
      </c>
      <c r="B331" s="6">
        <v>44042</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s="2" t="str" cm="1">
        <f t="array" ref="I331">_xlfn.IFS(J331="Rob","Robusta",J331="Ara","Arabica",J331="Exc","Excelsa",J331="Lib","Liberica")</f>
        <v>Robusta</v>
      </c>
      <c r="J331" t="str">
        <f>_xlfn.XLOOKUP(orders!D331,products!$A$1:$A$49,products!$B$1:$B$49,,0)</f>
        <v>Rob</v>
      </c>
      <c r="K331" t="str" cm="1">
        <f t="array" ref="K331">_xlfn.IFS(L331="M","Mid",L331="D","Dark",L331="L","Light")</f>
        <v>Dark</v>
      </c>
      <c r="L331" t="str">
        <f>_xlfn.XLOOKUP(D331,products!$A$1:$A$49,products!$C$1:$C$49,,0)</f>
        <v>D</v>
      </c>
      <c r="M331" s="3">
        <f>_xlfn.XLOOKUP(orders!D331,products!$A$1:$A$49,products!$D$1:$D$49,,0)</f>
        <v>0.5</v>
      </c>
      <c r="N331" s="5">
        <f>_xlfn.XLOOKUP(orders!D331,products!$A$1:$A$49,products!$E$1:$E$49,,0)</f>
        <v>5.3699999999999992</v>
      </c>
      <c r="O331" s="5">
        <f t="shared" si="5"/>
        <v>21.479999999999997</v>
      </c>
      <c r="P331" t="str">
        <f>_xlfn.XLOOKUP(CoffeeSales[[#This Row],[Customer ID]],customers!$A$1:$A$1001,customers!$I$1:$I$1001,,0)</f>
        <v>Yes</v>
      </c>
    </row>
    <row r="332" spans="1:16" x14ac:dyDescent="0.3">
      <c r="A332" s="2" t="s">
        <v>2351</v>
      </c>
      <c r="B332" s="6">
        <v>44043</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s="2" t="str" cm="1">
        <f t="array" ref="I332">_xlfn.IFS(J332="Rob","Robusta",J332="Ara","Arabica",J332="Exc","Excelsa",J332="Lib","Liberica")</f>
        <v>Robusta</v>
      </c>
      <c r="J332" t="str">
        <f>_xlfn.XLOOKUP(orders!D332,products!$A$1:$A$49,products!$B$1:$B$49,,0)</f>
        <v>Rob</v>
      </c>
      <c r="K332" t="str" cm="1">
        <f t="array" ref="K332">_xlfn.IFS(L332="M","Mid",L332="D","Dark",L332="L","Light")</f>
        <v>Dark</v>
      </c>
      <c r="L332" t="str">
        <f>_xlfn.XLOOKUP(D332,products!$A$1:$A$49,products!$C$1:$C$49,,0)</f>
        <v>D</v>
      </c>
      <c r="M332" s="3">
        <f>_xlfn.XLOOKUP(orders!D332,products!$A$1:$A$49,products!$D$1:$D$49,,0)</f>
        <v>0.5</v>
      </c>
      <c r="N332" s="5">
        <f>_xlfn.XLOOKUP(orders!D332,products!$A$1:$A$49,products!$E$1:$E$49,,0)</f>
        <v>5.3699999999999992</v>
      </c>
      <c r="O332" s="5">
        <f t="shared" si="5"/>
        <v>16.11</v>
      </c>
      <c r="P332" t="str">
        <f>_xlfn.XLOOKUP(CoffeeSales[[#This Row],[Customer ID]],customers!$A$1:$A$1001,customers!$I$1:$I$1001,,0)</f>
        <v>No</v>
      </c>
    </row>
    <row r="333" spans="1:16" x14ac:dyDescent="0.3">
      <c r="A333" s="2" t="s">
        <v>2357</v>
      </c>
      <c r="B333" s="6">
        <v>44044</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s="2" t="str" cm="1">
        <f t="array" ref="I333">_xlfn.IFS(J333="Rob","Robusta",J333="Ara","Arabica",J333="Exc","Excelsa",J333="Lib","Liberica")</f>
        <v>Robusta</v>
      </c>
      <c r="J333" t="str">
        <f>_xlfn.XLOOKUP(orders!D333,products!$A$1:$A$49,products!$B$1:$B$49,,0)</f>
        <v>Rob</v>
      </c>
      <c r="K333" t="str" cm="1">
        <f t="array" ref="K333">_xlfn.IFS(L333="M","Mid",L333="D","Dark",L333="L","Light")</f>
        <v>Mid</v>
      </c>
      <c r="L333" t="str">
        <f>_xlfn.XLOOKUP(D333,products!$A$1:$A$49,products!$C$1:$C$49,,0)</f>
        <v>M</v>
      </c>
      <c r="M333" s="3">
        <f>_xlfn.XLOOKUP(orders!D333,products!$A$1:$A$49,products!$D$1:$D$49,,0)</f>
        <v>2.5</v>
      </c>
      <c r="N333" s="5">
        <f>_xlfn.XLOOKUP(orders!D333,products!$A$1:$A$49,products!$E$1:$E$49,,0)</f>
        <v>22.884999999999998</v>
      </c>
      <c r="O333" s="5">
        <f t="shared" si="5"/>
        <v>22.884999999999998</v>
      </c>
      <c r="P333" t="str">
        <f>_xlfn.XLOOKUP(CoffeeSales[[#This Row],[Customer ID]],customers!$A$1:$A$1001,customers!$I$1:$I$1001,,0)</f>
        <v>Yes</v>
      </c>
    </row>
    <row r="334" spans="1:16" x14ac:dyDescent="0.3">
      <c r="A334" s="2" t="s">
        <v>2363</v>
      </c>
      <c r="B334" s="6">
        <v>44045</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s="2" t="str" cm="1">
        <f t="array" ref="I334">_xlfn.IFS(J334="Rob","Robusta",J334="Ara","Arabica",J334="Exc","Excelsa",J334="Lib","Liberica")</f>
        <v>Arabica</v>
      </c>
      <c r="J334" t="str">
        <f>_xlfn.XLOOKUP(orders!D334,products!$A$1:$A$49,products!$B$1:$B$49,,0)</f>
        <v>Ara</v>
      </c>
      <c r="K334" t="str" cm="1">
        <f t="array" ref="K334">_xlfn.IFS(L334="M","Mid",L334="D","Dark",L334="L","Light")</f>
        <v>Dark</v>
      </c>
      <c r="L334" t="str">
        <f>_xlfn.XLOOKUP(D334,products!$A$1:$A$49,products!$C$1:$C$49,,0)</f>
        <v>D</v>
      </c>
      <c r="M334" s="3">
        <f>_xlfn.XLOOKUP(orders!D334,products!$A$1:$A$49,products!$D$1:$D$49,,0)</f>
        <v>0.5</v>
      </c>
      <c r="N334" s="5">
        <f>_xlfn.XLOOKUP(orders!D334,products!$A$1:$A$49,products!$E$1:$E$49,,0)</f>
        <v>5.97</v>
      </c>
      <c r="O334" s="5">
        <f t="shared" si="5"/>
        <v>17.91</v>
      </c>
      <c r="P334" t="str">
        <f>_xlfn.XLOOKUP(CoffeeSales[[#This Row],[Customer ID]],customers!$A$1:$A$1001,customers!$I$1:$I$1001,,0)</f>
        <v>Yes</v>
      </c>
    </row>
    <row r="335" spans="1:16" x14ac:dyDescent="0.3">
      <c r="A335" s="2" t="s">
        <v>2369</v>
      </c>
      <c r="B335" s="6">
        <v>44046</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s="2" t="str" cm="1">
        <f t="array" ref="I335">_xlfn.IFS(J335="Rob","Robusta",J335="Ara","Arabica",J335="Exc","Excelsa",J335="Lib","Liberica")</f>
        <v>Robusta</v>
      </c>
      <c r="J335" t="str">
        <f>_xlfn.XLOOKUP(orders!D335,products!$A$1:$A$49,products!$B$1:$B$49,,0)</f>
        <v>Rob</v>
      </c>
      <c r="K335" t="str" cm="1">
        <f t="array" ref="K335">_xlfn.IFS(L335="M","Mid",L335="D","Dark",L335="L","Light")</f>
        <v>Mid</v>
      </c>
      <c r="L335" t="str">
        <f>_xlfn.XLOOKUP(D335,products!$A$1:$A$49,products!$C$1:$C$49,,0)</f>
        <v>M</v>
      </c>
      <c r="M335" s="3">
        <f>_xlfn.XLOOKUP(orders!D335,products!$A$1:$A$49,products!$D$1:$D$49,,0)</f>
        <v>0.5</v>
      </c>
      <c r="N335" s="5">
        <f>_xlfn.XLOOKUP(orders!D335,products!$A$1:$A$49,products!$E$1:$E$49,,0)</f>
        <v>5.97</v>
      </c>
      <c r="O335" s="5">
        <f t="shared" si="5"/>
        <v>23.88</v>
      </c>
      <c r="P335" t="str">
        <f>_xlfn.XLOOKUP(CoffeeSales[[#This Row],[Customer ID]],customers!$A$1:$A$1001,customers!$I$1:$I$1001,,0)</f>
        <v>Yes</v>
      </c>
    </row>
    <row r="336" spans="1:16" x14ac:dyDescent="0.3">
      <c r="A336" s="2" t="s">
        <v>2375</v>
      </c>
      <c r="B336" s="6">
        <v>44047</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s="2" t="str" cm="1">
        <f t="array" ref="I336">_xlfn.IFS(J336="Rob","Robusta",J336="Ara","Arabica",J336="Exc","Excelsa",J336="Lib","Liberica")</f>
        <v>Robusta</v>
      </c>
      <c r="J336" t="str">
        <f>_xlfn.XLOOKUP(orders!D336,products!$A$1:$A$49,products!$B$1:$B$49,,0)</f>
        <v>Rob</v>
      </c>
      <c r="K336" t="str" cm="1">
        <f t="array" ref="K336">_xlfn.IFS(L336="M","Mid",L336="D","Dark",L336="L","Light")</f>
        <v>Light</v>
      </c>
      <c r="L336" t="str">
        <f>_xlfn.XLOOKUP(D336,products!$A$1:$A$49,products!$C$1:$C$49,,0)</f>
        <v>L</v>
      </c>
      <c r="M336" s="3">
        <f>_xlfn.XLOOKUP(orders!D336,products!$A$1:$A$49,products!$D$1:$D$49,,0)</f>
        <v>1</v>
      </c>
      <c r="N336" s="5">
        <f>_xlfn.XLOOKUP(orders!D336,products!$A$1:$A$49,products!$E$1:$E$49,,0)</f>
        <v>11.95</v>
      </c>
      <c r="O336" s="5">
        <f t="shared" si="5"/>
        <v>59.75</v>
      </c>
      <c r="P336" t="str">
        <f>_xlfn.XLOOKUP(CoffeeSales[[#This Row],[Customer ID]],customers!$A$1:$A$1001,customers!$I$1:$I$1001,,0)</f>
        <v>No</v>
      </c>
    </row>
    <row r="337" spans="1:16" x14ac:dyDescent="0.3">
      <c r="A337" s="2" t="s">
        <v>2379</v>
      </c>
      <c r="B337" s="6">
        <v>44048</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s="2" t="str" cm="1">
        <f t="array" ref="I337">_xlfn.IFS(J337="Rob","Robusta",J337="Ara","Arabica",J337="Exc","Excelsa",J337="Lib","Liberica")</f>
        <v>Liberica</v>
      </c>
      <c r="J337" t="str">
        <f>_xlfn.XLOOKUP(orders!D337,products!$A$1:$A$49,products!$B$1:$B$49,,0)</f>
        <v>Lib</v>
      </c>
      <c r="K337" t="str" cm="1">
        <f t="array" ref="K337">_xlfn.IFS(L337="M","Mid",L337="D","Dark",L337="L","Light")</f>
        <v>Light</v>
      </c>
      <c r="L337" t="str">
        <f>_xlfn.XLOOKUP(D337,products!$A$1:$A$49,products!$C$1:$C$49,,0)</f>
        <v>L</v>
      </c>
      <c r="M337" s="3">
        <f>_xlfn.XLOOKUP(orders!D337,products!$A$1:$A$49,products!$D$1:$D$49,,0)</f>
        <v>0.2</v>
      </c>
      <c r="N337" s="5">
        <f>_xlfn.XLOOKUP(orders!D337,products!$A$1:$A$49,products!$E$1:$E$49,,0)</f>
        <v>4.7549999999999999</v>
      </c>
      <c r="O337" s="5">
        <f t="shared" si="5"/>
        <v>28.53</v>
      </c>
      <c r="P337" t="str">
        <f>_xlfn.XLOOKUP(CoffeeSales[[#This Row],[Customer ID]],customers!$A$1:$A$1001,customers!$I$1:$I$1001,,0)</f>
        <v>Yes</v>
      </c>
    </row>
    <row r="338" spans="1:16" x14ac:dyDescent="0.3">
      <c r="A338" s="2" t="s">
        <v>2385</v>
      </c>
      <c r="B338" s="6">
        <v>44049</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s="2" t="str" cm="1">
        <f t="array" ref="I338">_xlfn.IFS(J338="Rob","Robusta",J338="Ara","Arabica",J338="Exc","Excelsa",J338="Lib","Liberica")</f>
        <v>Arabica</v>
      </c>
      <c r="J338" t="str">
        <f>_xlfn.XLOOKUP(orders!D338,products!$A$1:$A$49,products!$B$1:$B$49,,0)</f>
        <v>Ara</v>
      </c>
      <c r="K338" t="str" cm="1">
        <f t="array" ref="K338">_xlfn.IFS(L338="M","Mid",L338="D","Dark",L338="L","Light")</f>
        <v>Mid</v>
      </c>
      <c r="L338" t="str">
        <f>_xlfn.XLOOKUP(D338,products!$A$1:$A$49,products!$C$1:$C$49,,0)</f>
        <v>M</v>
      </c>
      <c r="M338" s="3">
        <f>_xlfn.XLOOKUP(orders!D338,products!$A$1:$A$49,products!$D$1:$D$49,,0)</f>
        <v>1</v>
      </c>
      <c r="N338" s="5">
        <f>_xlfn.XLOOKUP(orders!D338,products!$A$1:$A$49,products!$E$1:$E$49,,0)</f>
        <v>11.25</v>
      </c>
      <c r="O338" s="5">
        <f t="shared" si="5"/>
        <v>45</v>
      </c>
      <c r="P338" t="str">
        <f>_xlfn.XLOOKUP(CoffeeSales[[#This Row],[Customer ID]],customers!$A$1:$A$1001,customers!$I$1:$I$1001,,0)</f>
        <v>No</v>
      </c>
    </row>
    <row r="339" spans="1:16" x14ac:dyDescent="0.3">
      <c r="A339" s="2" t="s">
        <v>2391</v>
      </c>
      <c r="B339" s="6">
        <v>44050</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s="2" t="str" cm="1">
        <f t="array" ref="I339">_xlfn.IFS(J339="Rob","Robusta",J339="Ara","Arabica",J339="Exc","Excelsa",J339="Lib","Liberica")</f>
        <v>Excelsa</v>
      </c>
      <c r="J339" t="str">
        <f>_xlfn.XLOOKUP(orders!D339,products!$A$1:$A$49,products!$B$1:$B$49,,0)</f>
        <v>Exc</v>
      </c>
      <c r="K339" t="str" cm="1">
        <f t="array" ref="K339">_xlfn.IFS(L339="M","Mid",L339="D","Dark",L339="L","Light")</f>
        <v>Dark</v>
      </c>
      <c r="L339" t="str">
        <f>_xlfn.XLOOKUP(D339,products!$A$1:$A$49,products!$C$1:$C$49,,0)</f>
        <v>D</v>
      </c>
      <c r="M339" s="3">
        <f>_xlfn.XLOOKUP(orders!D339,products!$A$1:$A$49,products!$D$1:$D$49,,0)</f>
        <v>2.5</v>
      </c>
      <c r="N339" s="5">
        <f>_xlfn.XLOOKUP(orders!D339,products!$A$1:$A$49,products!$E$1:$E$49,,0)</f>
        <v>27.945</v>
      </c>
      <c r="O339" s="5">
        <f t="shared" si="5"/>
        <v>55.89</v>
      </c>
      <c r="P339" t="str">
        <f>_xlfn.XLOOKUP(CoffeeSales[[#This Row],[Customer ID]],customers!$A$1:$A$1001,customers!$I$1:$I$1001,,0)</f>
        <v>No</v>
      </c>
    </row>
    <row r="340" spans="1:16" x14ac:dyDescent="0.3">
      <c r="A340" s="2" t="s">
        <v>2396</v>
      </c>
      <c r="B340" s="6">
        <v>44051</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s="2" t="str" cm="1">
        <f t="array" ref="I340">_xlfn.IFS(J340="Rob","Robusta",J340="Ara","Arabica",J340="Exc","Excelsa",J340="Lib","Liberica")</f>
        <v>Excelsa</v>
      </c>
      <c r="J340" t="str">
        <f>_xlfn.XLOOKUP(orders!D340,products!$A$1:$A$49,products!$B$1:$B$49,,0)</f>
        <v>Exc</v>
      </c>
      <c r="K340" t="str" cm="1">
        <f t="array" ref="K340">_xlfn.IFS(L340="M","Mid",L340="D","Dark",L340="L","Light")</f>
        <v>Light</v>
      </c>
      <c r="L340" t="str">
        <f>_xlfn.XLOOKUP(D340,products!$A$1:$A$49,products!$C$1:$C$49,,0)</f>
        <v>L</v>
      </c>
      <c r="M340" s="3">
        <f>_xlfn.XLOOKUP(orders!D340,products!$A$1:$A$49,products!$D$1:$D$49,,0)</f>
        <v>1</v>
      </c>
      <c r="N340" s="5">
        <f>_xlfn.XLOOKUP(orders!D340,products!$A$1:$A$49,products!$E$1:$E$49,,0)</f>
        <v>14.85</v>
      </c>
      <c r="O340" s="5">
        <f t="shared" si="5"/>
        <v>59.4</v>
      </c>
      <c r="P340" t="str">
        <f>_xlfn.XLOOKUP(CoffeeSales[[#This Row],[Customer ID]],customers!$A$1:$A$1001,customers!$I$1:$I$1001,,0)</f>
        <v>No</v>
      </c>
    </row>
    <row r="341" spans="1:16" x14ac:dyDescent="0.3">
      <c r="A341" s="2" t="s">
        <v>2402</v>
      </c>
      <c r="B341" s="6">
        <v>44052</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s="2" t="str" cm="1">
        <f t="array" ref="I341">_xlfn.IFS(J341="Rob","Robusta",J341="Ara","Arabica",J341="Exc","Excelsa",J341="Lib","Liberica")</f>
        <v>Excelsa</v>
      </c>
      <c r="J341" t="str">
        <f>_xlfn.XLOOKUP(orders!D341,products!$A$1:$A$49,products!$B$1:$B$49,,0)</f>
        <v>Exc</v>
      </c>
      <c r="K341" t="str" cm="1">
        <f t="array" ref="K341">_xlfn.IFS(L341="M","Mid",L341="D","Dark",L341="L","Light")</f>
        <v>Dark</v>
      </c>
      <c r="L341" t="str">
        <f>_xlfn.XLOOKUP(D341,products!$A$1:$A$49,products!$C$1:$C$49,,0)</f>
        <v>D</v>
      </c>
      <c r="M341" s="3">
        <f>_xlfn.XLOOKUP(orders!D341,products!$A$1:$A$49,products!$D$1:$D$49,,0)</f>
        <v>0.2</v>
      </c>
      <c r="N341" s="5">
        <f>_xlfn.XLOOKUP(orders!D341,products!$A$1:$A$49,products!$E$1:$E$49,,0)</f>
        <v>3.645</v>
      </c>
      <c r="O341" s="5">
        <f t="shared" si="5"/>
        <v>7.29</v>
      </c>
      <c r="P341" t="str">
        <f>_xlfn.XLOOKUP(CoffeeSales[[#This Row],[Customer ID]],customers!$A$1:$A$1001,customers!$I$1:$I$1001,,0)</f>
        <v>Yes</v>
      </c>
    </row>
    <row r="342" spans="1:16" x14ac:dyDescent="0.3">
      <c r="A342" s="2" t="s">
        <v>2408</v>
      </c>
      <c r="B342" s="6">
        <v>44053</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s="2" t="str" cm="1">
        <f t="array" ref="I342">_xlfn.IFS(J342="Rob","Robusta",J342="Ara","Arabica",J342="Exc","Excelsa",J342="Lib","Liberica")</f>
        <v>Excelsa</v>
      </c>
      <c r="J342" t="str">
        <f>_xlfn.XLOOKUP(orders!D342,products!$A$1:$A$49,products!$B$1:$B$49,,0)</f>
        <v>Exc</v>
      </c>
      <c r="K342" t="str" cm="1">
        <f t="array" ref="K342">_xlfn.IFS(L342="M","Mid",L342="D","Dark",L342="L","Light")</f>
        <v>Dark</v>
      </c>
      <c r="L342" t="str">
        <f>_xlfn.XLOOKUP(D342,products!$A$1:$A$49,products!$C$1:$C$49,,0)</f>
        <v>D</v>
      </c>
      <c r="M342" s="3">
        <f>_xlfn.XLOOKUP(orders!D342,products!$A$1:$A$49,products!$D$1:$D$49,,0)</f>
        <v>0.5</v>
      </c>
      <c r="N342" s="5">
        <f>_xlfn.XLOOKUP(orders!D342,products!$A$1:$A$49,products!$E$1:$E$49,,0)</f>
        <v>7.29</v>
      </c>
      <c r="O342" s="5">
        <f t="shared" si="5"/>
        <v>7.29</v>
      </c>
      <c r="P342" t="str">
        <f>_xlfn.XLOOKUP(CoffeeSales[[#This Row],[Customer ID]],customers!$A$1:$A$1001,customers!$I$1:$I$1001,,0)</f>
        <v>Yes</v>
      </c>
    </row>
    <row r="343" spans="1:16" x14ac:dyDescent="0.3">
      <c r="A343" s="2" t="s">
        <v>2414</v>
      </c>
      <c r="B343" s="6">
        <v>44054</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s="2" t="str" cm="1">
        <f t="array" ref="I343">_xlfn.IFS(J343="Rob","Robusta",J343="Ara","Arabica",J343="Exc","Excelsa",J343="Lib","Liberica")</f>
        <v>Excelsa</v>
      </c>
      <c r="J343" t="str">
        <f>_xlfn.XLOOKUP(orders!D343,products!$A$1:$A$49,products!$B$1:$B$49,,0)</f>
        <v>Exc</v>
      </c>
      <c r="K343" t="str" cm="1">
        <f t="array" ref="K343">_xlfn.IFS(L343="M","Mid",L343="D","Dark",L343="L","Light")</f>
        <v>Light</v>
      </c>
      <c r="L343" t="str">
        <f>_xlfn.XLOOKUP(D343,products!$A$1:$A$49,products!$C$1:$C$49,,0)</f>
        <v>L</v>
      </c>
      <c r="M343" s="3">
        <f>_xlfn.XLOOKUP(orders!D343,products!$A$1:$A$49,products!$D$1:$D$49,,0)</f>
        <v>0.5</v>
      </c>
      <c r="N343" s="5">
        <f>_xlfn.XLOOKUP(orders!D343,products!$A$1:$A$49,products!$E$1:$E$49,,0)</f>
        <v>8.91</v>
      </c>
      <c r="O343" s="5">
        <f t="shared" si="5"/>
        <v>17.82</v>
      </c>
      <c r="P343" t="str">
        <f>_xlfn.XLOOKUP(CoffeeSales[[#This Row],[Customer ID]],customers!$A$1:$A$1001,customers!$I$1:$I$1001,,0)</f>
        <v>No</v>
      </c>
    </row>
    <row r="344" spans="1:16" x14ac:dyDescent="0.3">
      <c r="A344" s="2" t="s">
        <v>2414</v>
      </c>
      <c r="B344" s="6">
        <v>44055</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s="2" t="str" cm="1">
        <f t="array" ref="I344">_xlfn.IFS(J344="Rob","Robusta",J344="Ara","Arabica",J344="Exc","Excelsa",J344="Lib","Liberica")</f>
        <v>Liberica</v>
      </c>
      <c r="J344" t="str">
        <f>_xlfn.XLOOKUP(orders!D344,products!$A$1:$A$49,products!$B$1:$B$49,,0)</f>
        <v>Lib</v>
      </c>
      <c r="K344" t="str" cm="1">
        <f t="array" ref="K344">_xlfn.IFS(L344="M","Mid",L344="D","Dark",L344="L","Light")</f>
        <v>Dark</v>
      </c>
      <c r="L344" t="str">
        <f>_xlfn.XLOOKUP(D344,products!$A$1:$A$49,products!$C$1:$C$49,,0)</f>
        <v>D</v>
      </c>
      <c r="M344" s="3">
        <f>_xlfn.XLOOKUP(orders!D344,products!$A$1:$A$49,products!$D$1:$D$49,,0)</f>
        <v>0.5</v>
      </c>
      <c r="N344" s="5">
        <f>_xlfn.XLOOKUP(orders!D344,products!$A$1:$A$49,products!$E$1:$E$49,,0)</f>
        <v>7.77</v>
      </c>
      <c r="O344" s="5">
        <f t="shared" si="5"/>
        <v>38.849999999999994</v>
      </c>
      <c r="P344" t="str">
        <f>_xlfn.XLOOKUP(CoffeeSales[[#This Row],[Customer ID]],customers!$A$1:$A$1001,customers!$I$1:$I$1001,,0)</f>
        <v>No</v>
      </c>
    </row>
    <row r="345" spans="1:16" x14ac:dyDescent="0.3">
      <c r="A345" s="2" t="s">
        <v>2424</v>
      </c>
      <c r="B345" s="6">
        <v>44056</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s="2" t="str" cm="1">
        <f t="array" ref="I345">_xlfn.IFS(J345="Rob","Robusta",J345="Ara","Arabica",J345="Exc","Excelsa",J345="Lib","Liberica")</f>
        <v>Robusta</v>
      </c>
      <c r="J345" t="str">
        <f>_xlfn.XLOOKUP(orders!D345,products!$A$1:$A$49,products!$B$1:$B$49,,0)</f>
        <v>Rob</v>
      </c>
      <c r="K345" t="str" cm="1">
        <f t="array" ref="K345">_xlfn.IFS(L345="M","Mid",L345="D","Dark",L345="L","Light")</f>
        <v>Dark</v>
      </c>
      <c r="L345" t="str">
        <f>_xlfn.XLOOKUP(D345,products!$A$1:$A$49,products!$C$1:$C$49,,0)</f>
        <v>D</v>
      </c>
      <c r="M345" s="3">
        <f>_xlfn.XLOOKUP(orders!D345,products!$A$1:$A$49,products!$D$1:$D$49,,0)</f>
        <v>0.5</v>
      </c>
      <c r="N345" s="5">
        <f>_xlfn.XLOOKUP(orders!D345,products!$A$1:$A$49,products!$E$1:$E$49,,0)</f>
        <v>5.3699999999999992</v>
      </c>
      <c r="O345" s="5">
        <f t="shared" si="5"/>
        <v>32.22</v>
      </c>
      <c r="P345" t="str">
        <f>_xlfn.XLOOKUP(CoffeeSales[[#This Row],[Customer ID]],customers!$A$1:$A$1001,customers!$I$1:$I$1001,,0)</f>
        <v>No</v>
      </c>
    </row>
    <row r="346" spans="1:16" x14ac:dyDescent="0.3">
      <c r="A346" s="2" t="s">
        <v>2429</v>
      </c>
      <c r="B346" s="6">
        <v>44057</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s="2" t="str" cm="1">
        <f t="array" ref="I346">_xlfn.IFS(J346="Rob","Robusta",J346="Ara","Arabica",J346="Exc","Excelsa",J346="Lib","Liberica")</f>
        <v>Robusta</v>
      </c>
      <c r="J346" t="str">
        <f>_xlfn.XLOOKUP(orders!D346,products!$A$1:$A$49,products!$B$1:$B$49,,0)</f>
        <v>Rob</v>
      </c>
      <c r="K346" t="str" cm="1">
        <f t="array" ref="K346">_xlfn.IFS(L346="M","Mid",L346="D","Dark",L346="L","Light")</f>
        <v>Mid</v>
      </c>
      <c r="L346" t="str">
        <f>_xlfn.XLOOKUP(D346,products!$A$1:$A$49,products!$C$1:$C$49,,0)</f>
        <v>M</v>
      </c>
      <c r="M346" s="3">
        <f>_xlfn.XLOOKUP(orders!D346,products!$A$1:$A$49,products!$D$1:$D$49,,0)</f>
        <v>1</v>
      </c>
      <c r="N346" s="5">
        <f>_xlfn.XLOOKUP(orders!D346,products!$A$1:$A$49,products!$E$1:$E$49,,0)</f>
        <v>9.9499999999999993</v>
      </c>
      <c r="O346" s="5">
        <f t="shared" si="5"/>
        <v>19.899999999999999</v>
      </c>
      <c r="P346" t="str">
        <f>_xlfn.XLOOKUP(CoffeeSales[[#This Row],[Customer ID]],customers!$A$1:$A$1001,customers!$I$1:$I$1001,,0)</f>
        <v>Yes</v>
      </c>
    </row>
    <row r="347" spans="1:16" x14ac:dyDescent="0.3">
      <c r="A347" s="2" t="s">
        <v>2434</v>
      </c>
      <c r="B347" s="6">
        <v>44058</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s="2" t="str" cm="1">
        <f t="array" ref="I347">_xlfn.IFS(J347="Rob","Robusta",J347="Ara","Arabica",J347="Exc","Excelsa",J347="Lib","Liberica")</f>
        <v>Robusta</v>
      </c>
      <c r="J347" t="str">
        <f>_xlfn.XLOOKUP(orders!D347,products!$A$1:$A$49,products!$B$1:$B$49,,0)</f>
        <v>Rob</v>
      </c>
      <c r="K347" t="str" cm="1">
        <f t="array" ref="K347">_xlfn.IFS(L347="M","Mid",L347="D","Dark",L347="L","Light")</f>
        <v>Light</v>
      </c>
      <c r="L347" t="str">
        <f>_xlfn.XLOOKUP(D347,products!$A$1:$A$49,products!$C$1:$C$49,,0)</f>
        <v>L</v>
      </c>
      <c r="M347" s="3">
        <f>_xlfn.XLOOKUP(orders!D347,products!$A$1:$A$49,products!$D$1:$D$49,,0)</f>
        <v>1</v>
      </c>
      <c r="N347" s="5">
        <f>_xlfn.XLOOKUP(orders!D347,products!$A$1:$A$49,products!$E$1:$E$49,,0)</f>
        <v>11.95</v>
      </c>
      <c r="O347" s="5">
        <f t="shared" si="5"/>
        <v>59.75</v>
      </c>
      <c r="P347" t="str">
        <f>_xlfn.XLOOKUP(CoffeeSales[[#This Row],[Customer ID]],customers!$A$1:$A$1001,customers!$I$1:$I$1001,,0)</f>
        <v>No</v>
      </c>
    </row>
    <row r="348" spans="1:16" x14ac:dyDescent="0.3">
      <c r="A348" s="2" t="s">
        <v>2440</v>
      </c>
      <c r="B348" s="6">
        <v>44059</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s="2" t="str" cm="1">
        <f t="array" ref="I348">_xlfn.IFS(J348="Rob","Robusta",J348="Ara","Arabica",J348="Exc","Excelsa",J348="Lib","Liberica")</f>
        <v>Arabica</v>
      </c>
      <c r="J348" t="str">
        <f>_xlfn.XLOOKUP(orders!D348,products!$A$1:$A$49,products!$B$1:$B$49,,0)</f>
        <v>Ara</v>
      </c>
      <c r="K348" t="str" cm="1">
        <f t="array" ref="K348">_xlfn.IFS(L348="M","Mid",L348="D","Dark",L348="L","Light")</f>
        <v>Light</v>
      </c>
      <c r="L348" t="str">
        <f>_xlfn.XLOOKUP(D348,products!$A$1:$A$49,products!$C$1:$C$49,,0)</f>
        <v>L</v>
      </c>
      <c r="M348" s="3">
        <f>_xlfn.XLOOKUP(orders!D348,products!$A$1:$A$49,products!$D$1:$D$49,,0)</f>
        <v>0.5</v>
      </c>
      <c r="N348" s="5">
        <f>_xlfn.XLOOKUP(orders!D348,products!$A$1:$A$49,products!$E$1:$E$49,,0)</f>
        <v>7.77</v>
      </c>
      <c r="O348" s="5">
        <f t="shared" si="5"/>
        <v>23.31</v>
      </c>
      <c r="P348" t="str">
        <f>_xlfn.XLOOKUP(CoffeeSales[[#This Row],[Customer ID]],customers!$A$1:$A$1001,customers!$I$1:$I$1001,,0)</f>
        <v>Yes</v>
      </c>
    </row>
    <row r="349" spans="1:16" x14ac:dyDescent="0.3">
      <c r="A349" s="2" t="s">
        <v>2446</v>
      </c>
      <c r="B349" s="6">
        <v>44060</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s="2" t="str" cm="1">
        <f t="array" ref="I349">_xlfn.IFS(J349="Rob","Robusta",J349="Ara","Arabica",J349="Exc","Excelsa",J349="Lib","Liberica")</f>
        <v>Liberica</v>
      </c>
      <c r="J349" t="str">
        <f>_xlfn.XLOOKUP(orders!D349,products!$A$1:$A$49,products!$B$1:$B$49,,0)</f>
        <v>Lib</v>
      </c>
      <c r="K349" t="str" cm="1">
        <f t="array" ref="K349">_xlfn.IFS(L349="M","Mid",L349="D","Dark",L349="L","Light")</f>
        <v>Mid</v>
      </c>
      <c r="L349" t="str">
        <f>_xlfn.XLOOKUP(D349,products!$A$1:$A$49,products!$C$1:$C$49,,0)</f>
        <v>M</v>
      </c>
      <c r="M349" s="3">
        <f>_xlfn.XLOOKUP(orders!D349,products!$A$1:$A$49,products!$D$1:$D$49,,0)</f>
        <v>1</v>
      </c>
      <c r="N349" s="5">
        <f>_xlfn.XLOOKUP(orders!D349,products!$A$1:$A$49,products!$E$1:$E$49,,0)</f>
        <v>14.55</v>
      </c>
      <c r="O349" s="5">
        <f t="shared" si="5"/>
        <v>43.650000000000006</v>
      </c>
      <c r="P349" t="str">
        <f>_xlfn.XLOOKUP(CoffeeSales[[#This Row],[Customer ID]],customers!$A$1:$A$1001,customers!$I$1:$I$1001,,0)</f>
        <v>No</v>
      </c>
    </row>
    <row r="350" spans="1:16" x14ac:dyDescent="0.3">
      <c r="A350" s="2" t="s">
        <v>2452</v>
      </c>
      <c r="B350" s="6">
        <v>44061</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s="2" t="str" cm="1">
        <f t="array" ref="I350">_xlfn.IFS(J350="Rob","Robusta",J350="Ara","Arabica",J350="Exc","Excelsa",J350="Lib","Liberica")</f>
        <v>Excelsa</v>
      </c>
      <c r="J350" t="str">
        <f>_xlfn.XLOOKUP(orders!D350,products!$A$1:$A$49,products!$B$1:$B$49,,0)</f>
        <v>Exc</v>
      </c>
      <c r="K350" t="str" cm="1">
        <f t="array" ref="K350">_xlfn.IFS(L350="M","Mid",L350="D","Dark",L350="L","Light")</f>
        <v>Light</v>
      </c>
      <c r="L350" t="str">
        <f>_xlfn.XLOOKUP(D350,products!$A$1:$A$49,products!$C$1:$C$49,,0)</f>
        <v>L</v>
      </c>
      <c r="M350" s="3">
        <f>_xlfn.XLOOKUP(orders!D350,products!$A$1:$A$49,products!$D$1:$D$49,,0)</f>
        <v>2.5</v>
      </c>
      <c r="N350" s="5">
        <f>_xlfn.XLOOKUP(orders!D350,products!$A$1:$A$49,products!$E$1:$E$49,,0)</f>
        <v>34.154999999999994</v>
      </c>
      <c r="O350" s="5">
        <f t="shared" si="5"/>
        <v>204.92999999999995</v>
      </c>
      <c r="P350" t="str">
        <f>_xlfn.XLOOKUP(CoffeeSales[[#This Row],[Customer ID]],customers!$A$1:$A$1001,customers!$I$1:$I$1001,,0)</f>
        <v>No</v>
      </c>
    </row>
    <row r="351" spans="1:16" x14ac:dyDescent="0.3">
      <c r="A351" s="2" t="s">
        <v>2458</v>
      </c>
      <c r="B351" s="6">
        <v>44062</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s="2" t="str" cm="1">
        <f t="array" ref="I351">_xlfn.IFS(J351="Rob","Robusta",J351="Ara","Arabica",J351="Exc","Excelsa",J351="Lib","Liberica")</f>
        <v>Robusta</v>
      </c>
      <c r="J351" t="str">
        <f>_xlfn.XLOOKUP(orders!D351,products!$A$1:$A$49,products!$B$1:$B$49,,0)</f>
        <v>Rob</v>
      </c>
      <c r="K351" t="str" cm="1">
        <f t="array" ref="K351">_xlfn.IFS(L351="M","Mid",L351="D","Dark",L351="L","Light")</f>
        <v>Light</v>
      </c>
      <c r="L351" t="str">
        <f>_xlfn.XLOOKUP(D351,products!$A$1:$A$49,products!$C$1:$C$49,,0)</f>
        <v>L</v>
      </c>
      <c r="M351" s="3">
        <f>_xlfn.XLOOKUP(orders!D351,products!$A$1:$A$49,products!$D$1:$D$49,,0)</f>
        <v>0.2</v>
      </c>
      <c r="N351" s="5">
        <f>_xlfn.XLOOKUP(orders!D351,products!$A$1:$A$49,products!$E$1:$E$49,,0)</f>
        <v>3.5849999999999995</v>
      </c>
      <c r="O351" s="5">
        <f t="shared" si="5"/>
        <v>14.339999999999998</v>
      </c>
      <c r="P351" t="str">
        <f>_xlfn.XLOOKUP(CoffeeSales[[#This Row],[Customer ID]],customers!$A$1:$A$1001,customers!$I$1:$I$1001,,0)</f>
        <v>No</v>
      </c>
    </row>
    <row r="352" spans="1:16" x14ac:dyDescent="0.3">
      <c r="A352" s="2" t="s">
        <v>2464</v>
      </c>
      <c r="B352" s="6">
        <v>44063</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s="2" t="str" cm="1">
        <f t="array" ref="I352">_xlfn.IFS(J352="Rob","Robusta",J352="Ara","Arabica",J352="Exc","Excelsa",J352="Lib","Liberica")</f>
        <v>Arabica</v>
      </c>
      <c r="J352" t="str">
        <f>_xlfn.XLOOKUP(orders!D352,products!$A$1:$A$49,products!$B$1:$B$49,,0)</f>
        <v>Ara</v>
      </c>
      <c r="K352" t="str" cm="1">
        <f t="array" ref="K352">_xlfn.IFS(L352="M","Mid",L352="D","Dark",L352="L","Light")</f>
        <v>Dark</v>
      </c>
      <c r="L352" t="str">
        <f>_xlfn.XLOOKUP(D352,products!$A$1:$A$49,products!$C$1:$C$49,,0)</f>
        <v>D</v>
      </c>
      <c r="M352" s="3">
        <f>_xlfn.XLOOKUP(orders!D352,products!$A$1:$A$49,products!$D$1:$D$49,,0)</f>
        <v>0.5</v>
      </c>
      <c r="N352" s="5">
        <f>_xlfn.XLOOKUP(orders!D352,products!$A$1:$A$49,products!$E$1:$E$49,,0)</f>
        <v>5.97</v>
      </c>
      <c r="O352" s="5">
        <f t="shared" si="5"/>
        <v>23.88</v>
      </c>
      <c r="P352" t="str">
        <f>_xlfn.XLOOKUP(CoffeeSales[[#This Row],[Customer ID]],customers!$A$1:$A$1001,customers!$I$1:$I$1001,,0)</f>
        <v>No</v>
      </c>
    </row>
    <row r="353" spans="1:16" x14ac:dyDescent="0.3">
      <c r="A353" s="2" t="s">
        <v>2470</v>
      </c>
      <c r="B353" s="6">
        <v>44064</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s="2" t="str" cm="1">
        <f t="array" ref="I353">_xlfn.IFS(J353="Rob","Robusta",J353="Ara","Arabica",J353="Exc","Excelsa",J353="Lib","Liberica")</f>
        <v>Arabica</v>
      </c>
      <c r="J353" t="str">
        <f>_xlfn.XLOOKUP(orders!D353,products!$A$1:$A$49,products!$B$1:$B$49,,0)</f>
        <v>Ara</v>
      </c>
      <c r="K353" t="str" cm="1">
        <f t="array" ref="K353">_xlfn.IFS(L353="M","Mid",L353="D","Dark",L353="L","Light")</f>
        <v>Mid</v>
      </c>
      <c r="L353" t="str">
        <f>_xlfn.XLOOKUP(D353,products!$A$1:$A$49,products!$C$1:$C$49,,0)</f>
        <v>M</v>
      </c>
      <c r="M353" s="3">
        <f>_xlfn.XLOOKUP(orders!D353,products!$A$1:$A$49,products!$D$1:$D$49,,0)</f>
        <v>1</v>
      </c>
      <c r="N353" s="5">
        <f>_xlfn.XLOOKUP(orders!D353,products!$A$1:$A$49,products!$E$1:$E$49,,0)</f>
        <v>11.25</v>
      </c>
      <c r="O353" s="5">
        <f t="shared" si="5"/>
        <v>22.5</v>
      </c>
      <c r="P353" t="str">
        <f>_xlfn.XLOOKUP(CoffeeSales[[#This Row],[Customer ID]],customers!$A$1:$A$1001,customers!$I$1:$I$1001,,0)</f>
        <v>No</v>
      </c>
    </row>
    <row r="354" spans="1:16" x14ac:dyDescent="0.3">
      <c r="A354" s="2" t="s">
        <v>2476</v>
      </c>
      <c r="B354" s="6">
        <v>44065</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s="2" t="str" cm="1">
        <f t="array" ref="I354">_xlfn.IFS(J354="Rob","Robusta",J354="Ara","Arabica",J354="Exc","Excelsa",J354="Lib","Liberica")</f>
        <v>Excelsa</v>
      </c>
      <c r="J354" t="str">
        <f>_xlfn.XLOOKUP(orders!D354,products!$A$1:$A$49,products!$B$1:$B$49,,0)</f>
        <v>Exc</v>
      </c>
      <c r="K354" t="str" cm="1">
        <f t="array" ref="K354">_xlfn.IFS(L354="M","Mid",L354="D","Dark",L354="L","Light")</f>
        <v>Dark</v>
      </c>
      <c r="L354" t="str">
        <f>_xlfn.XLOOKUP(D354,products!$A$1:$A$49,products!$C$1:$C$49,,0)</f>
        <v>D</v>
      </c>
      <c r="M354" s="3">
        <f>_xlfn.XLOOKUP(orders!D354,products!$A$1:$A$49,products!$D$1:$D$49,,0)</f>
        <v>0.5</v>
      </c>
      <c r="N354" s="5">
        <f>_xlfn.XLOOKUP(orders!D354,products!$A$1:$A$49,products!$E$1:$E$49,,0)</f>
        <v>7.29</v>
      </c>
      <c r="O354" s="5">
        <f t="shared" si="5"/>
        <v>36.450000000000003</v>
      </c>
      <c r="P354" t="str">
        <f>_xlfn.XLOOKUP(CoffeeSales[[#This Row],[Customer ID]],customers!$A$1:$A$1001,customers!$I$1:$I$1001,,0)</f>
        <v>No</v>
      </c>
    </row>
    <row r="355" spans="1:16" x14ac:dyDescent="0.3">
      <c r="A355" s="2" t="s">
        <v>2482</v>
      </c>
      <c r="B355" s="6">
        <v>44066</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s="2" t="str" cm="1">
        <f t="array" ref="I355">_xlfn.IFS(J355="Rob","Robusta",J355="Ara","Arabica",J355="Exc","Excelsa",J355="Lib","Liberica")</f>
        <v>Arabica</v>
      </c>
      <c r="J355" t="str">
        <f>_xlfn.XLOOKUP(orders!D355,products!$A$1:$A$49,products!$B$1:$B$49,,0)</f>
        <v>Ara</v>
      </c>
      <c r="K355" t="str" cm="1">
        <f t="array" ref="K355">_xlfn.IFS(L355="M","Mid",L355="D","Dark",L355="L","Light")</f>
        <v>Mid</v>
      </c>
      <c r="L355" t="str">
        <f>_xlfn.XLOOKUP(D355,products!$A$1:$A$49,products!$C$1:$C$49,,0)</f>
        <v>M</v>
      </c>
      <c r="M355" s="3">
        <f>_xlfn.XLOOKUP(orders!D355,products!$A$1:$A$49,products!$D$1:$D$49,,0)</f>
        <v>0.5</v>
      </c>
      <c r="N355" s="5">
        <f>_xlfn.XLOOKUP(orders!D355,products!$A$1:$A$49,products!$E$1:$E$49,,0)</f>
        <v>6.75</v>
      </c>
      <c r="O355" s="5">
        <f t="shared" si="5"/>
        <v>27</v>
      </c>
      <c r="P355" t="str">
        <f>_xlfn.XLOOKUP(CoffeeSales[[#This Row],[Customer ID]],customers!$A$1:$A$1001,customers!$I$1:$I$1001,,0)</f>
        <v>Yes</v>
      </c>
    </row>
    <row r="356" spans="1:16" x14ac:dyDescent="0.3">
      <c r="A356" s="2" t="s">
        <v>2487</v>
      </c>
      <c r="B356" s="6">
        <v>44067</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s="2" t="str" cm="1">
        <f t="array" ref="I356">_xlfn.IFS(J356="Rob","Robusta",J356="Ara","Arabica",J356="Exc","Excelsa",J356="Lib","Liberica")</f>
        <v>Arabica</v>
      </c>
      <c r="J356" t="str">
        <f>_xlfn.XLOOKUP(orders!D356,products!$A$1:$A$49,products!$B$1:$B$49,,0)</f>
        <v>Ara</v>
      </c>
      <c r="K356" t="str" cm="1">
        <f t="array" ref="K356">_xlfn.IFS(L356="M","Mid",L356="D","Dark",L356="L","Light")</f>
        <v>Mid</v>
      </c>
      <c r="L356" t="str">
        <f>_xlfn.XLOOKUP(D356,products!$A$1:$A$49,products!$C$1:$C$49,,0)</f>
        <v>M</v>
      </c>
      <c r="M356" s="3">
        <f>_xlfn.XLOOKUP(orders!D356,products!$A$1:$A$49,products!$D$1:$D$49,,0)</f>
        <v>2.5</v>
      </c>
      <c r="N356" s="5">
        <f>_xlfn.XLOOKUP(orders!D356,products!$A$1:$A$49,products!$E$1:$E$49,,0)</f>
        <v>25.874999999999996</v>
      </c>
      <c r="O356" s="5">
        <f t="shared" si="5"/>
        <v>155.24999999999997</v>
      </c>
      <c r="P356" t="str">
        <f>_xlfn.XLOOKUP(CoffeeSales[[#This Row],[Customer ID]],customers!$A$1:$A$1001,customers!$I$1:$I$1001,,0)</f>
        <v>No</v>
      </c>
    </row>
    <row r="357" spans="1:16" x14ac:dyDescent="0.3">
      <c r="A357" s="2" t="s">
        <v>2492</v>
      </c>
      <c r="B357" s="6">
        <v>44068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s="2" t="str" cm="1">
        <f t="array" ref="I357">_xlfn.IFS(J357="Rob","Robusta",J357="Ara","Arabica",J357="Exc","Excelsa",J357="Lib","Liberica")</f>
        <v>Arabica</v>
      </c>
      <c r="J357" t="str">
        <f>_xlfn.XLOOKUP(orders!D357,products!$A$1:$A$49,products!$B$1:$B$49,,0)</f>
        <v>Ara</v>
      </c>
      <c r="K357" t="str" cm="1">
        <f t="array" ref="K357">_xlfn.IFS(L357="M","Mid",L357="D","Dark",L357="L","Light")</f>
        <v>Dark</v>
      </c>
      <c r="L357" t="str">
        <f>_xlfn.XLOOKUP(D357,products!$A$1:$A$49,products!$C$1:$C$49,,0)</f>
        <v>D</v>
      </c>
      <c r="M357" s="3">
        <f>_xlfn.XLOOKUP(orders!D357,products!$A$1:$A$49,products!$D$1:$D$49,,0)</f>
        <v>2.5</v>
      </c>
      <c r="N357" s="5">
        <f>_xlfn.XLOOKUP(orders!D357,products!$A$1:$A$49,products!$E$1:$E$49,,0)</f>
        <v>22.884999999999998</v>
      </c>
      <c r="O357" s="5">
        <f t="shared" si="5"/>
        <v>114.42499999999998</v>
      </c>
      <c r="P357" t="str">
        <f>_xlfn.XLOOKUP(CoffeeSales[[#This Row],[Customer ID]],customers!$A$1:$A$1001,customers!$I$1:$I$1001,,0)</f>
        <v>Yes</v>
      </c>
    </row>
    <row r="358" spans="1:16" x14ac:dyDescent="0.3">
      <c r="A358" s="2" t="s">
        <v>2498</v>
      </c>
      <c r="B358" s="6">
        <v>44069</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s="2" t="str" cm="1">
        <f t="array" ref="I358">_xlfn.IFS(J358="Rob","Robusta",J358="Ara","Arabica",J358="Exc","Excelsa",J358="Lib","Liberica")</f>
        <v>Liberica</v>
      </c>
      <c r="J358" t="str">
        <f>_xlfn.XLOOKUP(orders!D358,products!$A$1:$A$49,products!$B$1:$B$49,,0)</f>
        <v>Lib</v>
      </c>
      <c r="K358" t="str" cm="1">
        <f t="array" ref="K358">_xlfn.IFS(L358="M","Mid",L358="D","Dark",L358="L","Light")</f>
        <v>Dark</v>
      </c>
      <c r="L358" t="str">
        <f>_xlfn.XLOOKUP(D358,products!$A$1:$A$49,products!$C$1:$C$49,,0)</f>
        <v>D</v>
      </c>
      <c r="M358" s="3">
        <f>_xlfn.XLOOKUP(orders!D358,products!$A$1:$A$49,products!$D$1:$D$49,,0)</f>
        <v>1</v>
      </c>
      <c r="N358" s="5">
        <f>_xlfn.XLOOKUP(orders!D358,products!$A$1:$A$49,products!$E$1:$E$49,,0)</f>
        <v>12.95</v>
      </c>
      <c r="O358" s="5">
        <f t="shared" si="5"/>
        <v>51.8</v>
      </c>
      <c r="P358" t="str">
        <f>_xlfn.XLOOKUP(CoffeeSales[[#This Row],[Customer ID]],customers!$A$1:$A$1001,customers!$I$1:$I$1001,,0)</f>
        <v>Yes</v>
      </c>
    </row>
    <row r="359" spans="1:16" x14ac:dyDescent="0.3">
      <c r="A359" s="2" t="s">
        <v>2504</v>
      </c>
      <c r="B359" s="6">
        <v>44070</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s="2" t="str" cm="1">
        <f t="array" ref="I359">_xlfn.IFS(J359="Rob","Robusta",J359="Ara","Arabica",J359="Exc","Excelsa",J359="Lib","Liberica")</f>
        <v>Arabica</v>
      </c>
      <c r="J359" t="str">
        <f>_xlfn.XLOOKUP(orders!D359,products!$A$1:$A$49,products!$B$1:$B$49,,0)</f>
        <v>Ara</v>
      </c>
      <c r="K359" t="str" cm="1">
        <f t="array" ref="K359">_xlfn.IFS(L359="M","Mid",L359="D","Dark",L359="L","Light")</f>
        <v>Mid</v>
      </c>
      <c r="L359" t="str">
        <f>_xlfn.XLOOKUP(D359,products!$A$1:$A$49,products!$C$1:$C$49,,0)</f>
        <v>M</v>
      </c>
      <c r="M359" s="3">
        <f>_xlfn.XLOOKUP(orders!D359,products!$A$1:$A$49,products!$D$1:$D$49,,0)</f>
        <v>2.5</v>
      </c>
      <c r="N359" s="5">
        <f>_xlfn.XLOOKUP(orders!D359,products!$A$1:$A$49,products!$E$1:$E$49,,0)</f>
        <v>25.874999999999996</v>
      </c>
      <c r="O359" s="5">
        <f t="shared" si="5"/>
        <v>155.24999999999997</v>
      </c>
      <c r="P359" t="str">
        <f>_xlfn.XLOOKUP(CoffeeSales[[#This Row],[Customer ID]],customers!$A$1:$A$1001,customers!$I$1:$I$1001,,0)</f>
        <v>No</v>
      </c>
    </row>
    <row r="360" spans="1:16" x14ac:dyDescent="0.3">
      <c r="A360" s="2" t="s">
        <v>2509</v>
      </c>
      <c r="B360" s="6">
        <v>44071</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s="2" t="str" cm="1">
        <f t="array" ref="I360">_xlfn.IFS(J360="Rob","Robusta",J360="Ara","Arabica",J360="Exc","Excelsa",J360="Lib","Liberica")</f>
        <v>Arabica</v>
      </c>
      <c r="J360" t="str">
        <f>_xlfn.XLOOKUP(orders!D360,products!$A$1:$A$49,products!$B$1:$B$49,,0)</f>
        <v>Ara</v>
      </c>
      <c r="K360" t="str" cm="1">
        <f t="array" ref="K360">_xlfn.IFS(L360="M","Mid",L360="D","Dark",L360="L","Light")</f>
        <v>Light</v>
      </c>
      <c r="L360" t="str">
        <f>_xlfn.XLOOKUP(D360,products!$A$1:$A$49,products!$C$1:$C$49,,0)</f>
        <v>L</v>
      </c>
      <c r="M360" s="3">
        <f>_xlfn.XLOOKUP(orders!D360,products!$A$1:$A$49,products!$D$1:$D$49,,0)</f>
        <v>2.5</v>
      </c>
      <c r="N360" s="5">
        <f>_xlfn.XLOOKUP(orders!D360,products!$A$1:$A$49,products!$E$1:$E$49,,0)</f>
        <v>29.784999999999997</v>
      </c>
      <c r="O360" s="5">
        <f t="shared" si="5"/>
        <v>29.784999999999997</v>
      </c>
      <c r="P360" t="str">
        <f>_xlfn.XLOOKUP(CoffeeSales[[#This Row],[Customer ID]],customers!$A$1:$A$1001,customers!$I$1:$I$1001,,0)</f>
        <v>No</v>
      </c>
    </row>
    <row r="361" spans="1:16" x14ac:dyDescent="0.3">
      <c r="A361" s="2" t="s">
        <v>2515</v>
      </c>
      <c r="B361" s="6">
        <v>44072</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s="2" t="str" cm="1">
        <f t="array" ref="I361">_xlfn.IFS(J361="Rob","Robusta",J361="Ara","Arabica",J361="Exc","Excelsa",J361="Lib","Liberica")</f>
        <v>Robusta</v>
      </c>
      <c r="J361" t="str">
        <f>_xlfn.XLOOKUP(orders!D361,products!$A$1:$A$49,products!$B$1:$B$49,,0)</f>
        <v>Rob</v>
      </c>
      <c r="K361" t="str" cm="1">
        <f t="array" ref="K361">_xlfn.IFS(L361="M","Mid",L361="D","Dark",L361="L","Light")</f>
        <v>Light</v>
      </c>
      <c r="L361" t="str">
        <f>_xlfn.XLOOKUP(D361,products!$A$1:$A$49,products!$C$1:$C$49,,0)</f>
        <v>L</v>
      </c>
      <c r="M361" s="3">
        <f>_xlfn.XLOOKUP(orders!D361,products!$A$1:$A$49,products!$D$1:$D$49,,0)</f>
        <v>0.2</v>
      </c>
      <c r="N361" s="5">
        <f>_xlfn.XLOOKUP(orders!D361,products!$A$1:$A$49,products!$E$1:$E$49,,0)</f>
        <v>3.5849999999999995</v>
      </c>
      <c r="O361" s="5">
        <f t="shared" si="5"/>
        <v>21.509999999999998</v>
      </c>
      <c r="P361" t="str">
        <f>_xlfn.XLOOKUP(CoffeeSales[[#This Row],[Customer ID]],customers!$A$1:$A$1001,customers!$I$1:$I$1001,,0)</f>
        <v>No</v>
      </c>
    </row>
    <row r="362" spans="1:16" x14ac:dyDescent="0.3">
      <c r="A362" s="2" t="s">
        <v>2521</v>
      </c>
      <c r="B362" s="6">
        <v>44073</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s="2" t="str" cm="1">
        <f t="array" ref="I362">_xlfn.IFS(J362="Rob","Robusta",J362="Ara","Arabica",J362="Exc","Excelsa",J362="Lib","Liberica")</f>
        <v>Robusta</v>
      </c>
      <c r="J362" t="str">
        <f>_xlfn.XLOOKUP(orders!D362,products!$A$1:$A$49,products!$B$1:$B$49,,0)</f>
        <v>Rob</v>
      </c>
      <c r="K362" t="str" cm="1">
        <f t="array" ref="K362">_xlfn.IFS(L362="M","Mid",L362="D","Dark",L362="L","Light")</f>
        <v>Dark</v>
      </c>
      <c r="L362" t="str">
        <f>_xlfn.XLOOKUP(D362,products!$A$1:$A$49,products!$C$1:$C$49,,0)</f>
        <v>D</v>
      </c>
      <c r="M362" s="3">
        <f>_xlfn.XLOOKUP(orders!D362,products!$A$1:$A$49,products!$D$1:$D$49,,0)</f>
        <v>2.5</v>
      </c>
      <c r="N362" s="5">
        <f>_xlfn.XLOOKUP(orders!D362,products!$A$1:$A$49,products!$E$1:$E$49,,0)</f>
        <v>20.584999999999997</v>
      </c>
      <c r="O362" s="5">
        <f t="shared" si="5"/>
        <v>41.169999999999995</v>
      </c>
      <c r="P362" t="str">
        <f>_xlfn.XLOOKUP(CoffeeSales[[#This Row],[Customer ID]],customers!$A$1:$A$1001,customers!$I$1:$I$1001,,0)</f>
        <v>No</v>
      </c>
    </row>
    <row r="363" spans="1:16" x14ac:dyDescent="0.3">
      <c r="A363" s="2" t="s">
        <v>2521</v>
      </c>
      <c r="B363" s="6">
        <v>44074</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s="2" t="str" cm="1">
        <f t="array" ref="I363">_xlfn.IFS(J363="Rob","Robusta",J363="Ara","Arabica",J363="Exc","Excelsa",J363="Lib","Liberica")</f>
        <v>Robusta</v>
      </c>
      <c r="J363" t="str">
        <f>_xlfn.XLOOKUP(orders!D363,products!$A$1:$A$49,products!$B$1:$B$49,,0)</f>
        <v>Rob</v>
      </c>
      <c r="K363" t="str" cm="1">
        <f t="array" ref="K363">_xlfn.IFS(L363="M","Mid",L363="D","Dark",L363="L","Light")</f>
        <v>Mid</v>
      </c>
      <c r="L363" t="str">
        <f>_xlfn.XLOOKUP(D363,products!$A$1:$A$49,products!$C$1:$C$49,,0)</f>
        <v>M</v>
      </c>
      <c r="M363" s="3">
        <f>_xlfn.XLOOKUP(orders!D363,products!$A$1:$A$49,products!$D$1:$D$49,,0)</f>
        <v>0.5</v>
      </c>
      <c r="N363" s="5">
        <f>_xlfn.XLOOKUP(orders!D363,products!$A$1:$A$49,products!$E$1:$E$49,,0)</f>
        <v>5.97</v>
      </c>
      <c r="O363" s="5">
        <f t="shared" si="5"/>
        <v>5.97</v>
      </c>
      <c r="P363" t="str">
        <f>_xlfn.XLOOKUP(CoffeeSales[[#This Row],[Customer ID]],customers!$A$1:$A$1001,customers!$I$1:$I$1001,,0)</f>
        <v>No</v>
      </c>
    </row>
    <row r="364" spans="1:16" x14ac:dyDescent="0.3">
      <c r="A364" s="2" t="s">
        <v>2532</v>
      </c>
      <c r="B364" s="6">
        <v>44075</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s="2" t="str" cm="1">
        <f t="array" ref="I364">_xlfn.IFS(J364="Rob","Robusta",J364="Ara","Arabica",J364="Exc","Excelsa",J364="Lib","Liberica")</f>
        <v>Excelsa</v>
      </c>
      <c r="J364" t="str">
        <f>_xlfn.XLOOKUP(orders!D364,products!$A$1:$A$49,products!$B$1:$B$49,,0)</f>
        <v>Exc</v>
      </c>
      <c r="K364" t="str" cm="1">
        <f t="array" ref="K364">_xlfn.IFS(L364="M","Mid",L364="D","Dark",L364="L","Light")</f>
        <v>Light</v>
      </c>
      <c r="L364" t="str">
        <f>_xlfn.XLOOKUP(D364,products!$A$1:$A$49,products!$C$1:$C$49,,0)</f>
        <v>L</v>
      </c>
      <c r="M364" s="3">
        <f>_xlfn.XLOOKUP(orders!D364,products!$A$1:$A$49,products!$D$1:$D$49,,0)</f>
        <v>1</v>
      </c>
      <c r="N364" s="5">
        <f>_xlfn.XLOOKUP(orders!D364,products!$A$1:$A$49,products!$E$1:$E$49,,0)</f>
        <v>14.85</v>
      </c>
      <c r="O364" s="5">
        <f t="shared" si="5"/>
        <v>74.25</v>
      </c>
      <c r="P364" t="str">
        <f>_xlfn.XLOOKUP(CoffeeSales[[#This Row],[Customer ID]],customers!$A$1:$A$1001,customers!$I$1:$I$1001,,0)</f>
        <v>Yes</v>
      </c>
    </row>
    <row r="365" spans="1:16" x14ac:dyDescent="0.3">
      <c r="A365" s="2" t="s">
        <v>2538</v>
      </c>
      <c r="B365" s="6">
        <v>44076</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s="2" t="str" cm="1">
        <f t="array" ref="I365">_xlfn.IFS(J365="Rob","Robusta",J365="Ara","Arabica",J365="Exc","Excelsa",J365="Lib","Liberica")</f>
        <v>Liberica</v>
      </c>
      <c r="J365" t="str">
        <f>_xlfn.XLOOKUP(orders!D365,products!$A$1:$A$49,products!$B$1:$B$49,,0)</f>
        <v>Lib</v>
      </c>
      <c r="K365" t="str" cm="1">
        <f t="array" ref="K365">_xlfn.IFS(L365="M","Mid",L365="D","Dark",L365="L","Light")</f>
        <v>Mid</v>
      </c>
      <c r="L365" t="str">
        <f>_xlfn.XLOOKUP(D365,products!$A$1:$A$49,products!$C$1:$C$49,,0)</f>
        <v>M</v>
      </c>
      <c r="M365" s="3">
        <f>_xlfn.XLOOKUP(orders!D365,products!$A$1:$A$49,products!$D$1:$D$49,,0)</f>
        <v>1</v>
      </c>
      <c r="N365" s="5">
        <f>_xlfn.XLOOKUP(orders!D365,products!$A$1:$A$49,products!$E$1:$E$49,,0)</f>
        <v>14.55</v>
      </c>
      <c r="O365" s="5">
        <f t="shared" si="5"/>
        <v>87.300000000000011</v>
      </c>
      <c r="P365" t="str">
        <f>_xlfn.XLOOKUP(CoffeeSales[[#This Row],[Customer ID]],customers!$A$1:$A$1001,customers!$I$1:$I$1001,,0)</f>
        <v>No</v>
      </c>
    </row>
    <row r="366" spans="1:16" x14ac:dyDescent="0.3">
      <c r="A366" s="2" t="s">
        <v>2543</v>
      </c>
      <c r="B366" s="6">
        <v>44077</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s="2" t="str" cm="1">
        <f t="array" ref="I366">_xlfn.IFS(J366="Rob","Robusta",J366="Ara","Arabica",J366="Exc","Excelsa",J366="Lib","Liberica")</f>
        <v>Excelsa</v>
      </c>
      <c r="J366" t="str">
        <f>_xlfn.XLOOKUP(orders!D366,products!$A$1:$A$49,products!$B$1:$B$49,,0)</f>
        <v>Exc</v>
      </c>
      <c r="K366" t="str" cm="1">
        <f t="array" ref="K366">_xlfn.IFS(L366="M","Mid",L366="D","Dark",L366="L","Light")</f>
        <v>Dark</v>
      </c>
      <c r="L366" t="str">
        <f>_xlfn.XLOOKUP(D366,products!$A$1:$A$49,products!$C$1:$C$49,,0)</f>
        <v>D</v>
      </c>
      <c r="M366" s="3">
        <f>_xlfn.XLOOKUP(orders!D366,products!$A$1:$A$49,products!$D$1:$D$49,,0)</f>
        <v>1</v>
      </c>
      <c r="N366" s="5">
        <f>_xlfn.XLOOKUP(orders!D366,products!$A$1:$A$49,products!$E$1:$E$49,,0)</f>
        <v>12.15</v>
      </c>
      <c r="O366" s="5">
        <f t="shared" si="5"/>
        <v>72.900000000000006</v>
      </c>
      <c r="P366" t="str">
        <f>_xlfn.XLOOKUP(CoffeeSales[[#This Row],[Customer ID]],customers!$A$1:$A$1001,customers!$I$1:$I$1001,,0)</f>
        <v>Yes</v>
      </c>
    </row>
    <row r="367" spans="1:16" x14ac:dyDescent="0.3">
      <c r="A367" s="2" t="s">
        <v>2549</v>
      </c>
      <c r="B367" s="6">
        <v>44078</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s="2" t="str" cm="1">
        <f t="array" ref="I367">_xlfn.IFS(J367="Rob","Robusta",J367="Ara","Arabica",J367="Exc","Excelsa",J367="Lib","Liberica")</f>
        <v>Liberica</v>
      </c>
      <c r="J367" t="str">
        <f>_xlfn.XLOOKUP(orders!D367,products!$A$1:$A$49,products!$B$1:$B$49,,0)</f>
        <v>Lib</v>
      </c>
      <c r="K367" t="str" cm="1">
        <f t="array" ref="K367">_xlfn.IFS(L367="M","Mid",L367="D","Dark",L367="L","Light")</f>
        <v>Dark</v>
      </c>
      <c r="L367" t="str">
        <f>_xlfn.XLOOKUP(D367,products!$A$1:$A$49,products!$C$1:$C$49,,0)</f>
        <v>D</v>
      </c>
      <c r="M367" s="3">
        <f>_xlfn.XLOOKUP(orders!D367,products!$A$1:$A$49,products!$D$1:$D$49,,0)</f>
        <v>0.5</v>
      </c>
      <c r="N367" s="5">
        <f>_xlfn.XLOOKUP(orders!D367,products!$A$1:$A$49,products!$E$1:$E$49,,0)</f>
        <v>7.77</v>
      </c>
      <c r="O367" s="5">
        <f t="shared" si="5"/>
        <v>7.77</v>
      </c>
      <c r="P367" t="str">
        <f>_xlfn.XLOOKUP(CoffeeSales[[#This Row],[Customer ID]],customers!$A$1:$A$1001,customers!$I$1:$I$1001,,0)</f>
        <v>No</v>
      </c>
    </row>
    <row r="368" spans="1:16" x14ac:dyDescent="0.3">
      <c r="A368" s="2" t="s">
        <v>2554</v>
      </c>
      <c r="B368" s="6">
        <v>44079</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s="2" t="str" cm="1">
        <f t="array" ref="I368">_xlfn.IFS(J368="Rob","Robusta",J368="Ara","Arabica",J368="Exc","Excelsa",J368="Lib","Liberica")</f>
        <v>Excelsa</v>
      </c>
      <c r="J368" t="str">
        <f>_xlfn.XLOOKUP(orders!D368,products!$A$1:$A$49,products!$B$1:$B$49,,0)</f>
        <v>Exc</v>
      </c>
      <c r="K368" t="str" cm="1">
        <f t="array" ref="K368">_xlfn.IFS(L368="M","Mid",L368="D","Dark",L368="L","Light")</f>
        <v>Dark</v>
      </c>
      <c r="L368" t="str">
        <f>_xlfn.XLOOKUP(D368,products!$A$1:$A$49,products!$C$1:$C$49,,0)</f>
        <v>D</v>
      </c>
      <c r="M368" s="3">
        <f>_xlfn.XLOOKUP(orders!D368,products!$A$1:$A$49,products!$D$1:$D$49,,0)</f>
        <v>0.5</v>
      </c>
      <c r="N368" s="5">
        <f>_xlfn.XLOOKUP(orders!D368,products!$A$1:$A$49,products!$E$1:$E$49,,0)</f>
        <v>7.29</v>
      </c>
      <c r="O368" s="5">
        <f t="shared" si="5"/>
        <v>43.74</v>
      </c>
      <c r="P368" t="str">
        <f>_xlfn.XLOOKUP(CoffeeSales[[#This Row],[Customer ID]],customers!$A$1:$A$1001,customers!$I$1:$I$1001,,0)</f>
        <v>No</v>
      </c>
    </row>
    <row r="369" spans="1:16" x14ac:dyDescent="0.3">
      <c r="A369" s="2" t="s">
        <v>2559</v>
      </c>
      <c r="B369" s="6">
        <v>44080</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s="2" t="str" cm="1">
        <f t="array" ref="I369">_xlfn.IFS(J369="Rob","Robusta",J369="Ara","Arabica",J369="Exc","Excelsa",J369="Lib","Liberica")</f>
        <v>Liberica</v>
      </c>
      <c r="J369" t="str">
        <f>_xlfn.XLOOKUP(orders!D369,products!$A$1:$A$49,products!$B$1:$B$49,,0)</f>
        <v>Lib</v>
      </c>
      <c r="K369" t="str" cm="1">
        <f t="array" ref="K369">_xlfn.IFS(L369="M","Mid",L369="D","Dark",L369="L","Light")</f>
        <v>Mid</v>
      </c>
      <c r="L369" t="str">
        <f>_xlfn.XLOOKUP(D369,products!$A$1:$A$49,products!$C$1:$C$49,,0)</f>
        <v>M</v>
      </c>
      <c r="M369" s="3">
        <f>_xlfn.XLOOKUP(orders!D369,products!$A$1:$A$49,products!$D$1:$D$49,,0)</f>
        <v>0.2</v>
      </c>
      <c r="N369" s="5">
        <f>_xlfn.XLOOKUP(orders!D369,products!$A$1:$A$49,products!$E$1:$E$49,,0)</f>
        <v>4.3650000000000002</v>
      </c>
      <c r="O369" s="5">
        <f t="shared" si="5"/>
        <v>8.73</v>
      </c>
      <c r="P369" t="str">
        <f>_xlfn.XLOOKUP(CoffeeSales[[#This Row],[Customer ID]],customers!$A$1:$A$1001,customers!$I$1:$I$1001,,0)</f>
        <v>Yes</v>
      </c>
    </row>
    <row r="370" spans="1:16" x14ac:dyDescent="0.3">
      <c r="A370" s="2" t="s">
        <v>2563</v>
      </c>
      <c r="B370" s="6">
        <v>44081</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s="2" t="str" cm="1">
        <f t="array" ref="I370">_xlfn.IFS(J370="Rob","Robusta",J370="Ara","Arabica",J370="Exc","Excelsa",J370="Lib","Liberica")</f>
        <v>Excelsa</v>
      </c>
      <c r="J370" t="str">
        <f>_xlfn.XLOOKUP(orders!D370,products!$A$1:$A$49,products!$B$1:$B$49,,0)</f>
        <v>Exc</v>
      </c>
      <c r="K370" t="str" cm="1">
        <f t="array" ref="K370">_xlfn.IFS(L370="M","Mid",L370="D","Dark",L370="L","Light")</f>
        <v>Mid</v>
      </c>
      <c r="L370" t="str">
        <f>_xlfn.XLOOKUP(D370,products!$A$1:$A$49,products!$C$1:$C$49,,0)</f>
        <v>M</v>
      </c>
      <c r="M370" s="3">
        <f>_xlfn.XLOOKUP(orders!D370,products!$A$1:$A$49,products!$D$1:$D$49,,0)</f>
        <v>2.5</v>
      </c>
      <c r="N370" s="5">
        <f>_xlfn.XLOOKUP(orders!D370,products!$A$1:$A$49,products!$E$1:$E$49,,0)</f>
        <v>31.624999999999996</v>
      </c>
      <c r="O370" s="5">
        <f t="shared" si="5"/>
        <v>63.249999999999993</v>
      </c>
      <c r="P370" t="str">
        <f>_xlfn.XLOOKUP(CoffeeSales[[#This Row],[Customer ID]],customers!$A$1:$A$1001,customers!$I$1:$I$1001,,0)</f>
        <v>No</v>
      </c>
    </row>
    <row r="371" spans="1:16" x14ac:dyDescent="0.3">
      <c r="A371" s="2" t="s">
        <v>2569</v>
      </c>
      <c r="B371" s="6">
        <v>44082</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s="2" t="str" cm="1">
        <f t="array" ref="I371">_xlfn.IFS(J371="Rob","Robusta",J371="Ara","Arabica",J371="Exc","Excelsa",J371="Lib","Liberica")</f>
        <v>Excelsa</v>
      </c>
      <c r="J371" t="str">
        <f>_xlfn.XLOOKUP(orders!D371,products!$A$1:$A$49,products!$B$1:$B$49,,0)</f>
        <v>Exc</v>
      </c>
      <c r="K371" t="str" cm="1">
        <f t="array" ref="K371">_xlfn.IFS(L371="M","Mid",L371="D","Dark",L371="L","Light")</f>
        <v>Light</v>
      </c>
      <c r="L371" t="str">
        <f>_xlfn.XLOOKUP(D371,products!$A$1:$A$49,products!$C$1:$C$49,,0)</f>
        <v>L</v>
      </c>
      <c r="M371" s="3">
        <f>_xlfn.XLOOKUP(orders!D371,products!$A$1:$A$49,products!$D$1:$D$49,,0)</f>
        <v>0.5</v>
      </c>
      <c r="N371" s="5">
        <f>_xlfn.XLOOKUP(orders!D371,products!$A$1:$A$49,products!$E$1:$E$49,,0)</f>
        <v>8.91</v>
      </c>
      <c r="O371" s="5">
        <f t="shared" si="5"/>
        <v>8.91</v>
      </c>
      <c r="P371" t="str">
        <f>_xlfn.XLOOKUP(CoffeeSales[[#This Row],[Customer ID]],customers!$A$1:$A$1001,customers!$I$1:$I$1001,,0)</f>
        <v>Yes</v>
      </c>
    </row>
    <row r="372" spans="1:16" x14ac:dyDescent="0.3">
      <c r="A372" s="2" t="s">
        <v>2573</v>
      </c>
      <c r="B372" s="6">
        <v>44083</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s="2" t="str" cm="1">
        <f t="array" ref="I372">_xlfn.IFS(J372="Rob","Robusta",J372="Ara","Arabica",J372="Exc","Excelsa",J372="Lib","Liberica")</f>
        <v>Excelsa</v>
      </c>
      <c r="J372" t="str">
        <f>_xlfn.XLOOKUP(orders!D372,products!$A$1:$A$49,products!$B$1:$B$49,,0)</f>
        <v>Exc</v>
      </c>
      <c r="K372" t="str" cm="1">
        <f t="array" ref="K372">_xlfn.IFS(L372="M","Mid",L372="D","Dark",L372="L","Light")</f>
        <v>Dark</v>
      </c>
      <c r="L372" t="str">
        <f>_xlfn.XLOOKUP(D372,products!$A$1:$A$49,products!$C$1:$C$49,,0)</f>
        <v>D</v>
      </c>
      <c r="M372" s="3">
        <f>_xlfn.XLOOKUP(orders!D372,products!$A$1:$A$49,products!$D$1:$D$49,,0)</f>
        <v>1</v>
      </c>
      <c r="N372" s="5">
        <f>_xlfn.XLOOKUP(orders!D372,products!$A$1:$A$49,products!$E$1:$E$49,,0)</f>
        <v>12.15</v>
      </c>
      <c r="O372" s="5">
        <f t="shared" si="5"/>
        <v>24.3</v>
      </c>
      <c r="P372" t="str">
        <f>_xlfn.XLOOKUP(CoffeeSales[[#This Row],[Customer ID]],customers!$A$1:$A$1001,customers!$I$1:$I$1001,,0)</f>
        <v>Yes</v>
      </c>
    </row>
    <row r="373" spans="1:16" x14ac:dyDescent="0.3">
      <c r="A373" s="2" t="s">
        <v>2579</v>
      </c>
      <c r="B373" s="6">
        <v>44084</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s="2" t="str" cm="1">
        <f t="array" ref="I373">_xlfn.IFS(J373="Rob","Robusta",J373="Ara","Arabica",J373="Exc","Excelsa",J373="Lib","Liberica")</f>
        <v>Arabica</v>
      </c>
      <c r="J373" t="str">
        <f>_xlfn.XLOOKUP(orders!D373,products!$A$1:$A$49,products!$B$1:$B$49,,0)</f>
        <v>Ara</v>
      </c>
      <c r="K373" t="str" cm="1">
        <f t="array" ref="K373">_xlfn.IFS(L373="M","Mid",L373="D","Dark",L373="L","Light")</f>
        <v>Light</v>
      </c>
      <c r="L373" t="str">
        <f>_xlfn.XLOOKUP(D373,products!$A$1:$A$49,products!$C$1:$C$49,,0)</f>
        <v>L</v>
      </c>
      <c r="M373" s="3">
        <f>_xlfn.XLOOKUP(orders!D373,products!$A$1:$A$49,products!$D$1:$D$49,,0)</f>
        <v>0.5</v>
      </c>
      <c r="N373" s="5">
        <f>_xlfn.XLOOKUP(orders!D373,products!$A$1:$A$49,products!$E$1:$E$49,,0)</f>
        <v>7.77</v>
      </c>
      <c r="O373" s="5">
        <f t="shared" si="5"/>
        <v>46.62</v>
      </c>
      <c r="P373" t="str">
        <f>_xlfn.XLOOKUP(CoffeeSales[[#This Row],[Customer ID]],customers!$A$1:$A$1001,customers!$I$1:$I$1001,,0)</f>
        <v>Yes</v>
      </c>
    </row>
    <row r="374" spans="1:16" x14ac:dyDescent="0.3">
      <c r="A374" s="2" t="s">
        <v>2585</v>
      </c>
      <c r="B374" s="6">
        <v>44085</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s="2" t="str" cm="1">
        <f t="array" ref="I374">_xlfn.IFS(J374="Rob","Robusta",J374="Ara","Arabica",J374="Exc","Excelsa",J374="Lib","Liberica")</f>
        <v>Robusta</v>
      </c>
      <c r="J374" t="str">
        <f>_xlfn.XLOOKUP(orders!D374,products!$A$1:$A$49,products!$B$1:$B$49,,0)</f>
        <v>Rob</v>
      </c>
      <c r="K374" t="str" cm="1">
        <f t="array" ref="K374">_xlfn.IFS(L374="M","Mid",L374="D","Dark",L374="L","Light")</f>
        <v>Light</v>
      </c>
      <c r="L374" t="str">
        <f>_xlfn.XLOOKUP(D374,products!$A$1:$A$49,products!$C$1:$C$49,,0)</f>
        <v>L</v>
      </c>
      <c r="M374" s="3">
        <f>_xlfn.XLOOKUP(orders!D374,products!$A$1:$A$49,products!$D$1:$D$49,,0)</f>
        <v>0.5</v>
      </c>
      <c r="N374" s="5">
        <f>_xlfn.XLOOKUP(orders!D374,products!$A$1:$A$49,products!$E$1:$E$49,,0)</f>
        <v>7.169999999999999</v>
      </c>
      <c r="O374" s="5">
        <f t="shared" si="5"/>
        <v>43.019999999999996</v>
      </c>
      <c r="P374" t="str">
        <f>_xlfn.XLOOKUP(CoffeeSales[[#This Row],[Customer ID]],customers!$A$1:$A$1001,customers!$I$1:$I$1001,,0)</f>
        <v>No</v>
      </c>
    </row>
    <row r="375" spans="1:16" x14ac:dyDescent="0.3">
      <c r="A375" s="2" t="s">
        <v>2591</v>
      </c>
      <c r="B375" s="6">
        <v>44086</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s="2" t="str" cm="1">
        <f t="array" ref="I375">_xlfn.IFS(J375="Rob","Robusta",J375="Ara","Arabica",J375="Exc","Excelsa",J375="Lib","Liberica")</f>
        <v>Arabica</v>
      </c>
      <c r="J375" t="str">
        <f>_xlfn.XLOOKUP(orders!D375,products!$A$1:$A$49,products!$B$1:$B$49,,0)</f>
        <v>Ara</v>
      </c>
      <c r="K375" t="str" cm="1">
        <f t="array" ref="K375">_xlfn.IFS(L375="M","Mid",L375="D","Dark",L375="L","Light")</f>
        <v>Dark</v>
      </c>
      <c r="L375" t="str">
        <f>_xlfn.XLOOKUP(D375,products!$A$1:$A$49,products!$C$1:$C$49,,0)</f>
        <v>D</v>
      </c>
      <c r="M375" s="3">
        <f>_xlfn.XLOOKUP(orders!D375,products!$A$1:$A$49,products!$D$1:$D$49,,0)</f>
        <v>0.5</v>
      </c>
      <c r="N375" s="5">
        <f>_xlfn.XLOOKUP(orders!D375,products!$A$1:$A$49,products!$E$1:$E$49,,0)</f>
        <v>5.97</v>
      </c>
      <c r="O375" s="5">
        <f t="shared" si="5"/>
        <v>17.91</v>
      </c>
      <c r="P375" t="str">
        <f>_xlfn.XLOOKUP(CoffeeSales[[#This Row],[Customer ID]],customers!$A$1:$A$1001,customers!$I$1:$I$1001,,0)</f>
        <v>Yes</v>
      </c>
    </row>
    <row r="376" spans="1:16" x14ac:dyDescent="0.3">
      <c r="A376" s="2" t="s">
        <v>2597</v>
      </c>
      <c r="B376" s="6">
        <v>44087</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s="2" t="str" cm="1">
        <f t="array" ref="I376">_xlfn.IFS(J376="Rob","Robusta",J376="Ara","Arabica",J376="Exc","Excelsa",J376="Lib","Liberica")</f>
        <v>Liberica</v>
      </c>
      <c r="J376" t="str">
        <f>_xlfn.XLOOKUP(orders!D376,products!$A$1:$A$49,products!$B$1:$B$49,,0)</f>
        <v>Lib</v>
      </c>
      <c r="K376" t="str" cm="1">
        <f t="array" ref="K376">_xlfn.IFS(L376="M","Mid",L376="D","Dark",L376="L","Light")</f>
        <v>Light</v>
      </c>
      <c r="L376" t="str">
        <f>_xlfn.XLOOKUP(D376,products!$A$1:$A$49,products!$C$1:$C$49,,0)</f>
        <v>L</v>
      </c>
      <c r="M376" s="3">
        <f>_xlfn.XLOOKUP(orders!D376,products!$A$1:$A$49,products!$D$1:$D$49,,0)</f>
        <v>0.5</v>
      </c>
      <c r="N376" s="5">
        <f>_xlfn.XLOOKUP(orders!D376,products!$A$1:$A$49,products!$E$1:$E$49,,0)</f>
        <v>9.51</v>
      </c>
      <c r="O376" s="5">
        <f t="shared" si="5"/>
        <v>38.04</v>
      </c>
      <c r="P376" t="str">
        <f>_xlfn.XLOOKUP(CoffeeSales[[#This Row],[Customer ID]],customers!$A$1:$A$1001,customers!$I$1:$I$1001,,0)</f>
        <v>Yes</v>
      </c>
    </row>
    <row r="377" spans="1:16" x14ac:dyDescent="0.3">
      <c r="A377" s="2" t="s">
        <v>2603</v>
      </c>
      <c r="B377" s="6">
        <v>44088</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s="2" t="str" cm="1">
        <f t="array" ref="I377">_xlfn.IFS(J377="Rob","Robusta",J377="Ara","Arabica",J377="Exc","Excelsa",J377="Lib","Liberica")</f>
        <v>Arabica</v>
      </c>
      <c r="J377" t="str">
        <f>_xlfn.XLOOKUP(orders!D377,products!$A$1:$A$49,products!$B$1:$B$49,,0)</f>
        <v>Ara</v>
      </c>
      <c r="K377" t="str" cm="1">
        <f t="array" ref="K377">_xlfn.IFS(L377="M","Mid",L377="D","Dark",L377="L","Light")</f>
        <v>Mid</v>
      </c>
      <c r="L377" t="str">
        <f>_xlfn.XLOOKUP(D377,products!$A$1:$A$49,products!$C$1:$C$49,,0)</f>
        <v>M</v>
      </c>
      <c r="M377" s="3">
        <f>_xlfn.XLOOKUP(orders!D377,products!$A$1:$A$49,products!$D$1:$D$49,,0)</f>
        <v>0.2</v>
      </c>
      <c r="N377" s="5">
        <f>_xlfn.XLOOKUP(orders!D377,products!$A$1:$A$49,products!$E$1:$E$49,,0)</f>
        <v>3.375</v>
      </c>
      <c r="O377" s="5">
        <f t="shared" si="5"/>
        <v>6.75</v>
      </c>
      <c r="P377" t="str">
        <f>_xlfn.XLOOKUP(CoffeeSales[[#This Row],[Customer ID]],customers!$A$1:$A$1001,customers!$I$1:$I$1001,,0)</f>
        <v>Yes</v>
      </c>
    </row>
    <row r="378" spans="1:16" x14ac:dyDescent="0.3">
      <c r="A378" s="2" t="s">
        <v>2609</v>
      </c>
      <c r="B378" s="6">
        <v>44089</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s="2" t="str" cm="1">
        <f t="array" ref="I378">_xlfn.IFS(J378="Rob","Robusta",J378="Ara","Arabica",J378="Exc","Excelsa",J378="Lib","Liberica")</f>
        <v>Robusta</v>
      </c>
      <c r="J378" t="str">
        <f>_xlfn.XLOOKUP(orders!D378,products!$A$1:$A$49,products!$B$1:$B$49,,0)</f>
        <v>Rob</v>
      </c>
      <c r="K378" t="str" cm="1">
        <f t="array" ref="K378">_xlfn.IFS(L378="M","Mid",L378="D","Dark",L378="L","Light")</f>
        <v>Mid</v>
      </c>
      <c r="L378" t="str">
        <f>_xlfn.XLOOKUP(D378,products!$A$1:$A$49,products!$C$1:$C$49,,0)</f>
        <v>M</v>
      </c>
      <c r="M378" s="3">
        <f>_xlfn.XLOOKUP(orders!D378,products!$A$1:$A$49,products!$D$1:$D$49,,0)</f>
        <v>0.5</v>
      </c>
      <c r="N378" s="5">
        <f>_xlfn.XLOOKUP(orders!D378,products!$A$1:$A$49,products!$E$1:$E$49,,0)</f>
        <v>5.97</v>
      </c>
      <c r="O378" s="5">
        <f t="shared" si="5"/>
        <v>5.97</v>
      </c>
      <c r="P378" t="str">
        <f>_xlfn.XLOOKUP(CoffeeSales[[#This Row],[Customer ID]],customers!$A$1:$A$1001,customers!$I$1:$I$1001,,0)</f>
        <v>Yes</v>
      </c>
    </row>
    <row r="379" spans="1:16" x14ac:dyDescent="0.3">
      <c r="A379" s="2" t="s">
        <v>2615</v>
      </c>
      <c r="B379" s="6">
        <v>44090</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s="2" t="str" cm="1">
        <f t="array" ref="I379">_xlfn.IFS(J379="Rob","Robusta",J379="Ara","Arabica",J379="Exc","Excelsa",J379="Lib","Liberica")</f>
        <v>Robusta</v>
      </c>
      <c r="J379" t="str">
        <f>_xlfn.XLOOKUP(orders!D379,products!$A$1:$A$49,products!$B$1:$B$49,,0)</f>
        <v>Rob</v>
      </c>
      <c r="K379" t="str" cm="1">
        <f t="array" ref="K379">_xlfn.IFS(L379="M","Mid",L379="D","Dark",L379="L","Light")</f>
        <v>Dark</v>
      </c>
      <c r="L379" t="str">
        <f>_xlfn.XLOOKUP(D379,products!$A$1:$A$49,products!$C$1:$C$49,,0)</f>
        <v>D</v>
      </c>
      <c r="M379" s="3">
        <f>_xlfn.XLOOKUP(orders!D379,products!$A$1:$A$49,products!$D$1:$D$49,,0)</f>
        <v>0.2</v>
      </c>
      <c r="N379" s="5">
        <f>_xlfn.XLOOKUP(orders!D379,products!$A$1:$A$49,products!$E$1:$E$49,,0)</f>
        <v>2.6849999999999996</v>
      </c>
      <c r="O379" s="5">
        <f t="shared" si="5"/>
        <v>8.0549999999999997</v>
      </c>
      <c r="P379" t="str">
        <f>_xlfn.XLOOKUP(CoffeeSales[[#This Row],[Customer ID]],customers!$A$1:$A$1001,customers!$I$1:$I$1001,,0)</f>
        <v>No</v>
      </c>
    </row>
    <row r="380" spans="1:16" x14ac:dyDescent="0.3">
      <c r="A380" s="2" t="s">
        <v>2621</v>
      </c>
      <c r="B380" s="6">
        <v>44091</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s="2" t="str" cm="1">
        <f t="array" ref="I380">_xlfn.IFS(J380="Rob","Robusta",J380="Ara","Arabica",J380="Exc","Excelsa",J380="Lib","Liberica")</f>
        <v>Arabica</v>
      </c>
      <c r="J380" t="str">
        <f>_xlfn.XLOOKUP(orders!D380,products!$A$1:$A$49,products!$B$1:$B$49,,0)</f>
        <v>Ara</v>
      </c>
      <c r="K380" t="str" cm="1">
        <f t="array" ref="K380">_xlfn.IFS(L380="M","Mid",L380="D","Dark",L380="L","Light")</f>
        <v>Light</v>
      </c>
      <c r="L380" t="str">
        <f>_xlfn.XLOOKUP(D380,products!$A$1:$A$49,products!$C$1:$C$49,,0)</f>
        <v>L</v>
      </c>
      <c r="M380" s="3">
        <f>_xlfn.XLOOKUP(orders!D380,products!$A$1:$A$49,products!$D$1:$D$49,,0)</f>
        <v>0.5</v>
      </c>
      <c r="N380" s="5">
        <f>_xlfn.XLOOKUP(orders!D380,products!$A$1:$A$49,products!$E$1:$E$49,,0)</f>
        <v>7.77</v>
      </c>
      <c r="O380" s="5">
        <f t="shared" si="5"/>
        <v>23.31</v>
      </c>
      <c r="P380" t="str">
        <f>_xlfn.XLOOKUP(CoffeeSales[[#This Row],[Customer ID]],customers!$A$1:$A$1001,customers!$I$1:$I$1001,,0)</f>
        <v>Yes</v>
      </c>
    </row>
    <row r="381" spans="1:16" x14ac:dyDescent="0.3">
      <c r="A381" s="2" t="s">
        <v>2627</v>
      </c>
      <c r="B381" s="6">
        <v>44092</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s="2" t="str" cm="1">
        <f t="array" ref="I381">_xlfn.IFS(J381="Rob","Robusta",J381="Ara","Arabica",J381="Exc","Excelsa",J381="Lib","Liberica")</f>
        <v>Robusta</v>
      </c>
      <c r="J381" t="str">
        <f>_xlfn.XLOOKUP(orders!D381,products!$A$1:$A$49,products!$B$1:$B$49,,0)</f>
        <v>Rob</v>
      </c>
      <c r="K381" t="str" cm="1">
        <f t="array" ref="K381">_xlfn.IFS(L381="M","Mid",L381="D","Dark",L381="L","Light")</f>
        <v>Light</v>
      </c>
      <c r="L381" t="str">
        <f>_xlfn.XLOOKUP(D381,products!$A$1:$A$49,products!$C$1:$C$49,,0)</f>
        <v>L</v>
      </c>
      <c r="M381" s="3">
        <f>_xlfn.XLOOKUP(orders!D381,products!$A$1:$A$49,products!$D$1:$D$49,,0)</f>
        <v>0.5</v>
      </c>
      <c r="N381" s="5">
        <f>_xlfn.XLOOKUP(orders!D381,products!$A$1:$A$49,products!$E$1:$E$49,,0)</f>
        <v>7.169999999999999</v>
      </c>
      <c r="O381" s="5">
        <f t="shared" si="5"/>
        <v>43.019999999999996</v>
      </c>
      <c r="P381" t="str">
        <f>_xlfn.XLOOKUP(CoffeeSales[[#This Row],[Customer ID]],customers!$A$1:$A$1001,customers!$I$1:$I$1001,,0)</f>
        <v>Yes</v>
      </c>
    </row>
    <row r="382" spans="1:16" x14ac:dyDescent="0.3">
      <c r="A382" s="2" t="s">
        <v>2632</v>
      </c>
      <c r="B382" s="6">
        <v>44093</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s="2" t="str" cm="1">
        <f t="array" ref="I382">_xlfn.IFS(J382="Rob","Robusta",J382="Ara","Arabica",J382="Exc","Excelsa",J382="Lib","Liberica")</f>
        <v>Liberica</v>
      </c>
      <c r="J382" t="str">
        <f>_xlfn.XLOOKUP(orders!D382,products!$A$1:$A$49,products!$B$1:$B$49,,0)</f>
        <v>Lib</v>
      </c>
      <c r="K382" t="str" cm="1">
        <f t="array" ref="K382">_xlfn.IFS(L382="M","Mid",L382="D","Dark",L382="L","Light")</f>
        <v>Dark</v>
      </c>
      <c r="L382" t="str">
        <f>_xlfn.XLOOKUP(D382,products!$A$1:$A$49,products!$C$1:$C$49,,0)</f>
        <v>D</v>
      </c>
      <c r="M382" s="3">
        <f>_xlfn.XLOOKUP(orders!D382,products!$A$1:$A$49,products!$D$1:$D$49,,0)</f>
        <v>0.5</v>
      </c>
      <c r="N382" s="5">
        <f>_xlfn.XLOOKUP(orders!D382,products!$A$1:$A$49,products!$E$1:$E$49,,0)</f>
        <v>7.77</v>
      </c>
      <c r="O382" s="5">
        <f t="shared" si="5"/>
        <v>23.31</v>
      </c>
      <c r="P382" t="str">
        <f>_xlfn.XLOOKUP(CoffeeSales[[#This Row],[Customer ID]],customers!$A$1:$A$1001,customers!$I$1:$I$1001,,0)</f>
        <v>No</v>
      </c>
    </row>
    <row r="383" spans="1:16" x14ac:dyDescent="0.3">
      <c r="A383" s="2" t="s">
        <v>2638</v>
      </c>
      <c r="B383" s="6">
        <v>44094</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s="2" t="str" cm="1">
        <f t="array" ref="I383">_xlfn.IFS(J383="Rob","Robusta",J383="Ara","Arabica",J383="Exc","Excelsa",J383="Lib","Liberica")</f>
        <v>Arabica</v>
      </c>
      <c r="J383" t="str">
        <f>_xlfn.XLOOKUP(orders!D383,products!$A$1:$A$49,products!$B$1:$B$49,,0)</f>
        <v>Ara</v>
      </c>
      <c r="K383" t="str" cm="1">
        <f t="array" ref="K383">_xlfn.IFS(L383="M","Mid",L383="D","Dark",L383="L","Light")</f>
        <v>Dark</v>
      </c>
      <c r="L383" t="str">
        <f>_xlfn.XLOOKUP(D383,products!$A$1:$A$49,products!$C$1:$C$49,,0)</f>
        <v>D</v>
      </c>
      <c r="M383" s="3">
        <f>_xlfn.XLOOKUP(orders!D383,products!$A$1:$A$49,products!$D$1:$D$49,,0)</f>
        <v>0.2</v>
      </c>
      <c r="N383" s="5">
        <f>_xlfn.XLOOKUP(orders!D383,products!$A$1:$A$49,products!$E$1:$E$49,,0)</f>
        <v>2.9849999999999999</v>
      </c>
      <c r="O383" s="5">
        <f t="shared" si="5"/>
        <v>14.924999999999999</v>
      </c>
      <c r="P383" t="str">
        <f>_xlfn.XLOOKUP(CoffeeSales[[#This Row],[Customer ID]],customers!$A$1:$A$1001,customers!$I$1:$I$1001,,0)</f>
        <v>Yes</v>
      </c>
    </row>
    <row r="384" spans="1:16" x14ac:dyDescent="0.3">
      <c r="A384" s="2" t="s">
        <v>2644</v>
      </c>
      <c r="B384" s="6">
        <v>44095</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s="2" t="str" cm="1">
        <f t="array" ref="I384">_xlfn.IFS(J384="Rob","Robusta",J384="Ara","Arabica",J384="Exc","Excelsa",J384="Lib","Liberica")</f>
        <v>Excelsa</v>
      </c>
      <c r="J384" t="str">
        <f>_xlfn.XLOOKUP(orders!D384,products!$A$1:$A$49,products!$B$1:$B$49,,0)</f>
        <v>Exc</v>
      </c>
      <c r="K384" t="str" cm="1">
        <f t="array" ref="K384">_xlfn.IFS(L384="M","Mid",L384="D","Dark",L384="L","Light")</f>
        <v>Dark</v>
      </c>
      <c r="L384" t="str">
        <f>_xlfn.XLOOKUP(D384,products!$A$1:$A$49,products!$C$1:$C$49,,0)</f>
        <v>D</v>
      </c>
      <c r="M384" s="3">
        <f>_xlfn.XLOOKUP(orders!D384,products!$A$1:$A$49,products!$D$1:$D$49,,0)</f>
        <v>0.5</v>
      </c>
      <c r="N384" s="5">
        <f>_xlfn.XLOOKUP(orders!D384,products!$A$1:$A$49,products!$E$1:$E$49,,0)</f>
        <v>7.29</v>
      </c>
      <c r="O384" s="5">
        <f t="shared" si="5"/>
        <v>21.87</v>
      </c>
      <c r="P384" t="str">
        <f>_xlfn.XLOOKUP(CoffeeSales[[#This Row],[Customer ID]],customers!$A$1:$A$1001,customers!$I$1:$I$1001,,0)</f>
        <v>No</v>
      </c>
    </row>
    <row r="385" spans="1:16" x14ac:dyDescent="0.3">
      <c r="A385" s="2" t="s">
        <v>2650</v>
      </c>
      <c r="B385" s="6">
        <v>44096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s="2" t="str" cm="1">
        <f t="array" ref="I385">_xlfn.IFS(J385="Rob","Robusta",J385="Ara","Arabica",J385="Exc","Excelsa",J385="Lib","Liberica")</f>
        <v>Excelsa</v>
      </c>
      <c r="J385" t="str">
        <f>_xlfn.XLOOKUP(orders!D385,products!$A$1:$A$49,products!$B$1:$B$49,,0)</f>
        <v>Exc</v>
      </c>
      <c r="K385" t="str" cm="1">
        <f t="array" ref="K385">_xlfn.IFS(L385="M","Mid",L385="D","Dark",L385="L","Light")</f>
        <v>Light</v>
      </c>
      <c r="L385" t="str">
        <f>_xlfn.XLOOKUP(D385,products!$A$1:$A$49,products!$C$1:$C$49,,0)</f>
        <v>L</v>
      </c>
      <c r="M385" s="3">
        <f>_xlfn.XLOOKUP(orders!D385,products!$A$1:$A$49,products!$D$1:$D$49,,0)</f>
        <v>0.5</v>
      </c>
      <c r="N385" s="5">
        <f>_xlfn.XLOOKUP(orders!D385,products!$A$1:$A$49,products!$E$1:$E$49,,0)</f>
        <v>8.91</v>
      </c>
      <c r="O385" s="5">
        <f t="shared" si="5"/>
        <v>53.46</v>
      </c>
      <c r="P385" t="str">
        <f>_xlfn.XLOOKUP(CoffeeSales[[#This Row],[Customer ID]],customers!$A$1:$A$1001,customers!$I$1:$I$1001,,0)</f>
        <v>Yes</v>
      </c>
    </row>
    <row r="386" spans="1:16" x14ac:dyDescent="0.3">
      <c r="A386" s="2" t="s">
        <v>2655</v>
      </c>
      <c r="B386" s="6">
        <v>44097</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s="2" t="str" cm="1">
        <f t="array" ref="I386">_xlfn.IFS(J386="Rob","Robusta",J386="Ara","Arabica",J386="Exc","Excelsa",J386="Lib","Liberica")</f>
        <v>Arabica</v>
      </c>
      <c r="J386" t="str">
        <f>_xlfn.XLOOKUP(orders!D386,products!$A$1:$A$49,products!$B$1:$B$49,,0)</f>
        <v>Ara</v>
      </c>
      <c r="K386" t="str" cm="1">
        <f t="array" ref="K386">_xlfn.IFS(L386="M","Mid",L386="D","Dark",L386="L","Light")</f>
        <v>Light</v>
      </c>
      <c r="L386" t="str">
        <f>_xlfn.XLOOKUP(D386,products!$A$1:$A$49,products!$C$1:$C$49,,0)</f>
        <v>L</v>
      </c>
      <c r="M386" s="3">
        <f>_xlfn.XLOOKUP(orders!D386,products!$A$1:$A$49,products!$D$1:$D$49,,0)</f>
        <v>2.5</v>
      </c>
      <c r="N386" s="5">
        <f>_xlfn.XLOOKUP(orders!D386,products!$A$1:$A$49,products!$E$1:$E$49,,0)</f>
        <v>29.784999999999997</v>
      </c>
      <c r="O386" s="5">
        <f t="shared" si="5"/>
        <v>119.13999999999999</v>
      </c>
      <c r="P386" t="str">
        <f>_xlfn.XLOOKUP(CoffeeSales[[#This Row],[Customer ID]],customers!$A$1:$A$1001,customers!$I$1:$I$1001,,0)</f>
        <v>No</v>
      </c>
    </row>
    <row r="387" spans="1:16" x14ac:dyDescent="0.3">
      <c r="A387" s="2" t="s">
        <v>2660</v>
      </c>
      <c r="B387" s="6">
        <v>44098</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s="2" t="str" cm="1">
        <f t="array" ref="I387">_xlfn.IFS(J387="Rob","Robusta",J387="Ara","Arabica",J387="Exc","Excelsa",J387="Lib","Liberica")</f>
        <v>Liberica</v>
      </c>
      <c r="J387" t="str">
        <f>_xlfn.XLOOKUP(orders!D387,products!$A$1:$A$49,products!$B$1:$B$49,,0)</f>
        <v>Lib</v>
      </c>
      <c r="K387" t="str" cm="1">
        <f t="array" ref="K387">_xlfn.IFS(L387="M","Mid",L387="D","Dark",L387="L","Light")</f>
        <v>Mid</v>
      </c>
      <c r="L387" t="str">
        <f>_xlfn.XLOOKUP(D387,products!$A$1:$A$49,products!$C$1:$C$49,,0)</f>
        <v>M</v>
      </c>
      <c r="M387" s="3">
        <f>_xlfn.XLOOKUP(orders!D387,products!$A$1:$A$49,products!$D$1:$D$49,,0)</f>
        <v>0.5</v>
      </c>
      <c r="N387" s="5">
        <f>_xlfn.XLOOKUP(orders!D387,products!$A$1:$A$49,products!$E$1:$E$49,,0)</f>
        <v>8.73</v>
      </c>
      <c r="O387" s="5">
        <f t="shared" ref="O387:O450" si="6">E387*N387</f>
        <v>43.650000000000006</v>
      </c>
      <c r="P387" t="str">
        <f>_xlfn.XLOOKUP(CoffeeSales[[#This Row],[Customer ID]],customers!$A$1:$A$1001,customers!$I$1:$I$1001,,0)</f>
        <v>Yes</v>
      </c>
    </row>
    <row r="388" spans="1:16" x14ac:dyDescent="0.3">
      <c r="A388" s="2" t="s">
        <v>2666</v>
      </c>
      <c r="B388" s="6">
        <v>44099</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s="2" t="str" cm="1">
        <f t="array" ref="I388">_xlfn.IFS(J388="Rob","Robusta",J388="Ara","Arabica",J388="Exc","Excelsa",J388="Lib","Liberica")</f>
        <v>Arabica</v>
      </c>
      <c r="J388" t="str">
        <f>_xlfn.XLOOKUP(orders!D388,products!$A$1:$A$49,products!$B$1:$B$49,,0)</f>
        <v>Ara</v>
      </c>
      <c r="K388" t="str" cm="1">
        <f t="array" ref="K388">_xlfn.IFS(L388="M","Mid",L388="D","Dark",L388="L","Light")</f>
        <v>Dark</v>
      </c>
      <c r="L388" t="str">
        <f>_xlfn.XLOOKUP(D388,products!$A$1:$A$49,products!$C$1:$C$49,,0)</f>
        <v>D</v>
      </c>
      <c r="M388" s="3">
        <f>_xlfn.XLOOKUP(orders!D388,products!$A$1:$A$49,products!$D$1:$D$49,,0)</f>
        <v>0.2</v>
      </c>
      <c r="N388" s="5">
        <f>_xlfn.XLOOKUP(orders!D388,products!$A$1:$A$49,products!$E$1:$E$49,,0)</f>
        <v>2.9849999999999999</v>
      </c>
      <c r="O388" s="5">
        <f t="shared" si="6"/>
        <v>17.91</v>
      </c>
      <c r="P388" t="str">
        <f>_xlfn.XLOOKUP(CoffeeSales[[#This Row],[Customer ID]],customers!$A$1:$A$1001,customers!$I$1:$I$1001,,0)</f>
        <v>Yes</v>
      </c>
    </row>
    <row r="389" spans="1:16" x14ac:dyDescent="0.3">
      <c r="A389" s="2" t="s">
        <v>2671</v>
      </c>
      <c r="B389" s="6">
        <v>44100</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s="2" t="str" cm="1">
        <f t="array" ref="I389">_xlfn.IFS(J389="Rob","Robusta",J389="Ara","Arabica",J389="Exc","Excelsa",J389="Lib","Liberica")</f>
        <v>Excelsa</v>
      </c>
      <c r="J389" t="str">
        <f>_xlfn.XLOOKUP(orders!D389,products!$A$1:$A$49,products!$B$1:$B$49,,0)</f>
        <v>Exc</v>
      </c>
      <c r="K389" t="str" cm="1">
        <f t="array" ref="K389">_xlfn.IFS(L389="M","Mid",L389="D","Dark",L389="L","Light")</f>
        <v>Light</v>
      </c>
      <c r="L389" t="str">
        <f>_xlfn.XLOOKUP(D389,products!$A$1:$A$49,products!$C$1:$C$49,,0)</f>
        <v>L</v>
      </c>
      <c r="M389" s="3">
        <f>_xlfn.XLOOKUP(orders!D389,products!$A$1:$A$49,products!$D$1:$D$49,,0)</f>
        <v>1</v>
      </c>
      <c r="N389" s="5">
        <f>_xlfn.XLOOKUP(orders!D389,products!$A$1:$A$49,products!$E$1:$E$49,,0)</f>
        <v>14.85</v>
      </c>
      <c r="O389" s="5">
        <f t="shared" si="6"/>
        <v>74.25</v>
      </c>
      <c r="P389" t="str">
        <f>_xlfn.XLOOKUP(CoffeeSales[[#This Row],[Customer ID]],customers!$A$1:$A$1001,customers!$I$1:$I$1001,,0)</f>
        <v>Yes</v>
      </c>
    </row>
    <row r="390" spans="1:16" x14ac:dyDescent="0.3">
      <c r="A390" s="2" t="s">
        <v>2677</v>
      </c>
      <c r="B390" s="6">
        <v>44101</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s="2" t="str" cm="1">
        <f t="array" ref="I390">_xlfn.IFS(J390="Rob","Robusta",J390="Ara","Arabica",J390="Exc","Excelsa",J390="Lib","Liberica")</f>
        <v>Liberica</v>
      </c>
      <c r="J390" t="str">
        <f>_xlfn.XLOOKUP(orders!D390,products!$A$1:$A$49,products!$B$1:$B$49,,0)</f>
        <v>Lib</v>
      </c>
      <c r="K390" t="str" cm="1">
        <f t="array" ref="K390">_xlfn.IFS(L390="M","Mid",L390="D","Dark",L390="L","Light")</f>
        <v>Dark</v>
      </c>
      <c r="L390" t="str">
        <f>_xlfn.XLOOKUP(D390,products!$A$1:$A$49,products!$C$1:$C$49,,0)</f>
        <v>D</v>
      </c>
      <c r="M390" s="3">
        <f>_xlfn.XLOOKUP(orders!D390,products!$A$1:$A$49,products!$D$1:$D$49,,0)</f>
        <v>0.2</v>
      </c>
      <c r="N390" s="5">
        <f>_xlfn.XLOOKUP(orders!D390,products!$A$1:$A$49,products!$E$1:$E$49,,0)</f>
        <v>3.8849999999999998</v>
      </c>
      <c r="O390" s="5">
        <f t="shared" si="6"/>
        <v>11.654999999999999</v>
      </c>
      <c r="P390" t="str">
        <f>_xlfn.XLOOKUP(CoffeeSales[[#This Row],[Customer ID]],customers!$A$1:$A$1001,customers!$I$1:$I$1001,,0)</f>
        <v>Yes</v>
      </c>
    </row>
    <row r="391" spans="1:16" x14ac:dyDescent="0.3">
      <c r="A391" s="2" t="s">
        <v>2683</v>
      </c>
      <c r="B391" s="6">
        <v>44102</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s="2" t="str" cm="1">
        <f t="array" ref="I391">_xlfn.IFS(J391="Rob","Robusta",J391="Ara","Arabica",J391="Exc","Excelsa",J391="Lib","Liberica")</f>
        <v>Liberica</v>
      </c>
      <c r="J391" t="str">
        <f>_xlfn.XLOOKUP(orders!D391,products!$A$1:$A$49,products!$B$1:$B$49,,0)</f>
        <v>Lib</v>
      </c>
      <c r="K391" t="str" cm="1">
        <f t="array" ref="K391">_xlfn.IFS(L391="M","Mid",L391="D","Dark",L391="L","Light")</f>
        <v>Dark</v>
      </c>
      <c r="L391" t="str">
        <f>_xlfn.XLOOKUP(D391,products!$A$1:$A$49,products!$C$1:$C$49,,0)</f>
        <v>D</v>
      </c>
      <c r="M391" s="3">
        <f>_xlfn.XLOOKUP(orders!D391,products!$A$1:$A$49,products!$D$1:$D$49,,0)</f>
        <v>0.5</v>
      </c>
      <c r="N391" s="5">
        <f>_xlfn.XLOOKUP(orders!D391,products!$A$1:$A$49,products!$E$1:$E$49,,0)</f>
        <v>7.77</v>
      </c>
      <c r="O391" s="5">
        <f t="shared" si="6"/>
        <v>23.31</v>
      </c>
      <c r="P391" t="str">
        <f>_xlfn.XLOOKUP(CoffeeSales[[#This Row],[Customer ID]],customers!$A$1:$A$1001,customers!$I$1:$I$1001,,0)</f>
        <v>Yes</v>
      </c>
    </row>
    <row r="392" spans="1:16" x14ac:dyDescent="0.3">
      <c r="A392" s="2" t="s">
        <v>2689</v>
      </c>
      <c r="B392" s="6">
        <v>44103</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s="2" t="str" cm="1">
        <f t="array" ref="I392">_xlfn.IFS(J392="Rob","Robusta",J392="Ara","Arabica",J392="Exc","Excelsa",J392="Lib","Liberica")</f>
        <v>Excelsa</v>
      </c>
      <c r="J392" t="str">
        <f>_xlfn.XLOOKUP(orders!D392,products!$A$1:$A$49,products!$B$1:$B$49,,0)</f>
        <v>Exc</v>
      </c>
      <c r="K392" t="str" cm="1">
        <f t="array" ref="K392">_xlfn.IFS(L392="M","Mid",L392="D","Dark",L392="L","Light")</f>
        <v>Dark</v>
      </c>
      <c r="L392" t="str">
        <f>_xlfn.XLOOKUP(D392,products!$A$1:$A$49,products!$C$1:$C$49,,0)</f>
        <v>D</v>
      </c>
      <c r="M392" s="3">
        <f>_xlfn.XLOOKUP(orders!D392,products!$A$1:$A$49,products!$D$1:$D$49,,0)</f>
        <v>0.5</v>
      </c>
      <c r="N392" s="5">
        <f>_xlfn.XLOOKUP(orders!D392,products!$A$1:$A$49,products!$E$1:$E$49,,0)</f>
        <v>7.29</v>
      </c>
      <c r="O392" s="5">
        <f t="shared" si="6"/>
        <v>14.58</v>
      </c>
      <c r="P392" t="str">
        <f>_xlfn.XLOOKUP(CoffeeSales[[#This Row],[Customer ID]],customers!$A$1:$A$1001,customers!$I$1:$I$1001,,0)</f>
        <v>Yes</v>
      </c>
    </row>
    <row r="393" spans="1:16" x14ac:dyDescent="0.3">
      <c r="A393" s="2" t="s">
        <v>2694</v>
      </c>
      <c r="B393" s="6">
        <v>44104</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s="2" t="str" cm="1">
        <f t="array" ref="I393">_xlfn.IFS(J393="Rob","Robusta",J393="Ara","Arabica",J393="Exc","Excelsa",J393="Lib","Liberica")</f>
        <v>Arabica</v>
      </c>
      <c r="J393" t="str">
        <f>_xlfn.XLOOKUP(orders!D393,products!$A$1:$A$49,products!$B$1:$B$49,,0)</f>
        <v>Ara</v>
      </c>
      <c r="K393" t="str" cm="1">
        <f t="array" ref="K393">_xlfn.IFS(L393="M","Mid",L393="D","Dark",L393="L","Light")</f>
        <v>Mid</v>
      </c>
      <c r="L393" t="str">
        <f>_xlfn.XLOOKUP(D393,products!$A$1:$A$49,products!$C$1:$C$49,,0)</f>
        <v>M</v>
      </c>
      <c r="M393" s="3">
        <f>_xlfn.XLOOKUP(orders!D393,products!$A$1:$A$49,products!$D$1:$D$49,,0)</f>
        <v>0.5</v>
      </c>
      <c r="N393" s="5">
        <f>_xlfn.XLOOKUP(orders!D393,products!$A$1:$A$49,products!$E$1:$E$49,,0)</f>
        <v>6.75</v>
      </c>
      <c r="O393" s="5">
        <f t="shared" si="6"/>
        <v>13.5</v>
      </c>
      <c r="P393" t="str">
        <f>_xlfn.XLOOKUP(CoffeeSales[[#This Row],[Customer ID]],customers!$A$1:$A$1001,customers!$I$1:$I$1001,,0)</f>
        <v>No</v>
      </c>
    </row>
    <row r="394" spans="1:16" x14ac:dyDescent="0.3">
      <c r="A394" s="2" t="s">
        <v>2699</v>
      </c>
      <c r="B394" s="6">
        <v>44105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s="2" t="str" cm="1">
        <f t="array" ref="I394">_xlfn.IFS(J394="Rob","Robusta",J394="Ara","Arabica",J394="Exc","Excelsa",J394="Lib","Liberica")</f>
        <v>Excelsa</v>
      </c>
      <c r="J394" t="str">
        <f>_xlfn.XLOOKUP(orders!D394,products!$A$1:$A$49,products!$B$1:$B$49,,0)</f>
        <v>Exc</v>
      </c>
      <c r="K394" t="str" cm="1">
        <f t="array" ref="K394">_xlfn.IFS(L394="M","Mid",L394="D","Dark",L394="L","Light")</f>
        <v>Light</v>
      </c>
      <c r="L394" t="str">
        <f>_xlfn.XLOOKUP(D394,products!$A$1:$A$49,products!$C$1:$C$49,,0)</f>
        <v>L</v>
      </c>
      <c r="M394" s="3">
        <f>_xlfn.XLOOKUP(orders!D394,products!$A$1:$A$49,products!$D$1:$D$49,,0)</f>
        <v>1</v>
      </c>
      <c r="N394" s="5">
        <f>_xlfn.XLOOKUP(orders!D394,products!$A$1:$A$49,products!$E$1:$E$49,,0)</f>
        <v>14.85</v>
      </c>
      <c r="O394" s="5">
        <f t="shared" si="6"/>
        <v>89.1</v>
      </c>
      <c r="P394" t="str">
        <f>_xlfn.XLOOKUP(CoffeeSales[[#This Row],[Customer ID]],customers!$A$1:$A$1001,customers!$I$1:$I$1001,,0)</f>
        <v>No</v>
      </c>
    </row>
    <row r="395" spans="1:16" x14ac:dyDescent="0.3">
      <c r="A395" s="2" t="s">
        <v>2699</v>
      </c>
      <c r="B395" s="6">
        <v>44106</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s="2" t="str" cm="1">
        <f t="array" ref="I395">_xlfn.IFS(J395="Rob","Robusta",J395="Ara","Arabica",J395="Exc","Excelsa",J395="Lib","Liberica")</f>
        <v>Arabica</v>
      </c>
      <c r="J395" t="str">
        <f>_xlfn.XLOOKUP(orders!D395,products!$A$1:$A$49,products!$B$1:$B$49,,0)</f>
        <v>Ara</v>
      </c>
      <c r="K395" t="str" cm="1">
        <f t="array" ref="K395">_xlfn.IFS(L395="M","Mid",L395="D","Dark",L395="L","Light")</f>
        <v>Light</v>
      </c>
      <c r="L395" t="str">
        <f>_xlfn.XLOOKUP(D395,products!$A$1:$A$49,products!$C$1:$C$49,,0)</f>
        <v>L</v>
      </c>
      <c r="M395" s="3">
        <f>_xlfn.XLOOKUP(orders!D395,products!$A$1:$A$49,products!$D$1:$D$49,,0)</f>
        <v>0.2</v>
      </c>
      <c r="N395" s="5">
        <f>_xlfn.XLOOKUP(orders!D395,products!$A$1:$A$49,products!$E$1:$E$49,,0)</f>
        <v>3.8849999999999998</v>
      </c>
      <c r="O395" s="5">
        <f t="shared" si="6"/>
        <v>3.8849999999999998</v>
      </c>
      <c r="P395" t="str">
        <f>_xlfn.XLOOKUP(CoffeeSales[[#This Row],[Customer ID]],customers!$A$1:$A$1001,customers!$I$1:$I$1001,,0)</f>
        <v>No</v>
      </c>
    </row>
    <row r="396" spans="1:16" x14ac:dyDescent="0.3">
      <c r="A396" s="2" t="s">
        <v>2710</v>
      </c>
      <c r="B396" s="6">
        <v>44107</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s="2" t="str" cm="1">
        <f t="array" ref="I396">_xlfn.IFS(J396="Rob","Robusta",J396="Ara","Arabica",J396="Exc","Excelsa",J396="Lib","Liberica")</f>
        <v>Robusta</v>
      </c>
      <c r="J396" t="str">
        <f>_xlfn.XLOOKUP(orders!D396,products!$A$1:$A$49,products!$B$1:$B$49,,0)</f>
        <v>Rob</v>
      </c>
      <c r="K396" t="str" cm="1">
        <f t="array" ref="K396">_xlfn.IFS(L396="M","Mid",L396="D","Dark",L396="L","Light")</f>
        <v>Light</v>
      </c>
      <c r="L396" t="str">
        <f>_xlfn.XLOOKUP(D396,products!$A$1:$A$49,products!$C$1:$C$49,,0)</f>
        <v>L</v>
      </c>
      <c r="M396" s="3">
        <f>_xlfn.XLOOKUP(orders!D396,products!$A$1:$A$49,products!$D$1:$D$49,,0)</f>
        <v>2.5</v>
      </c>
      <c r="N396" s="5">
        <f>_xlfn.XLOOKUP(orders!D396,products!$A$1:$A$49,products!$E$1:$E$49,,0)</f>
        <v>27.484999999999996</v>
      </c>
      <c r="O396" s="5">
        <f t="shared" si="6"/>
        <v>109.93999999999998</v>
      </c>
      <c r="P396" t="str">
        <f>_xlfn.XLOOKUP(CoffeeSales[[#This Row],[Customer ID]],customers!$A$1:$A$1001,customers!$I$1:$I$1001,,0)</f>
        <v>No</v>
      </c>
    </row>
    <row r="397" spans="1:16" x14ac:dyDescent="0.3">
      <c r="A397" s="2" t="s">
        <v>2716</v>
      </c>
      <c r="B397" s="6">
        <v>44108</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s="2" t="str" cm="1">
        <f t="array" ref="I397">_xlfn.IFS(J397="Rob","Robusta",J397="Ara","Arabica",J397="Exc","Excelsa",J397="Lib","Liberica")</f>
        <v>Liberica</v>
      </c>
      <c r="J397" t="str">
        <f>_xlfn.XLOOKUP(orders!D397,products!$A$1:$A$49,products!$B$1:$B$49,,0)</f>
        <v>Lib</v>
      </c>
      <c r="K397" t="str" cm="1">
        <f t="array" ref="K397">_xlfn.IFS(L397="M","Mid",L397="D","Dark",L397="L","Light")</f>
        <v>Dark</v>
      </c>
      <c r="L397" t="str">
        <f>_xlfn.XLOOKUP(D397,products!$A$1:$A$49,products!$C$1:$C$49,,0)</f>
        <v>D</v>
      </c>
      <c r="M397" s="3">
        <f>_xlfn.XLOOKUP(orders!D397,products!$A$1:$A$49,products!$D$1:$D$49,,0)</f>
        <v>0.5</v>
      </c>
      <c r="N397" s="5">
        <f>_xlfn.XLOOKUP(orders!D397,products!$A$1:$A$49,products!$E$1:$E$49,,0)</f>
        <v>7.77</v>
      </c>
      <c r="O397" s="5">
        <f t="shared" si="6"/>
        <v>46.62</v>
      </c>
      <c r="P397" t="str">
        <f>_xlfn.XLOOKUP(CoffeeSales[[#This Row],[Customer ID]],customers!$A$1:$A$1001,customers!$I$1:$I$1001,,0)</f>
        <v>Yes</v>
      </c>
    </row>
    <row r="398" spans="1:16" x14ac:dyDescent="0.3">
      <c r="A398" s="2" t="s">
        <v>2721</v>
      </c>
      <c r="B398" s="6">
        <v>44109</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s="2" t="str" cm="1">
        <f t="array" ref="I398">_xlfn.IFS(J398="Rob","Robusta",J398="Ara","Arabica",J398="Exc","Excelsa",J398="Lib","Liberica")</f>
        <v>Arabica</v>
      </c>
      <c r="J398" t="str">
        <f>_xlfn.XLOOKUP(orders!D398,products!$A$1:$A$49,products!$B$1:$B$49,,0)</f>
        <v>Ara</v>
      </c>
      <c r="K398" t="str" cm="1">
        <f t="array" ref="K398">_xlfn.IFS(L398="M","Mid",L398="D","Dark",L398="L","Light")</f>
        <v>Light</v>
      </c>
      <c r="L398" t="str">
        <f>_xlfn.XLOOKUP(D398,products!$A$1:$A$49,products!$C$1:$C$49,,0)</f>
        <v>L</v>
      </c>
      <c r="M398" s="3">
        <f>_xlfn.XLOOKUP(orders!D398,products!$A$1:$A$49,products!$D$1:$D$49,,0)</f>
        <v>0.5</v>
      </c>
      <c r="N398" s="5">
        <f>_xlfn.XLOOKUP(orders!D398,products!$A$1:$A$49,products!$E$1:$E$49,,0)</f>
        <v>7.77</v>
      </c>
      <c r="O398" s="5">
        <f t="shared" si="6"/>
        <v>38.849999999999994</v>
      </c>
      <c r="P398" t="str">
        <f>_xlfn.XLOOKUP(CoffeeSales[[#This Row],[Customer ID]],customers!$A$1:$A$1001,customers!$I$1:$I$1001,,0)</f>
        <v>No</v>
      </c>
    </row>
    <row r="399" spans="1:16" x14ac:dyDescent="0.3">
      <c r="A399" s="2" t="s">
        <v>2727</v>
      </c>
      <c r="B399" s="6">
        <v>44110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s="2" t="str" cm="1">
        <f t="array" ref="I399">_xlfn.IFS(J399="Rob","Robusta",J399="Ara","Arabica",J399="Exc","Excelsa",J399="Lib","Liberica")</f>
        <v>Liberica</v>
      </c>
      <c r="J399" t="str">
        <f>_xlfn.XLOOKUP(orders!D399,products!$A$1:$A$49,products!$B$1:$B$49,,0)</f>
        <v>Lib</v>
      </c>
      <c r="K399" t="str" cm="1">
        <f t="array" ref="K399">_xlfn.IFS(L399="M","Mid",L399="D","Dark",L399="L","Light")</f>
        <v>Dark</v>
      </c>
      <c r="L399" t="str">
        <f>_xlfn.XLOOKUP(D399,products!$A$1:$A$49,products!$C$1:$C$49,,0)</f>
        <v>D</v>
      </c>
      <c r="M399" s="3">
        <f>_xlfn.XLOOKUP(orders!D399,products!$A$1:$A$49,products!$D$1:$D$49,,0)</f>
        <v>0.5</v>
      </c>
      <c r="N399" s="5">
        <f>_xlfn.XLOOKUP(orders!D399,products!$A$1:$A$49,products!$E$1:$E$49,,0)</f>
        <v>7.77</v>
      </c>
      <c r="O399" s="5">
        <f t="shared" si="6"/>
        <v>31.08</v>
      </c>
      <c r="P399" t="str">
        <f>_xlfn.XLOOKUP(CoffeeSales[[#This Row],[Customer ID]],customers!$A$1:$A$1001,customers!$I$1:$I$1001,,0)</f>
        <v>Yes</v>
      </c>
    </row>
    <row r="400" spans="1:16" x14ac:dyDescent="0.3">
      <c r="A400" s="2" t="s">
        <v>2733</v>
      </c>
      <c r="B400" s="6">
        <v>44111</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s="2" t="str" cm="1">
        <f t="array" ref="I400">_xlfn.IFS(J400="Rob","Robusta",J400="Ara","Arabica",J400="Exc","Excelsa",J400="Lib","Liberica")</f>
        <v>Arabica</v>
      </c>
      <c r="J400" t="str">
        <f>_xlfn.XLOOKUP(orders!D400,products!$A$1:$A$49,products!$B$1:$B$49,,0)</f>
        <v>Ara</v>
      </c>
      <c r="K400" t="str" cm="1">
        <f t="array" ref="K400">_xlfn.IFS(L400="M","Mid",L400="D","Dark",L400="L","Light")</f>
        <v>Dark</v>
      </c>
      <c r="L400" t="str">
        <f>_xlfn.XLOOKUP(D400,products!$A$1:$A$49,products!$C$1:$C$49,,0)</f>
        <v>D</v>
      </c>
      <c r="M400" s="3">
        <f>_xlfn.XLOOKUP(orders!D400,products!$A$1:$A$49,products!$D$1:$D$49,,0)</f>
        <v>0.2</v>
      </c>
      <c r="N400" s="5">
        <f>_xlfn.XLOOKUP(orders!D400,products!$A$1:$A$49,products!$E$1:$E$49,,0)</f>
        <v>2.9849999999999999</v>
      </c>
      <c r="O400" s="5">
        <f t="shared" si="6"/>
        <v>17.91</v>
      </c>
      <c r="P400" t="str">
        <f>_xlfn.XLOOKUP(CoffeeSales[[#This Row],[Customer ID]],customers!$A$1:$A$1001,customers!$I$1:$I$1001,,0)</f>
        <v>Yes</v>
      </c>
    </row>
    <row r="401" spans="1:16" x14ac:dyDescent="0.3">
      <c r="A401" s="2" t="s">
        <v>2739</v>
      </c>
      <c r="B401" s="6">
        <v>44112</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s="2" t="str" cm="1">
        <f t="array" ref="I401">_xlfn.IFS(J401="Rob","Robusta",J401="Ara","Arabica",J401="Exc","Excelsa",J401="Lib","Liberica")</f>
        <v>Excelsa</v>
      </c>
      <c r="J401" t="str">
        <f>_xlfn.XLOOKUP(orders!D401,products!$A$1:$A$49,products!$B$1:$B$49,,0)</f>
        <v>Exc</v>
      </c>
      <c r="K401" t="str" cm="1">
        <f t="array" ref="K401">_xlfn.IFS(L401="M","Mid",L401="D","Dark",L401="L","Light")</f>
        <v>Dark</v>
      </c>
      <c r="L401" t="str">
        <f>_xlfn.XLOOKUP(D401,products!$A$1:$A$49,products!$C$1:$C$49,,0)</f>
        <v>D</v>
      </c>
      <c r="M401" s="3">
        <f>_xlfn.XLOOKUP(orders!D401,products!$A$1:$A$49,products!$D$1:$D$49,,0)</f>
        <v>2.5</v>
      </c>
      <c r="N401" s="5">
        <f>_xlfn.XLOOKUP(orders!D401,products!$A$1:$A$49,products!$E$1:$E$49,,0)</f>
        <v>27.945</v>
      </c>
      <c r="O401" s="5">
        <f t="shared" si="6"/>
        <v>167.67000000000002</v>
      </c>
      <c r="P401" t="str">
        <f>_xlfn.XLOOKUP(CoffeeSales[[#This Row],[Customer ID]],customers!$A$1:$A$1001,customers!$I$1:$I$1001,,0)</f>
        <v>No</v>
      </c>
    </row>
    <row r="402" spans="1:16" x14ac:dyDescent="0.3">
      <c r="A402" s="2" t="s">
        <v>2745</v>
      </c>
      <c r="B402" s="6">
        <v>44113</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s="2" t="str" cm="1">
        <f t="array" ref="I402">_xlfn.IFS(J402="Rob","Robusta",J402="Ara","Arabica",J402="Exc","Excelsa",J402="Lib","Liberica")</f>
        <v>Liberica</v>
      </c>
      <c r="J402" t="str">
        <f>_xlfn.XLOOKUP(orders!D402,products!$A$1:$A$49,products!$B$1:$B$49,,0)</f>
        <v>Lib</v>
      </c>
      <c r="K402" t="str" cm="1">
        <f t="array" ref="K402">_xlfn.IFS(L402="M","Mid",L402="D","Dark",L402="L","Light")</f>
        <v>Light</v>
      </c>
      <c r="L402" t="str">
        <f>_xlfn.XLOOKUP(D402,products!$A$1:$A$49,products!$C$1:$C$49,,0)</f>
        <v>L</v>
      </c>
      <c r="M402" s="3">
        <f>_xlfn.XLOOKUP(orders!D402,products!$A$1:$A$49,products!$D$1:$D$49,,0)</f>
        <v>1</v>
      </c>
      <c r="N402" s="5">
        <f>_xlfn.XLOOKUP(orders!D402,products!$A$1:$A$49,products!$E$1:$E$49,,0)</f>
        <v>15.85</v>
      </c>
      <c r="O402" s="5">
        <f t="shared" si="6"/>
        <v>63.4</v>
      </c>
      <c r="P402" t="str">
        <f>_xlfn.XLOOKUP(CoffeeSales[[#This Row],[Customer ID]],customers!$A$1:$A$1001,customers!$I$1:$I$1001,,0)</f>
        <v>No</v>
      </c>
    </row>
    <row r="403" spans="1:16" x14ac:dyDescent="0.3">
      <c r="A403" s="2" t="s">
        <v>2751</v>
      </c>
      <c r="B403" s="6">
        <v>44114</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s="2" t="str" cm="1">
        <f t="array" ref="I403">_xlfn.IFS(J403="Rob","Robusta",J403="Ara","Arabica",J403="Exc","Excelsa",J403="Lib","Liberica")</f>
        <v>Liberica</v>
      </c>
      <c r="J403" t="str">
        <f>_xlfn.XLOOKUP(orders!D403,products!$A$1:$A$49,products!$B$1:$B$49,,0)</f>
        <v>Lib</v>
      </c>
      <c r="K403" t="str" cm="1">
        <f t="array" ref="K403">_xlfn.IFS(L403="M","Mid",L403="D","Dark",L403="L","Light")</f>
        <v>Mid</v>
      </c>
      <c r="L403" t="str">
        <f>_xlfn.XLOOKUP(D403,products!$A$1:$A$49,products!$C$1:$C$49,,0)</f>
        <v>M</v>
      </c>
      <c r="M403" s="3">
        <f>_xlfn.XLOOKUP(orders!D403,products!$A$1:$A$49,products!$D$1:$D$49,,0)</f>
        <v>0.2</v>
      </c>
      <c r="N403" s="5">
        <f>_xlfn.XLOOKUP(orders!D403,products!$A$1:$A$49,products!$E$1:$E$49,,0)</f>
        <v>4.3650000000000002</v>
      </c>
      <c r="O403" s="5">
        <f t="shared" si="6"/>
        <v>8.73</v>
      </c>
      <c r="P403" t="str">
        <f>_xlfn.XLOOKUP(CoffeeSales[[#This Row],[Customer ID]],customers!$A$1:$A$1001,customers!$I$1:$I$1001,,0)</f>
        <v>Yes</v>
      </c>
    </row>
    <row r="404" spans="1:16" x14ac:dyDescent="0.3">
      <c r="A404" s="2" t="s">
        <v>2757</v>
      </c>
      <c r="B404" s="6">
        <v>44115</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s="2" t="str" cm="1">
        <f t="array" ref="I404">_xlfn.IFS(J404="Rob","Robusta",J404="Ara","Arabica",J404="Exc","Excelsa",J404="Lib","Liberica")</f>
        <v>Robusta</v>
      </c>
      <c r="J404" t="str">
        <f>_xlfn.XLOOKUP(orders!D404,products!$A$1:$A$49,products!$B$1:$B$49,,0)</f>
        <v>Rob</v>
      </c>
      <c r="K404" t="str" cm="1">
        <f t="array" ref="K404">_xlfn.IFS(L404="M","Mid",L404="D","Dark",L404="L","Light")</f>
        <v>Dark</v>
      </c>
      <c r="L404" t="str">
        <f>_xlfn.XLOOKUP(D404,products!$A$1:$A$49,products!$C$1:$C$49,,0)</f>
        <v>D</v>
      </c>
      <c r="M404" s="3">
        <f>_xlfn.XLOOKUP(orders!D404,products!$A$1:$A$49,products!$D$1:$D$49,,0)</f>
        <v>1</v>
      </c>
      <c r="N404" s="5">
        <f>_xlfn.XLOOKUP(orders!D404,products!$A$1:$A$49,products!$E$1:$E$49,,0)</f>
        <v>8.9499999999999993</v>
      </c>
      <c r="O404" s="5">
        <f t="shared" si="6"/>
        <v>26.849999999999998</v>
      </c>
      <c r="P404" t="str">
        <f>_xlfn.XLOOKUP(CoffeeSales[[#This Row],[Customer ID]],customers!$A$1:$A$1001,customers!$I$1:$I$1001,,0)</f>
        <v>Yes</v>
      </c>
    </row>
    <row r="405" spans="1:16" x14ac:dyDescent="0.3">
      <c r="A405" s="2" t="s">
        <v>2763</v>
      </c>
      <c r="B405" s="6">
        <v>44116</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s="2" t="str" cm="1">
        <f t="array" ref="I405">_xlfn.IFS(J405="Rob","Robusta",J405="Ara","Arabica",J405="Exc","Excelsa",J405="Lib","Liberica")</f>
        <v>Liberica</v>
      </c>
      <c r="J405" t="str">
        <f>_xlfn.XLOOKUP(orders!D405,products!$A$1:$A$49,products!$B$1:$B$49,,0)</f>
        <v>Lib</v>
      </c>
      <c r="K405" t="str" cm="1">
        <f t="array" ref="K405">_xlfn.IFS(L405="M","Mid",L405="D","Dark",L405="L","Light")</f>
        <v>Light</v>
      </c>
      <c r="L405" t="str">
        <f>_xlfn.XLOOKUP(D405,products!$A$1:$A$49,products!$C$1:$C$49,,0)</f>
        <v>L</v>
      </c>
      <c r="M405" s="3">
        <f>_xlfn.XLOOKUP(orders!D405,products!$A$1:$A$49,products!$D$1:$D$49,,0)</f>
        <v>0.2</v>
      </c>
      <c r="N405" s="5">
        <f>_xlfn.XLOOKUP(orders!D405,products!$A$1:$A$49,products!$E$1:$E$49,,0)</f>
        <v>4.7549999999999999</v>
      </c>
      <c r="O405" s="5">
        <f t="shared" si="6"/>
        <v>9.51</v>
      </c>
      <c r="P405" t="str">
        <f>_xlfn.XLOOKUP(CoffeeSales[[#This Row],[Customer ID]],customers!$A$1:$A$1001,customers!$I$1:$I$1001,,0)</f>
        <v>No</v>
      </c>
    </row>
    <row r="406" spans="1:16" x14ac:dyDescent="0.3">
      <c r="A406" s="2" t="s">
        <v>2769</v>
      </c>
      <c r="B406" s="6">
        <v>44117</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s="2" t="str" cm="1">
        <f t="array" ref="I406">_xlfn.IFS(J406="Rob","Robusta",J406="Ara","Arabica",J406="Exc","Excelsa",J406="Lib","Liberica")</f>
        <v>Arabica</v>
      </c>
      <c r="J406" t="str">
        <f>_xlfn.XLOOKUP(orders!D406,products!$A$1:$A$49,products!$B$1:$B$49,,0)</f>
        <v>Ara</v>
      </c>
      <c r="K406" t="str" cm="1">
        <f t="array" ref="K406">_xlfn.IFS(L406="M","Mid",L406="D","Dark",L406="L","Light")</f>
        <v>Dark</v>
      </c>
      <c r="L406" t="str">
        <f>_xlfn.XLOOKUP(D406,products!$A$1:$A$49,products!$C$1:$C$49,,0)</f>
        <v>D</v>
      </c>
      <c r="M406" s="3">
        <f>_xlfn.XLOOKUP(orders!D406,products!$A$1:$A$49,products!$D$1:$D$49,,0)</f>
        <v>1</v>
      </c>
      <c r="N406" s="5">
        <f>_xlfn.XLOOKUP(orders!D406,products!$A$1:$A$49,products!$E$1:$E$49,,0)</f>
        <v>9.9499999999999993</v>
      </c>
      <c r="O406" s="5">
        <f t="shared" si="6"/>
        <v>39.799999999999997</v>
      </c>
      <c r="P406" t="str">
        <f>_xlfn.XLOOKUP(CoffeeSales[[#This Row],[Customer ID]],customers!$A$1:$A$1001,customers!$I$1:$I$1001,,0)</f>
        <v>No</v>
      </c>
    </row>
    <row r="407" spans="1:16" x14ac:dyDescent="0.3">
      <c r="A407" s="2" t="s">
        <v>2775</v>
      </c>
      <c r="B407" s="6">
        <v>44118</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s="2" t="str" cm="1">
        <f t="array" ref="I407">_xlfn.IFS(J407="Rob","Robusta",J407="Ara","Arabica",J407="Exc","Excelsa",J407="Lib","Liberica")</f>
        <v>Excelsa</v>
      </c>
      <c r="J407" t="str">
        <f>_xlfn.XLOOKUP(orders!D407,products!$A$1:$A$49,products!$B$1:$B$49,,0)</f>
        <v>Exc</v>
      </c>
      <c r="K407" t="str" cm="1">
        <f t="array" ref="K407">_xlfn.IFS(L407="M","Mid",L407="D","Dark",L407="L","Light")</f>
        <v>Mid</v>
      </c>
      <c r="L407" t="str">
        <f>_xlfn.XLOOKUP(D407,products!$A$1:$A$49,products!$C$1:$C$49,,0)</f>
        <v>M</v>
      </c>
      <c r="M407" s="3">
        <f>_xlfn.XLOOKUP(orders!D407,products!$A$1:$A$49,products!$D$1:$D$49,,0)</f>
        <v>0.5</v>
      </c>
      <c r="N407" s="5">
        <f>_xlfn.XLOOKUP(orders!D407,products!$A$1:$A$49,products!$E$1:$E$49,,0)</f>
        <v>8.25</v>
      </c>
      <c r="O407" s="5">
        <f t="shared" si="6"/>
        <v>24.75</v>
      </c>
      <c r="P407" t="str">
        <f>_xlfn.XLOOKUP(CoffeeSales[[#This Row],[Customer ID]],customers!$A$1:$A$1001,customers!$I$1:$I$1001,,0)</f>
        <v>Yes</v>
      </c>
    </row>
    <row r="408" spans="1:16" x14ac:dyDescent="0.3">
      <c r="A408" s="2" t="s">
        <v>2781</v>
      </c>
      <c r="B408" s="6">
        <v>44119</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s="2" t="str" cm="1">
        <f t="array" ref="I408">_xlfn.IFS(J408="Rob","Robusta",J408="Ara","Arabica",J408="Exc","Excelsa",J408="Lib","Liberica")</f>
        <v>Excelsa</v>
      </c>
      <c r="J408" t="str">
        <f>_xlfn.XLOOKUP(orders!D408,products!$A$1:$A$49,products!$B$1:$B$49,,0)</f>
        <v>Exc</v>
      </c>
      <c r="K408" t="str" cm="1">
        <f t="array" ref="K408">_xlfn.IFS(L408="M","Mid",L408="D","Dark",L408="L","Light")</f>
        <v>Mid</v>
      </c>
      <c r="L408" t="str">
        <f>_xlfn.XLOOKUP(D408,products!$A$1:$A$49,products!$C$1:$C$49,,0)</f>
        <v>M</v>
      </c>
      <c r="M408" s="3">
        <f>_xlfn.XLOOKUP(orders!D408,products!$A$1:$A$49,products!$D$1:$D$49,,0)</f>
        <v>1</v>
      </c>
      <c r="N408" s="5">
        <f>_xlfn.XLOOKUP(orders!D408,products!$A$1:$A$49,products!$E$1:$E$49,,0)</f>
        <v>13.75</v>
      </c>
      <c r="O408" s="5">
        <f t="shared" si="6"/>
        <v>68.75</v>
      </c>
      <c r="P408" t="str">
        <f>_xlfn.XLOOKUP(CoffeeSales[[#This Row],[Customer ID]],customers!$A$1:$A$1001,customers!$I$1:$I$1001,,0)</f>
        <v>Yes</v>
      </c>
    </row>
    <row r="409" spans="1:16" x14ac:dyDescent="0.3">
      <c r="A409" s="2" t="s">
        <v>2787</v>
      </c>
      <c r="B409" s="6">
        <v>44120</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s="2" t="str" cm="1">
        <f t="array" ref="I409">_xlfn.IFS(J409="Rob","Robusta",J409="Ara","Arabica",J409="Exc","Excelsa",J409="Lib","Liberica")</f>
        <v>Excelsa</v>
      </c>
      <c r="J409" t="str">
        <f>_xlfn.XLOOKUP(orders!D409,products!$A$1:$A$49,products!$B$1:$B$49,,0)</f>
        <v>Exc</v>
      </c>
      <c r="K409" t="str" cm="1">
        <f t="array" ref="K409">_xlfn.IFS(L409="M","Mid",L409="D","Dark",L409="L","Light")</f>
        <v>Mid</v>
      </c>
      <c r="L409" t="str">
        <f>_xlfn.XLOOKUP(D409,products!$A$1:$A$49,products!$C$1:$C$49,,0)</f>
        <v>M</v>
      </c>
      <c r="M409" s="3">
        <f>_xlfn.XLOOKUP(orders!D409,products!$A$1:$A$49,products!$D$1:$D$49,,0)</f>
        <v>0.5</v>
      </c>
      <c r="N409" s="5">
        <f>_xlfn.XLOOKUP(orders!D409,products!$A$1:$A$49,products!$E$1:$E$49,,0)</f>
        <v>8.25</v>
      </c>
      <c r="O409" s="5">
        <f t="shared" si="6"/>
        <v>49.5</v>
      </c>
      <c r="P409" t="str">
        <f>_xlfn.XLOOKUP(CoffeeSales[[#This Row],[Customer ID]],customers!$A$1:$A$1001,customers!$I$1:$I$1001,,0)</f>
        <v>No</v>
      </c>
    </row>
    <row r="410" spans="1:16" x14ac:dyDescent="0.3">
      <c r="A410" s="2" t="s">
        <v>2792</v>
      </c>
      <c r="B410" s="6">
        <v>44121</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s="2" t="str" cm="1">
        <f t="array" ref="I410">_xlfn.IFS(J410="Rob","Robusta",J410="Ara","Arabica",J410="Exc","Excelsa",J410="Lib","Liberica")</f>
        <v>Arabica</v>
      </c>
      <c r="J410" t="str">
        <f>_xlfn.XLOOKUP(orders!D410,products!$A$1:$A$49,products!$B$1:$B$49,,0)</f>
        <v>Ara</v>
      </c>
      <c r="K410" t="str" cm="1">
        <f t="array" ref="K410">_xlfn.IFS(L410="M","Mid",L410="D","Dark",L410="L","Light")</f>
        <v>Mid</v>
      </c>
      <c r="L410" t="str">
        <f>_xlfn.XLOOKUP(D410,products!$A$1:$A$49,products!$C$1:$C$49,,0)</f>
        <v>M</v>
      </c>
      <c r="M410" s="3">
        <f>_xlfn.XLOOKUP(orders!D410,products!$A$1:$A$49,products!$D$1:$D$49,,0)</f>
        <v>2.5</v>
      </c>
      <c r="N410" s="5">
        <f>_xlfn.XLOOKUP(orders!D410,products!$A$1:$A$49,products!$E$1:$E$49,,0)</f>
        <v>25.874999999999996</v>
      </c>
      <c r="O410" s="5">
        <f t="shared" si="6"/>
        <v>51.749999999999993</v>
      </c>
      <c r="P410" t="str">
        <f>_xlfn.XLOOKUP(CoffeeSales[[#This Row],[Customer ID]],customers!$A$1:$A$1001,customers!$I$1:$I$1001,,0)</f>
        <v>Yes</v>
      </c>
    </row>
    <row r="411" spans="1:16" x14ac:dyDescent="0.3">
      <c r="A411" s="2" t="s">
        <v>2798</v>
      </c>
      <c r="B411" s="6">
        <v>44122</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s="2" t="str" cm="1">
        <f t="array" ref="I411">_xlfn.IFS(J411="Rob","Robusta",J411="Ara","Arabica",J411="Exc","Excelsa",J411="Lib","Liberica")</f>
        <v>Liberica</v>
      </c>
      <c r="J411" t="str">
        <f>_xlfn.XLOOKUP(orders!D411,products!$A$1:$A$49,products!$B$1:$B$49,,0)</f>
        <v>Lib</v>
      </c>
      <c r="K411" t="str" cm="1">
        <f t="array" ref="K411">_xlfn.IFS(L411="M","Mid",L411="D","Dark",L411="L","Light")</f>
        <v>Light</v>
      </c>
      <c r="L411" t="str">
        <f>_xlfn.XLOOKUP(D411,products!$A$1:$A$49,products!$C$1:$C$49,,0)</f>
        <v>L</v>
      </c>
      <c r="M411" s="3">
        <f>_xlfn.XLOOKUP(orders!D411,products!$A$1:$A$49,products!$D$1:$D$49,,0)</f>
        <v>1</v>
      </c>
      <c r="N411" s="5">
        <f>_xlfn.XLOOKUP(orders!D411,products!$A$1:$A$49,products!$E$1:$E$49,,0)</f>
        <v>15.85</v>
      </c>
      <c r="O411" s="5">
        <f t="shared" si="6"/>
        <v>47.55</v>
      </c>
      <c r="P411" t="str">
        <f>_xlfn.XLOOKUP(CoffeeSales[[#This Row],[Customer ID]],customers!$A$1:$A$1001,customers!$I$1:$I$1001,,0)</f>
        <v>Yes</v>
      </c>
    </row>
    <row r="412" spans="1:16" x14ac:dyDescent="0.3">
      <c r="A412" s="2" t="s">
        <v>2803</v>
      </c>
      <c r="B412" s="6">
        <v>44123</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s="2" t="str" cm="1">
        <f t="array" ref="I412">_xlfn.IFS(J412="Rob","Robusta",J412="Ara","Arabica",J412="Exc","Excelsa",J412="Lib","Liberica")</f>
        <v>Arabica</v>
      </c>
      <c r="J412" t="str">
        <f>_xlfn.XLOOKUP(orders!D412,products!$A$1:$A$49,products!$B$1:$B$49,,0)</f>
        <v>Ara</v>
      </c>
      <c r="K412" t="str" cm="1">
        <f t="array" ref="K412">_xlfn.IFS(L412="M","Mid",L412="D","Dark",L412="L","Light")</f>
        <v>Light</v>
      </c>
      <c r="L412" t="str">
        <f>_xlfn.XLOOKUP(D412,products!$A$1:$A$49,products!$C$1:$C$49,,0)</f>
        <v>L</v>
      </c>
      <c r="M412" s="3">
        <f>_xlfn.XLOOKUP(orders!D412,products!$A$1:$A$49,products!$D$1:$D$49,,0)</f>
        <v>0.2</v>
      </c>
      <c r="N412" s="5">
        <f>_xlfn.XLOOKUP(orders!D412,products!$A$1:$A$49,products!$E$1:$E$49,,0)</f>
        <v>3.8849999999999998</v>
      </c>
      <c r="O412" s="5">
        <f t="shared" si="6"/>
        <v>15.54</v>
      </c>
      <c r="P412" t="str">
        <f>_xlfn.XLOOKUP(CoffeeSales[[#This Row],[Customer ID]],customers!$A$1:$A$1001,customers!$I$1:$I$1001,,0)</f>
        <v>No</v>
      </c>
    </row>
    <row r="413" spans="1:16" x14ac:dyDescent="0.3">
      <c r="A413" s="2" t="s">
        <v>2808</v>
      </c>
      <c r="B413" s="6">
        <v>44124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s="2" t="str" cm="1">
        <f t="array" ref="I413">_xlfn.IFS(J413="Rob","Robusta",J413="Ara","Arabica",J413="Exc","Excelsa",J413="Lib","Liberica")</f>
        <v>Liberica</v>
      </c>
      <c r="J413" t="str">
        <f>_xlfn.XLOOKUP(orders!D413,products!$A$1:$A$49,products!$B$1:$B$49,,0)</f>
        <v>Lib</v>
      </c>
      <c r="K413" t="str" cm="1">
        <f t="array" ref="K413">_xlfn.IFS(L413="M","Mid",L413="D","Dark",L413="L","Light")</f>
        <v>Mid</v>
      </c>
      <c r="L413" t="str">
        <f>_xlfn.XLOOKUP(D413,products!$A$1:$A$49,products!$C$1:$C$49,,0)</f>
        <v>M</v>
      </c>
      <c r="M413" s="3">
        <f>_xlfn.XLOOKUP(orders!D413,products!$A$1:$A$49,products!$D$1:$D$49,,0)</f>
        <v>1</v>
      </c>
      <c r="N413" s="5">
        <f>_xlfn.XLOOKUP(orders!D413,products!$A$1:$A$49,products!$E$1:$E$49,,0)</f>
        <v>14.55</v>
      </c>
      <c r="O413" s="5">
        <f t="shared" si="6"/>
        <v>87.300000000000011</v>
      </c>
      <c r="P413" t="str">
        <f>_xlfn.XLOOKUP(CoffeeSales[[#This Row],[Customer ID]],customers!$A$1:$A$1001,customers!$I$1:$I$1001,,0)</f>
        <v>Yes</v>
      </c>
    </row>
    <row r="414" spans="1:16" x14ac:dyDescent="0.3">
      <c r="A414" s="2" t="s">
        <v>2813</v>
      </c>
      <c r="B414" s="6">
        <v>44125</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s="2" t="str" cm="1">
        <f t="array" ref="I414">_xlfn.IFS(J414="Rob","Robusta",J414="Ara","Arabica",J414="Exc","Excelsa",J414="Lib","Liberica")</f>
        <v>Arabica</v>
      </c>
      <c r="J414" t="str">
        <f>_xlfn.XLOOKUP(orders!D414,products!$A$1:$A$49,products!$B$1:$B$49,,0)</f>
        <v>Ara</v>
      </c>
      <c r="K414" t="str" cm="1">
        <f t="array" ref="K414">_xlfn.IFS(L414="M","Mid",L414="D","Dark",L414="L","Light")</f>
        <v>Mid</v>
      </c>
      <c r="L414" t="str">
        <f>_xlfn.XLOOKUP(D414,products!$A$1:$A$49,products!$C$1:$C$49,,0)</f>
        <v>M</v>
      </c>
      <c r="M414" s="3">
        <f>_xlfn.XLOOKUP(orders!D414,products!$A$1:$A$49,products!$D$1:$D$49,,0)</f>
        <v>1</v>
      </c>
      <c r="N414" s="5">
        <f>_xlfn.XLOOKUP(orders!D414,products!$A$1:$A$49,products!$E$1:$E$49,,0)</f>
        <v>11.25</v>
      </c>
      <c r="O414" s="5">
        <f t="shared" si="6"/>
        <v>56.25</v>
      </c>
      <c r="P414" t="str">
        <f>_xlfn.XLOOKUP(CoffeeSales[[#This Row],[Customer ID]],customers!$A$1:$A$1001,customers!$I$1:$I$1001,,0)</f>
        <v>Yes</v>
      </c>
    </row>
    <row r="415" spans="1:16" x14ac:dyDescent="0.3">
      <c r="A415" s="2" t="s">
        <v>2818</v>
      </c>
      <c r="B415" s="6">
        <v>44126</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s="2" t="str" cm="1">
        <f t="array" ref="I415">_xlfn.IFS(J415="Rob","Robusta",J415="Ara","Arabica",J415="Exc","Excelsa",J415="Lib","Liberica")</f>
        <v>Liberica</v>
      </c>
      <c r="J415" t="str">
        <f>_xlfn.XLOOKUP(orders!D415,products!$A$1:$A$49,products!$B$1:$B$49,,0)</f>
        <v>Lib</v>
      </c>
      <c r="K415" t="str" cm="1">
        <f t="array" ref="K415">_xlfn.IFS(L415="M","Mid",L415="D","Dark",L415="L","Light")</f>
        <v>Light</v>
      </c>
      <c r="L415" t="str">
        <f>_xlfn.XLOOKUP(D415,products!$A$1:$A$49,products!$C$1:$C$49,,0)</f>
        <v>L</v>
      </c>
      <c r="M415" s="3">
        <f>_xlfn.XLOOKUP(orders!D415,products!$A$1:$A$49,products!$D$1:$D$49,,0)</f>
        <v>2.5</v>
      </c>
      <c r="N415" s="5">
        <f>_xlfn.XLOOKUP(orders!D415,products!$A$1:$A$49,products!$E$1:$E$49,,0)</f>
        <v>36.454999999999998</v>
      </c>
      <c r="O415" s="5">
        <f t="shared" si="6"/>
        <v>36.454999999999998</v>
      </c>
      <c r="P415" t="str">
        <f>_xlfn.XLOOKUP(CoffeeSales[[#This Row],[Customer ID]],customers!$A$1:$A$1001,customers!$I$1:$I$1001,,0)</f>
        <v>Yes</v>
      </c>
    </row>
    <row r="416" spans="1:16" x14ac:dyDescent="0.3">
      <c r="A416" s="2" t="s">
        <v>2824</v>
      </c>
      <c r="B416" s="6">
        <v>44127</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s="2" t="str" cm="1">
        <f t="array" ref="I416">_xlfn.IFS(J416="Rob","Robusta",J416="Ara","Arabica",J416="Exc","Excelsa",J416="Lib","Liberica")</f>
        <v>Robusta</v>
      </c>
      <c r="J416" t="str">
        <f>_xlfn.XLOOKUP(orders!D416,products!$A$1:$A$49,products!$B$1:$B$49,,0)</f>
        <v>Rob</v>
      </c>
      <c r="K416" t="str" cm="1">
        <f t="array" ref="K416">_xlfn.IFS(L416="M","Mid",L416="D","Dark",L416="L","Light")</f>
        <v>Light</v>
      </c>
      <c r="L416" t="str">
        <f>_xlfn.XLOOKUP(D416,products!$A$1:$A$49,products!$C$1:$C$49,,0)</f>
        <v>L</v>
      </c>
      <c r="M416" s="3">
        <f>_xlfn.XLOOKUP(orders!D416,products!$A$1:$A$49,products!$D$1:$D$49,,0)</f>
        <v>0.2</v>
      </c>
      <c r="N416" s="5">
        <f>_xlfn.XLOOKUP(orders!D416,products!$A$1:$A$49,products!$E$1:$E$49,,0)</f>
        <v>3.5849999999999995</v>
      </c>
      <c r="O416" s="5">
        <f t="shared" si="6"/>
        <v>10.754999999999999</v>
      </c>
      <c r="P416" t="str">
        <f>_xlfn.XLOOKUP(CoffeeSales[[#This Row],[Customer ID]],customers!$A$1:$A$1001,customers!$I$1:$I$1001,,0)</f>
        <v>Yes</v>
      </c>
    </row>
    <row r="417" spans="1:16" x14ac:dyDescent="0.3">
      <c r="A417" s="2" t="s">
        <v>2829</v>
      </c>
      <c r="B417" s="6">
        <v>44128</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s="2" t="str" cm="1">
        <f t="array" ref="I417">_xlfn.IFS(J417="Rob","Robusta",J417="Ara","Arabica",J417="Exc","Excelsa",J417="Lib","Liberica")</f>
        <v>Robusta</v>
      </c>
      <c r="J417" t="str">
        <f>_xlfn.XLOOKUP(orders!D417,products!$A$1:$A$49,products!$B$1:$B$49,,0)</f>
        <v>Rob</v>
      </c>
      <c r="K417" t="str" cm="1">
        <f t="array" ref="K417">_xlfn.IFS(L417="M","Mid",L417="D","Dark",L417="L","Light")</f>
        <v>Mid</v>
      </c>
      <c r="L417" t="str">
        <f>_xlfn.XLOOKUP(D417,products!$A$1:$A$49,products!$C$1:$C$49,,0)</f>
        <v>M</v>
      </c>
      <c r="M417" s="3">
        <f>_xlfn.XLOOKUP(orders!D417,products!$A$1:$A$49,products!$D$1:$D$49,,0)</f>
        <v>0.2</v>
      </c>
      <c r="N417" s="5">
        <f>_xlfn.XLOOKUP(orders!D417,products!$A$1:$A$49,products!$E$1:$E$49,,0)</f>
        <v>2.9849999999999999</v>
      </c>
      <c r="O417" s="5">
        <f t="shared" si="6"/>
        <v>8.9550000000000001</v>
      </c>
      <c r="P417" t="str">
        <f>_xlfn.XLOOKUP(CoffeeSales[[#This Row],[Customer ID]],customers!$A$1:$A$1001,customers!$I$1:$I$1001,,0)</f>
        <v>No</v>
      </c>
    </row>
    <row r="418" spans="1:16" x14ac:dyDescent="0.3">
      <c r="A418" s="2" t="s">
        <v>2834</v>
      </c>
      <c r="B418" s="6">
        <v>44129</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s="2" t="str" cm="1">
        <f t="array" ref="I418">_xlfn.IFS(J418="Rob","Robusta",J418="Ara","Arabica",J418="Exc","Excelsa",J418="Lib","Liberica")</f>
        <v>Arabica</v>
      </c>
      <c r="J418" t="str">
        <f>_xlfn.XLOOKUP(orders!D418,products!$A$1:$A$49,products!$B$1:$B$49,,0)</f>
        <v>Ara</v>
      </c>
      <c r="K418" t="str" cm="1">
        <f t="array" ref="K418">_xlfn.IFS(L418="M","Mid",L418="D","Dark",L418="L","Light")</f>
        <v>Light</v>
      </c>
      <c r="L418" t="str">
        <f>_xlfn.XLOOKUP(D418,products!$A$1:$A$49,products!$C$1:$C$49,,0)</f>
        <v>L</v>
      </c>
      <c r="M418" s="3">
        <f>_xlfn.XLOOKUP(orders!D418,products!$A$1:$A$49,products!$D$1:$D$49,,0)</f>
        <v>0.5</v>
      </c>
      <c r="N418" s="5">
        <f>_xlfn.XLOOKUP(orders!D418,products!$A$1:$A$49,products!$E$1:$E$49,,0)</f>
        <v>7.77</v>
      </c>
      <c r="O418" s="5">
        <f t="shared" si="6"/>
        <v>23.31</v>
      </c>
      <c r="P418" t="str">
        <f>_xlfn.XLOOKUP(CoffeeSales[[#This Row],[Customer ID]],customers!$A$1:$A$1001,customers!$I$1:$I$1001,,0)</f>
        <v>Yes</v>
      </c>
    </row>
    <row r="419" spans="1:16" x14ac:dyDescent="0.3">
      <c r="A419" s="2" t="s">
        <v>2839</v>
      </c>
      <c r="B419" s="6">
        <v>44130</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s="2" t="str" cm="1">
        <f t="array" ref="I419">_xlfn.IFS(J419="Rob","Robusta",J419="Ara","Arabica",J419="Exc","Excelsa",J419="Lib","Liberica")</f>
        <v>Arabica</v>
      </c>
      <c r="J419" t="str">
        <f>_xlfn.XLOOKUP(orders!D419,products!$A$1:$A$49,products!$B$1:$B$49,,0)</f>
        <v>Ara</v>
      </c>
      <c r="K419" t="str" cm="1">
        <f t="array" ref="K419">_xlfn.IFS(L419="M","Mid",L419="D","Dark",L419="L","Light")</f>
        <v>Light</v>
      </c>
      <c r="L419" t="str">
        <f>_xlfn.XLOOKUP(D419,products!$A$1:$A$49,products!$C$1:$C$49,,0)</f>
        <v>L</v>
      </c>
      <c r="M419" s="3">
        <f>_xlfn.XLOOKUP(orders!D419,products!$A$1:$A$49,products!$D$1:$D$49,,0)</f>
        <v>2.5</v>
      </c>
      <c r="N419" s="5">
        <f>_xlfn.XLOOKUP(orders!D419,products!$A$1:$A$49,products!$E$1:$E$49,,0)</f>
        <v>29.784999999999997</v>
      </c>
      <c r="O419" s="5">
        <f t="shared" si="6"/>
        <v>29.784999999999997</v>
      </c>
      <c r="P419" t="str">
        <f>_xlfn.XLOOKUP(CoffeeSales[[#This Row],[Customer ID]],customers!$A$1:$A$1001,customers!$I$1:$I$1001,,0)</f>
        <v>Yes</v>
      </c>
    </row>
    <row r="420" spans="1:16" x14ac:dyDescent="0.3">
      <c r="A420" s="2" t="s">
        <v>2844</v>
      </c>
      <c r="B420" s="6">
        <v>44131</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s="2" t="str" cm="1">
        <f t="array" ref="I420">_xlfn.IFS(J420="Rob","Robusta",J420="Ara","Arabica",J420="Exc","Excelsa",J420="Lib","Liberica")</f>
        <v>Arabica</v>
      </c>
      <c r="J420" t="str">
        <f>_xlfn.XLOOKUP(orders!D420,products!$A$1:$A$49,products!$B$1:$B$49,,0)</f>
        <v>Ara</v>
      </c>
      <c r="K420" t="str" cm="1">
        <f t="array" ref="K420">_xlfn.IFS(L420="M","Mid",L420="D","Dark",L420="L","Light")</f>
        <v>Light</v>
      </c>
      <c r="L420" t="str">
        <f>_xlfn.XLOOKUP(D420,products!$A$1:$A$49,products!$C$1:$C$49,,0)</f>
        <v>L</v>
      </c>
      <c r="M420" s="3">
        <f>_xlfn.XLOOKUP(orders!D420,products!$A$1:$A$49,products!$D$1:$D$49,,0)</f>
        <v>2.5</v>
      </c>
      <c r="N420" s="5">
        <f>_xlfn.XLOOKUP(orders!D420,products!$A$1:$A$49,products!$E$1:$E$49,,0)</f>
        <v>29.784999999999997</v>
      </c>
      <c r="O420" s="5">
        <f t="shared" si="6"/>
        <v>148.92499999999998</v>
      </c>
      <c r="P420" t="str">
        <f>_xlfn.XLOOKUP(CoffeeSales[[#This Row],[Customer ID]],customers!$A$1:$A$1001,customers!$I$1:$I$1001,,0)</f>
        <v>Yes</v>
      </c>
    </row>
    <row r="421" spans="1:16" x14ac:dyDescent="0.3">
      <c r="A421" s="2" t="s">
        <v>2849</v>
      </c>
      <c r="B421" s="6">
        <v>44132</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s="2" t="str" cm="1">
        <f t="array" ref="I421">_xlfn.IFS(J421="Rob","Robusta",J421="Ara","Arabica",J421="Exc","Excelsa",J421="Lib","Liberica")</f>
        <v>Liberica</v>
      </c>
      <c r="J421" t="str">
        <f>_xlfn.XLOOKUP(orders!D421,products!$A$1:$A$49,products!$B$1:$B$49,,0)</f>
        <v>Lib</v>
      </c>
      <c r="K421" t="str" cm="1">
        <f t="array" ref="K421">_xlfn.IFS(L421="M","Mid",L421="D","Dark",L421="L","Light")</f>
        <v>Mid</v>
      </c>
      <c r="L421" t="str">
        <f>_xlfn.XLOOKUP(D421,products!$A$1:$A$49,products!$C$1:$C$49,,0)</f>
        <v>M</v>
      </c>
      <c r="M421" s="3">
        <f>_xlfn.XLOOKUP(orders!D421,products!$A$1:$A$49,products!$D$1:$D$49,,0)</f>
        <v>0.5</v>
      </c>
      <c r="N421" s="5">
        <f>_xlfn.XLOOKUP(orders!D421,products!$A$1:$A$49,products!$E$1:$E$49,,0)</f>
        <v>8.73</v>
      </c>
      <c r="O421" s="5">
        <f t="shared" si="6"/>
        <v>8.73</v>
      </c>
      <c r="P421" t="str">
        <f>_xlfn.XLOOKUP(CoffeeSales[[#This Row],[Customer ID]],customers!$A$1:$A$1001,customers!$I$1:$I$1001,,0)</f>
        <v>Yes</v>
      </c>
    </row>
    <row r="422" spans="1:16" x14ac:dyDescent="0.3">
      <c r="A422" s="2" t="s">
        <v>2855</v>
      </c>
      <c r="B422" s="6">
        <v>44133</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s="2" t="str" cm="1">
        <f t="array" ref="I422">_xlfn.IFS(J422="Rob","Robusta",J422="Ara","Arabica",J422="Exc","Excelsa",J422="Lib","Liberica")</f>
        <v>Liberica</v>
      </c>
      <c r="J422" t="str">
        <f>_xlfn.XLOOKUP(orders!D422,products!$A$1:$A$49,products!$B$1:$B$49,,0)</f>
        <v>Lib</v>
      </c>
      <c r="K422" t="str" cm="1">
        <f t="array" ref="K422">_xlfn.IFS(L422="M","Mid",L422="D","Dark",L422="L","Light")</f>
        <v>Dark</v>
      </c>
      <c r="L422" t="str">
        <f>_xlfn.XLOOKUP(D422,products!$A$1:$A$49,products!$C$1:$C$49,,0)</f>
        <v>D</v>
      </c>
      <c r="M422" s="3">
        <f>_xlfn.XLOOKUP(orders!D422,products!$A$1:$A$49,products!$D$1:$D$49,,0)</f>
        <v>0.5</v>
      </c>
      <c r="N422" s="5">
        <f>_xlfn.XLOOKUP(orders!D422,products!$A$1:$A$49,products!$E$1:$E$49,,0)</f>
        <v>7.77</v>
      </c>
      <c r="O422" s="5">
        <f t="shared" si="6"/>
        <v>31.08</v>
      </c>
      <c r="P422" t="str">
        <f>_xlfn.XLOOKUP(CoffeeSales[[#This Row],[Customer ID]],customers!$A$1:$A$1001,customers!$I$1:$I$1001,,0)</f>
        <v>No</v>
      </c>
    </row>
    <row r="423" spans="1:16" x14ac:dyDescent="0.3">
      <c r="A423" s="2" t="s">
        <v>2855</v>
      </c>
      <c r="B423" s="6">
        <v>44134</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s="2" t="str" cm="1">
        <f t="array" ref="I423">_xlfn.IFS(J423="Rob","Robusta",J423="Ara","Arabica",J423="Exc","Excelsa",J423="Lib","Liberica")</f>
        <v>Arabica</v>
      </c>
      <c r="J423" t="str">
        <f>_xlfn.XLOOKUP(orders!D423,products!$A$1:$A$49,products!$B$1:$B$49,,0)</f>
        <v>Ara</v>
      </c>
      <c r="K423" t="str" cm="1">
        <f t="array" ref="K423">_xlfn.IFS(L423="M","Mid",L423="D","Dark",L423="L","Light")</f>
        <v>Dark</v>
      </c>
      <c r="L423" t="str">
        <f>_xlfn.XLOOKUP(D423,products!$A$1:$A$49,products!$C$1:$C$49,,0)</f>
        <v>D</v>
      </c>
      <c r="M423" s="3">
        <f>_xlfn.XLOOKUP(orders!D423,products!$A$1:$A$49,products!$D$1:$D$49,,0)</f>
        <v>2.5</v>
      </c>
      <c r="N423" s="5">
        <f>_xlfn.XLOOKUP(orders!D423,products!$A$1:$A$49,products!$E$1:$E$49,,0)</f>
        <v>22.884999999999998</v>
      </c>
      <c r="O423" s="5">
        <f t="shared" si="6"/>
        <v>137.31</v>
      </c>
      <c r="P423" t="str">
        <f>_xlfn.XLOOKUP(CoffeeSales[[#This Row],[Customer ID]],customers!$A$1:$A$1001,customers!$I$1:$I$1001,,0)</f>
        <v>No</v>
      </c>
    </row>
    <row r="424" spans="1:16" x14ac:dyDescent="0.3">
      <c r="A424" s="2" t="s">
        <v>2866</v>
      </c>
      <c r="B424" s="6">
        <v>44135</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s="2" t="str" cm="1">
        <f t="array" ref="I424">_xlfn.IFS(J424="Rob","Robusta",J424="Ara","Arabica",J424="Exc","Excelsa",J424="Lib","Liberica")</f>
        <v>Arabica</v>
      </c>
      <c r="J424" t="str">
        <f>_xlfn.XLOOKUP(orders!D424,products!$A$1:$A$49,products!$B$1:$B$49,,0)</f>
        <v>Ara</v>
      </c>
      <c r="K424" t="str" cm="1">
        <f t="array" ref="K424">_xlfn.IFS(L424="M","Mid",L424="D","Dark",L424="L","Light")</f>
        <v>Dark</v>
      </c>
      <c r="L424" t="str">
        <f>_xlfn.XLOOKUP(D424,products!$A$1:$A$49,products!$C$1:$C$49,,0)</f>
        <v>D</v>
      </c>
      <c r="M424" s="3">
        <f>_xlfn.XLOOKUP(orders!D424,products!$A$1:$A$49,products!$D$1:$D$49,,0)</f>
        <v>0.5</v>
      </c>
      <c r="N424" s="5">
        <f>_xlfn.XLOOKUP(orders!D424,products!$A$1:$A$49,products!$E$1:$E$49,,0)</f>
        <v>5.97</v>
      </c>
      <c r="O424" s="5">
        <f t="shared" si="6"/>
        <v>29.849999999999998</v>
      </c>
      <c r="P424" t="str">
        <f>_xlfn.XLOOKUP(CoffeeSales[[#This Row],[Customer ID]],customers!$A$1:$A$1001,customers!$I$1:$I$1001,,0)</f>
        <v>No</v>
      </c>
    </row>
    <row r="425" spans="1:16" x14ac:dyDescent="0.3">
      <c r="A425" s="2" t="s">
        <v>2871</v>
      </c>
      <c r="B425" s="6">
        <v>44136</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s="2" t="str" cm="1">
        <f t="array" ref="I425">_xlfn.IFS(J425="Rob","Robusta",J425="Ara","Arabica",J425="Exc","Excelsa",J425="Lib","Liberica")</f>
        <v>Robusta</v>
      </c>
      <c r="J425" t="str">
        <f>_xlfn.XLOOKUP(orders!D425,products!$A$1:$A$49,products!$B$1:$B$49,,0)</f>
        <v>Rob</v>
      </c>
      <c r="K425" t="str" cm="1">
        <f t="array" ref="K425">_xlfn.IFS(L425="M","Mid",L425="D","Dark",L425="L","Light")</f>
        <v>Mid</v>
      </c>
      <c r="L425" t="str">
        <f>_xlfn.XLOOKUP(D425,products!$A$1:$A$49,products!$C$1:$C$49,,0)</f>
        <v>M</v>
      </c>
      <c r="M425" s="3">
        <f>_xlfn.XLOOKUP(orders!D425,products!$A$1:$A$49,products!$D$1:$D$49,,0)</f>
        <v>0.5</v>
      </c>
      <c r="N425" s="5">
        <f>_xlfn.XLOOKUP(orders!D425,products!$A$1:$A$49,products!$E$1:$E$49,,0)</f>
        <v>5.97</v>
      </c>
      <c r="O425" s="5">
        <f t="shared" si="6"/>
        <v>17.91</v>
      </c>
      <c r="P425" t="str">
        <f>_xlfn.XLOOKUP(CoffeeSales[[#This Row],[Customer ID]],customers!$A$1:$A$1001,customers!$I$1:$I$1001,,0)</f>
        <v>No</v>
      </c>
    </row>
    <row r="426" spans="1:16" x14ac:dyDescent="0.3">
      <c r="A426" s="2" t="s">
        <v>2876</v>
      </c>
      <c r="B426" s="6">
        <v>44137</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s="2" t="str" cm="1">
        <f t="array" ref="I426">_xlfn.IFS(J426="Rob","Robusta",J426="Ara","Arabica",J426="Exc","Excelsa",J426="Lib","Liberica")</f>
        <v>Excelsa</v>
      </c>
      <c r="J426" t="str">
        <f>_xlfn.XLOOKUP(orders!D426,products!$A$1:$A$49,products!$B$1:$B$49,,0)</f>
        <v>Exc</v>
      </c>
      <c r="K426" t="str" cm="1">
        <f t="array" ref="K426">_xlfn.IFS(L426="M","Mid",L426="D","Dark",L426="L","Light")</f>
        <v>Light</v>
      </c>
      <c r="L426" t="str">
        <f>_xlfn.XLOOKUP(D426,products!$A$1:$A$49,products!$C$1:$C$49,,0)</f>
        <v>L</v>
      </c>
      <c r="M426" s="3">
        <f>_xlfn.XLOOKUP(orders!D426,products!$A$1:$A$49,products!$D$1:$D$49,,0)</f>
        <v>0.5</v>
      </c>
      <c r="N426" s="5">
        <f>_xlfn.XLOOKUP(orders!D426,products!$A$1:$A$49,products!$E$1:$E$49,,0)</f>
        <v>8.91</v>
      </c>
      <c r="O426" s="5">
        <f t="shared" si="6"/>
        <v>26.73</v>
      </c>
      <c r="P426" t="str">
        <f>_xlfn.XLOOKUP(CoffeeSales[[#This Row],[Customer ID]],customers!$A$1:$A$1001,customers!$I$1:$I$1001,,0)</f>
        <v>Yes</v>
      </c>
    </row>
    <row r="427" spans="1:16" x14ac:dyDescent="0.3">
      <c r="A427" s="2" t="s">
        <v>2882</v>
      </c>
      <c r="B427" s="6">
        <v>44138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s="2" t="str" cm="1">
        <f t="array" ref="I427">_xlfn.IFS(J427="Rob","Robusta",J427="Ara","Arabica",J427="Exc","Excelsa",J427="Lib","Liberica")</f>
        <v>Robusta</v>
      </c>
      <c r="J427" t="str">
        <f>_xlfn.XLOOKUP(orders!D427,products!$A$1:$A$49,products!$B$1:$B$49,,0)</f>
        <v>Rob</v>
      </c>
      <c r="K427" t="str" cm="1">
        <f t="array" ref="K427">_xlfn.IFS(L427="M","Mid",L427="D","Dark",L427="L","Light")</f>
        <v>Dark</v>
      </c>
      <c r="L427" t="str">
        <f>_xlfn.XLOOKUP(D427,products!$A$1:$A$49,products!$C$1:$C$49,,0)</f>
        <v>D</v>
      </c>
      <c r="M427" s="3">
        <f>_xlfn.XLOOKUP(orders!D427,products!$A$1:$A$49,products!$D$1:$D$49,,0)</f>
        <v>1</v>
      </c>
      <c r="N427" s="5">
        <f>_xlfn.XLOOKUP(orders!D427,products!$A$1:$A$49,products!$E$1:$E$49,,0)</f>
        <v>8.9499999999999993</v>
      </c>
      <c r="O427" s="5">
        <f t="shared" si="6"/>
        <v>17.899999999999999</v>
      </c>
      <c r="P427" t="str">
        <f>_xlfn.XLOOKUP(CoffeeSales[[#This Row],[Customer ID]],customers!$A$1:$A$1001,customers!$I$1:$I$1001,,0)</f>
        <v>No</v>
      </c>
    </row>
    <row r="428" spans="1:16" x14ac:dyDescent="0.3">
      <c r="A428" s="2" t="s">
        <v>2888</v>
      </c>
      <c r="B428" s="6">
        <v>44139</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s="2" t="str" cm="1">
        <f t="array" ref="I428">_xlfn.IFS(J428="Rob","Robusta",J428="Ara","Arabica",J428="Exc","Excelsa",J428="Lib","Liberica")</f>
        <v>Robusta</v>
      </c>
      <c r="J428" t="str">
        <f>_xlfn.XLOOKUP(orders!D428,products!$A$1:$A$49,products!$B$1:$B$49,,0)</f>
        <v>Rob</v>
      </c>
      <c r="K428" t="str" cm="1">
        <f t="array" ref="K428">_xlfn.IFS(L428="M","Mid",L428="D","Dark",L428="L","Light")</f>
        <v>Light</v>
      </c>
      <c r="L428" t="str">
        <f>_xlfn.XLOOKUP(D428,products!$A$1:$A$49,products!$C$1:$C$49,,0)</f>
        <v>L</v>
      </c>
      <c r="M428" s="3">
        <f>_xlfn.XLOOKUP(orders!D428,products!$A$1:$A$49,products!$D$1:$D$49,,0)</f>
        <v>0.2</v>
      </c>
      <c r="N428" s="5">
        <f>_xlfn.XLOOKUP(orders!D428,products!$A$1:$A$49,products!$E$1:$E$49,,0)</f>
        <v>3.5849999999999995</v>
      </c>
      <c r="O428" s="5">
        <f t="shared" si="6"/>
        <v>14.339999999999998</v>
      </c>
      <c r="P428" t="str">
        <f>_xlfn.XLOOKUP(CoffeeSales[[#This Row],[Customer ID]],customers!$A$1:$A$1001,customers!$I$1:$I$1001,,0)</f>
        <v>Yes</v>
      </c>
    </row>
    <row r="429" spans="1:16" x14ac:dyDescent="0.3">
      <c r="A429" s="2" t="s">
        <v>2894</v>
      </c>
      <c r="B429" s="6">
        <v>44140</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s="2" t="str" cm="1">
        <f t="array" ref="I429">_xlfn.IFS(J429="Rob","Robusta",J429="Ara","Arabica",J429="Exc","Excelsa",J429="Lib","Liberica")</f>
        <v>Arabica</v>
      </c>
      <c r="J429" t="str">
        <f>_xlfn.XLOOKUP(orders!D429,products!$A$1:$A$49,products!$B$1:$B$49,,0)</f>
        <v>Ara</v>
      </c>
      <c r="K429" t="str" cm="1">
        <f t="array" ref="K429">_xlfn.IFS(L429="M","Mid",L429="D","Dark",L429="L","Light")</f>
        <v>Mid</v>
      </c>
      <c r="L429" t="str">
        <f>_xlfn.XLOOKUP(D429,products!$A$1:$A$49,products!$C$1:$C$49,,0)</f>
        <v>M</v>
      </c>
      <c r="M429" s="3">
        <f>_xlfn.XLOOKUP(orders!D429,products!$A$1:$A$49,products!$D$1:$D$49,,0)</f>
        <v>2.5</v>
      </c>
      <c r="N429" s="5">
        <f>_xlfn.XLOOKUP(orders!D429,products!$A$1:$A$49,products!$E$1:$E$49,,0)</f>
        <v>25.874999999999996</v>
      </c>
      <c r="O429" s="5">
        <f t="shared" si="6"/>
        <v>77.624999999999986</v>
      </c>
      <c r="P429" t="str">
        <f>_xlfn.XLOOKUP(CoffeeSales[[#This Row],[Customer ID]],customers!$A$1:$A$1001,customers!$I$1:$I$1001,,0)</f>
        <v>Yes</v>
      </c>
    </row>
    <row r="430" spans="1:16" x14ac:dyDescent="0.3">
      <c r="A430" s="2" t="s">
        <v>2899</v>
      </c>
      <c r="B430" s="6">
        <v>44141</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s="2" t="str" cm="1">
        <f t="array" ref="I430">_xlfn.IFS(J430="Rob","Robusta",J430="Ara","Arabica",J430="Exc","Excelsa",J430="Lib","Liberica")</f>
        <v>Robusta</v>
      </c>
      <c r="J430" t="str">
        <f>_xlfn.XLOOKUP(orders!D430,products!$A$1:$A$49,products!$B$1:$B$49,,0)</f>
        <v>Rob</v>
      </c>
      <c r="K430" t="str" cm="1">
        <f t="array" ref="K430">_xlfn.IFS(L430="M","Mid",L430="D","Dark",L430="L","Light")</f>
        <v>Light</v>
      </c>
      <c r="L430" t="str">
        <f>_xlfn.XLOOKUP(D430,products!$A$1:$A$49,products!$C$1:$C$49,,0)</f>
        <v>L</v>
      </c>
      <c r="M430" s="3">
        <f>_xlfn.XLOOKUP(orders!D430,products!$A$1:$A$49,products!$D$1:$D$49,,0)</f>
        <v>1</v>
      </c>
      <c r="N430" s="5">
        <f>_xlfn.XLOOKUP(orders!D430,products!$A$1:$A$49,products!$E$1:$E$49,,0)</f>
        <v>11.95</v>
      </c>
      <c r="O430" s="5">
        <f t="shared" si="6"/>
        <v>59.75</v>
      </c>
      <c r="P430" t="str">
        <f>_xlfn.XLOOKUP(CoffeeSales[[#This Row],[Customer ID]],customers!$A$1:$A$1001,customers!$I$1:$I$1001,,0)</f>
        <v>No</v>
      </c>
    </row>
    <row r="431" spans="1:16" x14ac:dyDescent="0.3">
      <c r="A431" s="2" t="s">
        <v>2905</v>
      </c>
      <c r="B431" s="6">
        <v>44142</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s="2" t="str" cm="1">
        <f t="array" ref="I431">_xlfn.IFS(J431="Rob","Robusta",J431="Ara","Arabica",J431="Exc","Excelsa",J431="Lib","Liberica")</f>
        <v>Arabica</v>
      </c>
      <c r="J431" t="str">
        <f>_xlfn.XLOOKUP(orders!D431,products!$A$1:$A$49,products!$B$1:$B$49,,0)</f>
        <v>Ara</v>
      </c>
      <c r="K431" t="str" cm="1">
        <f t="array" ref="K431">_xlfn.IFS(L431="M","Mid",L431="D","Dark",L431="L","Light")</f>
        <v>Light</v>
      </c>
      <c r="L431" t="str">
        <f>_xlfn.XLOOKUP(D431,products!$A$1:$A$49,products!$C$1:$C$49,,0)</f>
        <v>L</v>
      </c>
      <c r="M431" s="3">
        <f>_xlfn.XLOOKUP(orders!D431,products!$A$1:$A$49,products!$D$1:$D$49,,0)</f>
        <v>1</v>
      </c>
      <c r="N431" s="5">
        <f>_xlfn.XLOOKUP(orders!D431,products!$A$1:$A$49,products!$E$1:$E$49,,0)</f>
        <v>12.95</v>
      </c>
      <c r="O431" s="5">
        <f t="shared" si="6"/>
        <v>77.699999999999989</v>
      </c>
      <c r="P431" t="str">
        <f>_xlfn.XLOOKUP(CoffeeSales[[#This Row],[Customer ID]],customers!$A$1:$A$1001,customers!$I$1:$I$1001,,0)</f>
        <v>No</v>
      </c>
    </row>
    <row r="432" spans="1:16" x14ac:dyDescent="0.3">
      <c r="A432" s="2" t="s">
        <v>2911</v>
      </c>
      <c r="B432" s="6">
        <v>44143</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s="2" t="str" cm="1">
        <f t="array" ref="I432">_xlfn.IFS(J432="Rob","Robusta",J432="Ara","Arabica",J432="Exc","Excelsa",J432="Lib","Liberica")</f>
        <v>Robusta</v>
      </c>
      <c r="J432" t="str">
        <f>_xlfn.XLOOKUP(orders!D432,products!$A$1:$A$49,products!$B$1:$B$49,,0)</f>
        <v>Rob</v>
      </c>
      <c r="K432" t="str" cm="1">
        <f t="array" ref="K432">_xlfn.IFS(L432="M","Mid",L432="D","Dark",L432="L","Light")</f>
        <v>Dark</v>
      </c>
      <c r="L432" t="str">
        <f>_xlfn.XLOOKUP(D432,products!$A$1:$A$49,products!$C$1:$C$49,,0)</f>
        <v>D</v>
      </c>
      <c r="M432" s="3">
        <f>_xlfn.XLOOKUP(orders!D432,products!$A$1:$A$49,products!$D$1:$D$49,,0)</f>
        <v>0.2</v>
      </c>
      <c r="N432" s="5">
        <f>_xlfn.XLOOKUP(orders!D432,products!$A$1:$A$49,products!$E$1:$E$49,,0)</f>
        <v>2.6849999999999996</v>
      </c>
      <c r="O432" s="5">
        <f t="shared" si="6"/>
        <v>5.3699999999999992</v>
      </c>
      <c r="P432" t="str">
        <f>_xlfn.XLOOKUP(CoffeeSales[[#This Row],[Customer ID]],customers!$A$1:$A$1001,customers!$I$1:$I$1001,,0)</f>
        <v>Yes</v>
      </c>
    </row>
    <row r="433" spans="1:16" x14ac:dyDescent="0.3">
      <c r="A433" s="2" t="s">
        <v>2917</v>
      </c>
      <c r="B433" s="6">
        <v>44144</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s="2" t="str" cm="1">
        <f t="array" ref="I433">_xlfn.IFS(J433="Rob","Robusta",J433="Ara","Arabica",J433="Exc","Excelsa",J433="Lib","Liberica")</f>
        <v>Excelsa</v>
      </c>
      <c r="J433" t="str">
        <f>_xlfn.XLOOKUP(orders!D433,products!$A$1:$A$49,products!$B$1:$B$49,,0)</f>
        <v>Exc</v>
      </c>
      <c r="K433" t="str" cm="1">
        <f t="array" ref="K433">_xlfn.IFS(L433="M","Mid",L433="D","Dark",L433="L","Light")</f>
        <v>Dark</v>
      </c>
      <c r="L433" t="str">
        <f>_xlfn.XLOOKUP(D433,products!$A$1:$A$49,products!$C$1:$C$49,,0)</f>
        <v>D</v>
      </c>
      <c r="M433" s="3">
        <f>_xlfn.XLOOKUP(orders!D433,products!$A$1:$A$49,products!$D$1:$D$49,,0)</f>
        <v>2.5</v>
      </c>
      <c r="N433" s="5">
        <f>_xlfn.XLOOKUP(orders!D433,products!$A$1:$A$49,products!$E$1:$E$49,,0)</f>
        <v>27.945</v>
      </c>
      <c r="O433" s="5">
        <f t="shared" si="6"/>
        <v>83.835000000000008</v>
      </c>
      <c r="P433" t="str">
        <f>_xlfn.XLOOKUP(CoffeeSales[[#This Row],[Customer ID]],customers!$A$1:$A$1001,customers!$I$1:$I$1001,,0)</f>
        <v>Yes</v>
      </c>
    </row>
    <row r="434" spans="1:16" x14ac:dyDescent="0.3">
      <c r="A434" s="2" t="s">
        <v>2923</v>
      </c>
      <c r="B434" s="6">
        <v>44145</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s="2" t="str" cm="1">
        <f t="array" ref="I434">_xlfn.IFS(J434="Rob","Robusta",J434="Ara","Arabica",J434="Exc","Excelsa",J434="Lib","Liberica")</f>
        <v>Arabica</v>
      </c>
      <c r="J434" t="str">
        <f>_xlfn.XLOOKUP(orders!D434,products!$A$1:$A$49,products!$B$1:$B$49,,0)</f>
        <v>Ara</v>
      </c>
      <c r="K434" t="str" cm="1">
        <f t="array" ref="K434">_xlfn.IFS(L434="M","Mid",L434="D","Dark",L434="L","Light")</f>
        <v>Mid</v>
      </c>
      <c r="L434" t="str">
        <f>_xlfn.XLOOKUP(D434,products!$A$1:$A$49,products!$C$1:$C$49,,0)</f>
        <v>M</v>
      </c>
      <c r="M434" s="3">
        <f>_xlfn.XLOOKUP(orders!D434,products!$A$1:$A$49,products!$D$1:$D$49,,0)</f>
        <v>1</v>
      </c>
      <c r="N434" s="5">
        <f>_xlfn.XLOOKUP(orders!D434,products!$A$1:$A$49,products!$E$1:$E$49,,0)</f>
        <v>11.25</v>
      </c>
      <c r="O434" s="5">
        <f t="shared" si="6"/>
        <v>22.5</v>
      </c>
      <c r="P434" t="str">
        <f>_xlfn.XLOOKUP(CoffeeSales[[#This Row],[Customer ID]],customers!$A$1:$A$1001,customers!$I$1:$I$1001,,0)</f>
        <v>No</v>
      </c>
    </row>
    <row r="435" spans="1:16" x14ac:dyDescent="0.3">
      <c r="A435" s="2" t="s">
        <v>2928</v>
      </c>
      <c r="B435" s="6">
        <v>44146</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s="2" t="str" cm="1">
        <f t="array" ref="I435">_xlfn.IFS(J435="Rob","Robusta",J435="Ara","Arabica",J435="Exc","Excelsa",J435="Lib","Liberica")</f>
        <v>Liberica</v>
      </c>
      <c r="J435" t="str">
        <f>_xlfn.XLOOKUP(orders!D435,products!$A$1:$A$49,products!$B$1:$B$49,,0)</f>
        <v>Lib</v>
      </c>
      <c r="K435" t="str" cm="1">
        <f t="array" ref="K435">_xlfn.IFS(L435="M","Mid",L435="D","Dark",L435="L","Light")</f>
        <v>Mid</v>
      </c>
      <c r="L435" t="str">
        <f>_xlfn.XLOOKUP(D435,products!$A$1:$A$49,products!$C$1:$C$49,,0)</f>
        <v>M</v>
      </c>
      <c r="M435" s="3">
        <f>_xlfn.XLOOKUP(orders!D435,products!$A$1:$A$49,products!$D$1:$D$49,,0)</f>
        <v>2.5</v>
      </c>
      <c r="N435" s="5">
        <f>_xlfn.XLOOKUP(orders!D435,products!$A$1:$A$49,products!$E$1:$E$49,,0)</f>
        <v>33.464999999999996</v>
      </c>
      <c r="O435" s="5">
        <f t="shared" si="6"/>
        <v>200.78999999999996</v>
      </c>
      <c r="P435" t="str">
        <f>_xlfn.XLOOKUP(CoffeeSales[[#This Row],[Customer ID]],customers!$A$1:$A$1001,customers!$I$1:$I$1001,,0)</f>
        <v>Yes</v>
      </c>
    </row>
    <row r="436" spans="1:16" x14ac:dyDescent="0.3">
      <c r="A436" s="2" t="s">
        <v>2934</v>
      </c>
      <c r="B436" s="6">
        <v>44147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s="2" t="str" cm="1">
        <f t="array" ref="I436">_xlfn.IFS(J436="Rob","Robusta",J436="Ara","Arabica",J436="Exc","Excelsa",J436="Lib","Liberica")</f>
        <v>Arabica</v>
      </c>
      <c r="J436" t="str">
        <f>_xlfn.XLOOKUP(orders!D436,products!$A$1:$A$49,products!$B$1:$B$49,,0)</f>
        <v>Ara</v>
      </c>
      <c r="K436" t="str" cm="1">
        <f t="array" ref="K436">_xlfn.IFS(L436="M","Mid",L436="D","Dark",L436="L","Light")</f>
        <v>Mid</v>
      </c>
      <c r="L436" t="str">
        <f>_xlfn.XLOOKUP(D436,products!$A$1:$A$49,products!$C$1:$C$49,,0)</f>
        <v>M</v>
      </c>
      <c r="M436" s="3">
        <f>_xlfn.XLOOKUP(orders!D436,products!$A$1:$A$49,products!$D$1:$D$49,,0)</f>
        <v>1</v>
      </c>
      <c r="N436" s="5">
        <f>_xlfn.XLOOKUP(orders!D436,products!$A$1:$A$49,products!$E$1:$E$49,,0)</f>
        <v>11.25</v>
      </c>
      <c r="O436" s="5">
        <f t="shared" si="6"/>
        <v>67.5</v>
      </c>
      <c r="P436" t="str">
        <f>_xlfn.XLOOKUP(CoffeeSales[[#This Row],[Customer ID]],customers!$A$1:$A$1001,customers!$I$1:$I$1001,,0)</f>
        <v>No</v>
      </c>
    </row>
    <row r="437" spans="1:16" x14ac:dyDescent="0.3">
      <c r="A437" s="2" t="s">
        <v>2939</v>
      </c>
      <c r="B437" s="6">
        <v>44148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s="2" t="str" cm="1">
        <f t="array" ref="I437">_xlfn.IFS(J437="Rob","Robusta",J437="Ara","Arabica",J437="Exc","Excelsa",J437="Lib","Liberica")</f>
        <v>Excelsa</v>
      </c>
      <c r="J437" t="str">
        <f>_xlfn.XLOOKUP(orders!D437,products!$A$1:$A$49,products!$B$1:$B$49,,0)</f>
        <v>Exc</v>
      </c>
      <c r="K437" t="str" cm="1">
        <f t="array" ref="K437">_xlfn.IFS(L437="M","Mid",L437="D","Dark",L437="L","Light")</f>
        <v>Mid</v>
      </c>
      <c r="L437" t="str">
        <f>_xlfn.XLOOKUP(D437,products!$A$1:$A$49,products!$C$1:$C$49,,0)</f>
        <v>M</v>
      </c>
      <c r="M437" s="3">
        <f>_xlfn.XLOOKUP(orders!D437,products!$A$1:$A$49,products!$D$1:$D$49,,0)</f>
        <v>0.5</v>
      </c>
      <c r="N437" s="5">
        <f>_xlfn.XLOOKUP(orders!D437,products!$A$1:$A$49,products!$E$1:$E$49,,0)</f>
        <v>8.25</v>
      </c>
      <c r="O437" s="5">
        <f t="shared" si="6"/>
        <v>8.25</v>
      </c>
      <c r="P437" t="str">
        <f>_xlfn.XLOOKUP(CoffeeSales[[#This Row],[Customer ID]],customers!$A$1:$A$1001,customers!$I$1:$I$1001,,0)</f>
        <v>No</v>
      </c>
    </row>
    <row r="438" spans="1:16" x14ac:dyDescent="0.3">
      <c r="A438" s="2" t="s">
        <v>2945</v>
      </c>
      <c r="B438" s="6">
        <v>44149</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s="2" t="str" cm="1">
        <f t="array" ref="I438">_xlfn.IFS(J438="Rob","Robusta",J438="Ara","Arabica",J438="Exc","Excelsa",J438="Lib","Liberica")</f>
        <v>Liberica</v>
      </c>
      <c r="J438" t="str">
        <f>_xlfn.XLOOKUP(orders!D438,products!$A$1:$A$49,products!$B$1:$B$49,,0)</f>
        <v>Lib</v>
      </c>
      <c r="K438" t="str" cm="1">
        <f t="array" ref="K438">_xlfn.IFS(L438="M","Mid",L438="D","Dark",L438="L","Light")</f>
        <v>Light</v>
      </c>
      <c r="L438" t="str">
        <f>_xlfn.XLOOKUP(D438,products!$A$1:$A$49,products!$C$1:$C$49,,0)</f>
        <v>L</v>
      </c>
      <c r="M438" s="3">
        <f>_xlfn.XLOOKUP(orders!D438,products!$A$1:$A$49,products!$D$1:$D$49,,0)</f>
        <v>0.2</v>
      </c>
      <c r="N438" s="5">
        <f>_xlfn.XLOOKUP(orders!D438,products!$A$1:$A$49,products!$E$1:$E$49,,0)</f>
        <v>4.7549999999999999</v>
      </c>
      <c r="O438" s="5">
        <f t="shared" si="6"/>
        <v>9.51</v>
      </c>
      <c r="P438" t="str">
        <f>_xlfn.XLOOKUP(CoffeeSales[[#This Row],[Customer ID]],customers!$A$1:$A$1001,customers!$I$1:$I$1001,,0)</f>
        <v>Yes</v>
      </c>
    </row>
    <row r="439" spans="1:16" x14ac:dyDescent="0.3">
      <c r="A439" s="2" t="s">
        <v>2951</v>
      </c>
      <c r="B439" s="6">
        <v>44150</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s="2" t="str" cm="1">
        <f t="array" ref="I439">_xlfn.IFS(J439="Rob","Robusta",J439="Ara","Arabica",J439="Exc","Excelsa",J439="Lib","Liberica")</f>
        <v>Liberica</v>
      </c>
      <c r="J439" t="str">
        <f>_xlfn.XLOOKUP(orders!D439,products!$A$1:$A$49,products!$B$1:$B$49,,0)</f>
        <v>Lib</v>
      </c>
      <c r="K439" t="str" cm="1">
        <f t="array" ref="K439">_xlfn.IFS(L439="M","Mid",L439="D","Dark",L439="L","Light")</f>
        <v>Dark</v>
      </c>
      <c r="L439" t="str">
        <f>_xlfn.XLOOKUP(D439,products!$A$1:$A$49,products!$C$1:$C$49,,0)</f>
        <v>D</v>
      </c>
      <c r="M439" s="3">
        <f>_xlfn.XLOOKUP(orders!D439,products!$A$1:$A$49,products!$D$1:$D$49,,0)</f>
        <v>2.5</v>
      </c>
      <c r="N439" s="5">
        <f>_xlfn.XLOOKUP(orders!D439,products!$A$1:$A$49,products!$E$1:$E$49,,0)</f>
        <v>29.784999999999997</v>
      </c>
      <c r="O439" s="5">
        <f t="shared" si="6"/>
        <v>29.784999999999997</v>
      </c>
      <c r="P439" t="str">
        <f>_xlfn.XLOOKUP(CoffeeSales[[#This Row],[Customer ID]],customers!$A$1:$A$1001,customers!$I$1:$I$1001,,0)</f>
        <v>No</v>
      </c>
    </row>
    <row r="440" spans="1:16" x14ac:dyDescent="0.3">
      <c r="A440" s="2" t="s">
        <v>2956</v>
      </c>
      <c r="B440" s="6">
        <v>44151</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s="2" t="str" cm="1">
        <f t="array" ref="I440">_xlfn.IFS(J440="Rob","Robusta",J440="Ara","Arabica",J440="Exc","Excelsa",J440="Lib","Liberica")</f>
        <v>Liberica</v>
      </c>
      <c r="J440" t="str">
        <f>_xlfn.XLOOKUP(orders!D440,products!$A$1:$A$49,products!$B$1:$B$49,,0)</f>
        <v>Lib</v>
      </c>
      <c r="K440" t="str" cm="1">
        <f t="array" ref="K440">_xlfn.IFS(L440="M","Mid",L440="D","Dark",L440="L","Light")</f>
        <v>Dark</v>
      </c>
      <c r="L440" t="str">
        <f>_xlfn.XLOOKUP(D440,products!$A$1:$A$49,products!$C$1:$C$49,,0)</f>
        <v>D</v>
      </c>
      <c r="M440" s="3">
        <f>_xlfn.XLOOKUP(orders!D440,products!$A$1:$A$49,products!$D$1:$D$49,,0)</f>
        <v>0.5</v>
      </c>
      <c r="N440" s="5">
        <f>_xlfn.XLOOKUP(orders!D440,products!$A$1:$A$49,products!$E$1:$E$49,,0)</f>
        <v>7.77</v>
      </c>
      <c r="O440" s="5">
        <f t="shared" si="6"/>
        <v>15.54</v>
      </c>
      <c r="P440" t="str">
        <f>_xlfn.XLOOKUP(CoffeeSales[[#This Row],[Customer ID]],customers!$A$1:$A$1001,customers!$I$1:$I$1001,,0)</f>
        <v>No</v>
      </c>
    </row>
    <row r="441" spans="1:16" x14ac:dyDescent="0.3">
      <c r="A441" s="2" t="s">
        <v>2962</v>
      </c>
      <c r="B441" s="6">
        <v>44152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s="2" t="str" cm="1">
        <f t="array" ref="I441">_xlfn.IFS(J441="Rob","Robusta",J441="Ara","Arabica",J441="Exc","Excelsa",J441="Lib","Liberica")</f>
        <v>Excelsa</v>
      </c>
      <c r="J441" t="str">
        <f>_xlfn.XLOOKUP(orders!D441,products!$A$1:$A$49,products!$B$1:$B$49,,0)</f>
        <v>Exc</v>
      </c>
      <c r="K441" t="str" cm="1">
        <f t="array" ref="K441">_xlfn.IFS(L441="M","Mid",L441="D","Dark",L441="L","Light")</f>
        <v>Light</v>
      </c>
      <c r="L441" t="str">
        <f>_xlfn.XLOOKUP(D441,products!$A$1:$A$49,products!$C$1:$C$49,,0)</f>
        <v>L</v>
      </c>
      <c r="M441" s="3">
        <f>_xlfn.XLOOKUP(orders!D441,products!$A$1:$A$49,products!$D$1:$D$49,,0)</f>
        <v>0.5</v>
      </c>
      <c r="N441" s="5">
        <f>_xlfn.XLOOKUP(orders!D441,products!$A$1:$A$49,products!$E$1:$E$49,,0)</f>
        <v>8.91</v>
      </c>
      <c r="O441" s="5">
        <f t="shared" si="6"/>
        <v>35.64</v>
      </c>
      <c r="P441" t="str">
        <f>_xlfn.XLOOKUP(CoffeeSales[[#This Row],[Customer ID]],customers!$A$1:$A$1001,customers!$I$1:$I$1001,,0)</f>
        <v>No</v>
      </c>
    </row>
    <row r="442" spans="1:16" x14ac:dyDescent="0.3">
      <c r="A442" s="2" t="s">
        <v>2968</v>
      </c>
      <c r="B442" s="6">
        <v>44153</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s="2" t="str" cm="1">
        <f t="array" ref="I442">_xlfn.IFS(J442="Rob","Robusta",J442="Ara","Arabica",J442="Exc","Excelsa",J442="Lib","Liberica")</f>
        <v>Arabica</v>
      </c>
      <c r="J442" t="str">
        <f>_xlfn.XLOOKUP(orders!D442,products!$A$1:$A$49,products!$B$1:$B$49,,0)</f>
        <v>Ara</v>
      </c>
      <c r="K442" t="str" cm="1">
        <f t="array" ref="K442">_xlfn.IFS(L442="M","Mid",L442="D","Dark",L442="L","Light")</f>
        <v>Mid</v>
      </c>
      <c r="L442" t="str">
        <f>_xlfn.XLOOKUP(D442,products!$A$1:$A$49,products!$C$1:$C$49,,0)</f>
        <v>M</v>
      </c>
      <c r="M442" s="3">
        <f>_xlfn.XLOOKUP(orders!D442,products!$A$1:$A$49,products!$D$1:$D$49,,0)</f>
        <v>2.5</v>
      </c>
      <c r="N442" s="5">
        <f>_xlfn.XLOOKUP(orders!D442,products!$A$1:$A$49,products!$E$1:$E$49,,0)</f>
        <v>25.874999999999996</v>
      </c>
      <c r="O442" s="5">
        <f t="shared" si="6"/>
        <v>103.49999999999999</v>
      </c>
      <c r="P442" t="str">
        <f>_xlfn.XLOOKUP(CoffeeSales[[#This Row],[Customer ID]],customers!$A$1:$A$1001,customers!$I$1:$I$1001,,0)</f>
        <v>Yes</v>
      </c>
    </row>
    <row r="443" spans="1:16" x14ac:dyDescent="0.3">
      <c r="A443" s="2" t="s">
        <v>2974</v>
      </c>
      <c r="B443" s="6">
        <v>44154</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s="2" t="str" cm="1">
        <f t="array" ref="I443">_xlfn.IFS(J443="Rob","Robusta",J443="Ara","Arabica",J443="Exc","Excelsa",J443="Lib","Liberica")</f>
        <v>Excelsa</v>
      </c>
      <c r="J443" t="str">
        <f>_xlfn.XLOOKUP(orders!D443,products!$A$1:$A$49,products!$B$1:$B$49,,0)</f>
        <v>Exc</v>
      </c>
      <c r="K443" t="str" cm="1">
        <f t="array" ref="K443">_xlfn.IFS(L443="M","Mid",L443="D","Dark",L443="L","Light")</f>
        <v>Dark</v>
      </c>
      <c r="L443" t="str">
        <f>_xlfn.XLOOKUP(D443,products!$A$1:$A$49,products!$C$1:$C$49,,0)</f>
        <v>D</v>
      </c>
      <c r="M443" s="3">
        <f>_xlfn.XLOOKUP(orders!D443,products!$A$1:$A$49,products!$D$1:$D$49,,0)</f>
        <v>1</v>
      </c>
      <c r="N443" s="5">
        <f>_xlfn.XLOOKUP(orders!D443,products!$A$1:$A$49,products!$E$1:$E$49,,0)</f>
        <v>12.15</v>
      </c>
      <c r="O443" s="5">
        <f t="shared" si="6"/>
        <v>36.450000000000003</v>
      </c>
      <c r="P443" t="str">
        <f>_xlfn.XLOOKUP(CoffeeSales[[#This Row],[Customer ID]],customers!$A$1:$A$1001,customers!$I$1:$I$1001,,0)</f>
        <v>Yes</v>
      </c>
    </row>
    <row r="444" spans="1:16" x14ac:dyDescent="0.3">
      <c r="A444" s="2" t="s">
        <v>2980</v>
      </c>
      <c r="B444" s="6">
        <v>44155</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s="2" t="str" cm="1">
        <f t="array" ref="I444">_xlfn.IFS(J444="Rob","Robusta",J444="Ara","Arabica",J444="Exc","Excelsa",J444="Lib","Liberica")</f>
        <v>Robusta</v>
      </c>
      <c r="J444" t="str">
        <f>_xlfn.XLOOKUP(orders!D444,products!$A$1:$A$49,products!$B$1:$B$49,,0)</f>
        <v>Rob</v>
      </c>
      <c r="K444" t="str" cm="1">
        <f t="array" ref="K444">_xlfn.IFS(L444="M","Mid",L444="D","Dark",L444="L","Light")</f>
        <v>Light</v>
      </c>
      <c r="L444" t="str">
        <f>_xlfn.XLOOKUP(D444,products!$A$1:$A$49,products!$C$1:$C$49,,0)</f>
        <v>L</v>
      </c>
      <c r="M444" s="3">
        <f>_xlfn.XLOOKUP(orders!D444,products!$A$1:$A$49,products!$D$1:$D$49,,0)</f>
        <v>0.5</v>
      </c>
      <c r="N444" s="5">
        <f>_xlfn.XLOOKUP(orders!D444,products!$A$1:$A$49,products!$E$1:$E$49,,0)</f>
        <v>7.169999999999999</v>
      </c>
      <c r="O444" s="5">
        <f t="shared" si="6"/>
        <v>35.849999999999994</v>
      </c>
      <c r="P444" t="str">
        <f>_xlfn.XLOOKUP(CoffeeSales[[#This Row],[Customer ID]],customers!$A$1:$A$1001,customers!$I$1:$I$1001,,0)</f>
        <v>No</v>
      </c>
    </row>
    <row r="445" spans="1:16" x14ac:dyDescent="0.3">
      <c r="A445" s="2" t="s">
        <v>2986</v>
      </c>
      <c r="B445" s="6">
        <v>44156</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s="2" t="str" cm="1">
        <f t="array" ref="I445">_xlfn.IFS(J445="Rob","Robusta",J445="Ara","Arabica",J445="Exc","Excelsa",J445="Lib","Liberica")</f>
        <v>Excelsa</v>
      </c>
      <c r="J445" t="str">
        <f>_xlfn.XLOOKUP(orders!D445,products!$A$1:$A$49,products!$B$1:$B$49,,0)</f>
        <v>Exc</v>
      </c>
      <c r="K445" t="str" cm="1">
        <f t="array" ref="K445">_xlfn.IFS(L445="M","Mid",L445="D","Dark",L445="L","Light")</f>
        <v>Light</v>
      </c>
      <c r="L445" t="str">
        <f>_xlfn.XLOOKUP(D445,products!$A$1:$A$49,products!$C$1:$C$49,,0)</f>
        <v>L</v>
      </c>
      <c r="M445" s="3">
        <f>_xlfn.XLOOKUP(orders!D445,products!$A$1:$A$49,products!$D$1:$D$49,,0)</f>
        <v>0.2</v>
      </c>
      <c r="N445" s="5">
        <f>_xlfn.XLOOKUP(orders!D445,products!$A$1:$A$49,products!$E$1:$E$49,,0)</f>
        <v>4.4550000000000001</v>
      </c>
      <c r="O445" s="5">
        <f t="shared" si="6"/>
        <v>22.274999999999999</v>
      </c>
      <c r="P445" t="str">
        <f>_xlfn.XLOOKUP(CoffeeSales[[#This Row],[Customer ID]],customers!$A$1:$A$1001,customers!$I$1:$I$1001,,0)</f>
        <v>Yes</v>
      </c>
    </row>
    <row r="446" spans="1:16" x14ac:dyDescent="0.3">
      <c r="A446" s="2" t="s">
        <v>2992</v>
      </c>
      <c r="B446" s="6">
        <v>44157</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s="2" t="str" cm="1">
        <f t="array" ref="I446">_xlfn.IFS(J446="Rob","Robusta",J446="Ara","Arabica",J446="Exc","Excelsa",J446="Lib","Liberica")</f>
        <v>Excelsa</v>
      </c>
      <c r="J446" t="str">
        <f>_xlfn.XLOOKUP(orders!D446,products!$A$1:$A$49,products!$B$1:$B$49,,0)</f>
        <v>Exc</v>
      </c>
      <c r="K446" t="str" cm="1">
        <f t="array" ref="K446">_xlfn.IFS(L446="M","Mid",L446="D","Dark",L446="L","Light")</f>
        <v>Mid</v>
      </c>
      <c r="L446" t="str">
        <f>_xlfn.XLOOKUP(D446,products!$A$1:$A$49,products!$C$1:$C$49,,0)</f>
        <v>M</v>
      </c>
      <c r="M446" s="3">
        <f>_xlfn.XLOOKUP(orders!D446,products!$A$1:$A$49,products!$D$1:$D$49,,0)</f>
        <v>0.2</v>
      </c>
      <c r="N446" s="5">
        <f>_xlfn.XLOOKUP(orders!D446,products!$A$1:$A$49,products!$E$1:$E$49,,0)</f>
        <v>4.125</v>
      </c>
      <c r="O446" s="5">
        <f t="shared" si="6"/>
        <v>24.75</v>
      </c>
      <c r="P446" t="str">
        <f>_xlfn.XLOOKUP(CoffeeSales[[#This Row],[Customer ID]],customers!$A$1:$A$1001,customers!$I$1:$I$1001,,0)</f>
        <v>No</v>
      </c>
    </row>
    <row r="447" spans="1:16" x14ac:dyDescent="0.3">
      <c r="A447" s="2" t="s">
        <v>2999</v>
      </c>
      <c r="B447" s="6">
        <v>44158</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s="2" t="str" cm="1">
        <f t="array" ref="I447">_xlfn.IFS(J447="Rob","Robusta",J447="Ara","Arabica",J447="Exc","Excelsa",J447="Lib","Liberica")</f>
        <v>Liberica</v>
      </c>
      <c r="J447" t="str">
        <f>_xlfn.XLOOKUP(orders!D447,products!$A$1:$A$49,products!$B$1:$B$49,,0)</f>
        <v>Lib</v>
      </c>
      <c r="K447" t="str" cm="1">
        <f t="array" ref="K447">_xlfn.IFS(L447="M","Mid",L447="D","Dark",L447="L","Light")</f>
        <v>Mid</v>
      </c>
      <c r="L447" t="str">
        <f>_xlfn.XLOOKUP(D447,products!$A$1:$A$49,products!$C$1:$C$49,,0)</f>
        <v>M</v>
      </c>
      <c r="M447" s="3">
        <f>_xlfn.XLOOKUP(orders!D447,products!$A$1:$A$49,products!$D$1:$D$49,,0)</f>
        <v>2.5</v>
      </c>
      <c r="N447" s="5">
        <f>_xlfn.XLOOKUP(orders!D447,products!$A$1:$A$49,products!$E$1:$E$49,,0)</f>
        <v>33.464999999999996</v>
      </c>
      <c r="O447" s="5">
        <f t="shared" si="6"/>
        <v>66.929999999999993</v>
      </c>
      <c r="P447" t="str">
        <f>_xlfn.XLOOKUP(CoffeeSales[[#This Row],[Customer ID]],customers!$A$1:$A$1001,customers!$I$1:$I$1001,,0)</f>
        <v>Yes</v>
      </c>
    </row>
    <row r="448" spans="1:16" x14ac:dyDescent="0.3">
      <c r="A448" s="2" t="s">
        <v>3004</v>
      </c>
      <c r="B448" s="6">
        <v>44159</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s="2" t="str" cm="1">
        <f t="array" ref="I448">_xlfn.IFS(J448="Rob","Robusta",J448="Ara","Arabica",J448="Exc","Excelsa",J448="Lib","Liberica")</f>
        <v>Liberica</v>
      </c>
      <c r="J448" t="str">
        <f>_xlfn.XLOOKUP(orders!D448,products!$A$1:$A$49,products!$B$1:$B$49,,0)</f>
        <v>Lib</v>
      </c>
      <c r="K448" t="str" cm="1">
        <f t="array" ref="K448">_xlfn.IFS(L448="M","Mid",L448="D","Dark",L448="L","Light")</f>
        <v>Mid</v>
      </c>
      <c r="L448" t="str">
        <f>_xlfn.XLOOKUP(D448,products!$A$1:$A$49,products!$C$1:$C$49,,0)</f>
        <v>M</v>
      </c>
      <c r="M448" s="3">
        <f>_xlfn.XLOOKUP(orders!D448,products!$A$1:$A$49,products!$D$1:$D$49,,0)</f>
        <v>0.5</v>
      </c>
      <c r="N448" s="5">
        <f>_xlfn.XLOOKUP(orders!D448,products!$A$1:$A$49,products!$E$1:$E$49,,0)</f>
        <v>8.73</v>
      </c>
      <c r="O448" s="5">
        <f t="shared" si="6"/>
        <v>8.73</v>
      </c>
      <c r="P448" t="str">
        <f>_xlfn.XLOOKUP(CoffeeSales[[#This Row],[Customer ID]],customers!$A$1:$A$1001,customers!$I$1:$I$1001,,0)</f>
        <v>Yes</v>
      </c>
    </row>
    <row r="449" spans="1:16" x14ac:dyDescent="0.3">
      <c r="A449" s="2" t="s">
        <v>3010</v>
      </c>
      <c r="B449" s="6">
        <v>44160</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s="2" t="str" cm="1">
        <f t="array" ref="I449">_xlfn.IFS(J449="Rob","Robusta",J449="Ara","Arabica",J449="Exc","Excelsa",J449="Lib","Liberica")</f>
        <v>Robusta</v>
      </c>
      <c r="J449" t="str">
        <f>_xlfn.XLOOKUP(orders!D449,products!$A$1:$A$49,products!$B$1:$B$49,,0)</f>
        <v>Rob</v>
      </c>
      <c r="K449" t="str" cm="1">
        <f t="array" ref="K449">_xlfn.IFS(L449="M","Mid",L449="D","Dark",L449="L","Light")</f>
        <v>Mid</v>
      </c>
      <c r="L449" t="str">
        <f>_xlfn.XLOOKUP(D449,products!$A$1:$A$49,products!$C$1:$C$49,,0)</f>
        <v>M</v>
      </c>
      <c r="M449" s="3">
        <f>_xlfn.XLOOKUP(orders!D449,products!$A$1:$A$49,products!$D$1:$D$49,,0)</f>
        <v>0.5</v>
      </c>
      <c r="N449" s="5">
        <f>_xlfn.XLOOKUP(orders!D449,products!$A$1:$A$49,products!$E$1:$E$49,,0)</f>
        <v>5.97</v>
      </c>
      <c r="O449" s="5">
        <f t="shared" si="6"/>
        <v>17.91</v>
      </c>
      <c r="P449" t="str">
        <f>_xlfn.XLOOKUP(CoffeeSales[[#This Row],[Customer ID]],customers!$A$1:$A$1001,customers!$I$1:$I$1001,,0)</f>
        <v>No</v>
      </c>
    </row>
    <row r="450" spans="1:16" x14ac:dyDescent="0.3">
      <c r="A450" s="2" t="s">
        <v>3015</v>
      </c>
      <c r="B450" s="6">
        <v>44161</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s="2" t="str" cm="1">
        <f t="array" ref="I450">_xlfn.IFS(J450="Rob","Robusta",J450="Ara","Arabica",J450="Exc","Excelsa",J450="Lib","Liberica")</f>
        <v>Robusta</v>
      </c>
      <c r="J450" t="str">
        <f>_xlfn.XLOOKUP(orders!D450,products!$A$1:$A$49,products!$B$1:$B$49,,0)</f>
        <v>Rob</v>
      </c>
      <c r="K450" t="str" cm="1">
        <f t="array" ref="K450">_xlfn.IFS(L450="M","Mid",L450="D","Dark",L450="L","Light")</f>
        <v>Light</v>
      </c>
      <c r="L450" t="str">
        <f>_xlfn.XLOOKUP(D450,products!$A$1:$A$49,products!$C$1:$C$49,,0)</f>
        <v>L</v>
      </c>
      <c r="M450" s="3">
        <f>_xlfn.XLOOKUP(orders!D450,products!$A$1:$A$49,products!$D$1:$D$49,,0)</f>
        <v>0.5</v>
      </c>
      <c r="N450" s="5">
        <f>_xlfn.XLOOKUP(orders!D450,products!$A$1:$A$49,products!$E$1:$E$49,,0)</f>
        <v>7.169999999999999</v>
      </c>
      <c r="O450" s="5">
        <f t="shared" si="6"/>
        <v>7.169999999999999</v>
      </c>
      <c r="P450" t="str">
        <f>_xlfn.XLOOKUP(CoffeeSales[[#This Row],[Customer ID]],customers!$A$1:$A$1001,customers!$I$1:$I$1001,,0)</f>
        <v>No</v>
      </c>
    </row>
    <row r="451" spans="1:16" x14ac:dyDescent="0.3">
      <c r="A451" s="2" t="s">
        <v>3021</v>
      </c>
      <c r="B451" s="6">
        <v>44162</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s="2" t="str" cm="1">
        <f t="array" ref="I451">_xlfn.IFS(J451="Rob","Robusta",J451="Ara","Arabica",J451="Exc","Excelsa",J451="Lib","Liberica")</f>
        <v>Robusta</v>
      </c>
      <c r="J451" t="str">
        <f>_xlfn.XLOOKUP(orders!D451,products!$A$1:$A$49,products!$B$1:$B$49,,0)</f>
        <v>Rob</v>
      </c>
      <c r="K451" t="str" cm="1">
        <f t="array" ref="K451">_xlfn.IFS(L451="M","Mid",L451="D","Dark",L451="L","Light")</f>
        <v>Dark</v>
      </c>
      <c r="L451" t="str">
        <f>_xlfn.XLOOKUP(D451,products!$A$1:$A$49,products!$C$1:$C$49,,0)</f>
        <v>D</v>
      </c>
      <c r="M451" s="3">
        <f>_xlfn.XLOOKUP(orders!D451,products!$A$1:$A$49,products!$D$1:$D$49,,0)</f>
        <v>0.2</v>
      </c>
      <c r="N451" s="5">
        <f>_xlfn.XLOOKUP(orders!D451,products!$A$1:$A$49,products!$E$1:$E$49,,0)</f>
        <v>2.6849999999999996</v>
      </c>
      <c r="O451" s="5">
        <f t="shared" ref="O451:O514" si="7">E451*N451</f>
        <v>5.3699999999999992</v>
      </c>
      <c r="P451" t="str">
        <f>_xlfn.XLOOKUP(CoffeeSales[[#This Row],[Customer ID]],customers!$A$1:$A$1001,customers!$I$1:$I$1001,,0)</f>
        <v>No</v>
      </c>
    </row>
    <row r="452" spans="1:16" x14ac:dyDescent="0.3">
      <c r="A452" s="2" t="s">
        <v>3027</v>
      </c>
      <c r="B452" s="6">
        <v>44163</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s="2" t="str" cm="1">
        <f t="array" ref="I452">_xlfn.IFS(J452="Rob","Robusta",J452="Ara","Arabica",J452="Exc","Excelsa",J452="Lib","Liberica")</f>
        <v>Liberica</v>
      </c>
      <c r="J452" t="str">
        <f>_xlfn.XLOOKUP(orders!D452,products!$A$1:$A$49,products!$B$1:$B$49,,0)</f>
        <v>Lib</v>
      </c>
      <c r="K452" t="str" cm="1">
        <f t="array" ref="K452">_xlfn.IFS(L452="M","Mid",L452="D","Dark",L452="L","Light")</f>
        <v>Light</v>
      </c>
      <c r="L452" t="str">
        <f>_xlfn.XLOOKUP(D452,products!$A$1:$A$49,products!$C$1:$C$49,,0)</f>
        <v>L</v>
      </c>
      <c r="M452" s="3">
        <f>_xlfn.XLOOKUP(orders!D452,products!$A$1:$A$49,products!$D$1:$D$49,,0)</f>
        <v>0.2</v>
      </c>
      <c r="N452" s="5">
        <f>_xlfn.XLOOKUP(orders!D452,products!$A$1:$A$49,products!$E$1:$E$49,,0)</f>
        <v>4.7549999999999999</v>
      </c>
      <c r="O452" s="5">
        <f t="shared" si="7"/>
        <v>23.774999999999999</v>
      </c>
      <c r="P452" t="str">
        <f>_xlfn.XLOOKUP(CoffeeSales[[#This Row],[Customer ID]],customers!$A$1:$A$1001,customers!$I$1:$I$1001,,0)</f>
        <v>No</v>
      </c>
    </row>
    <row r="453" spans="1:16" x14ac:dyDescent="0.3">
      <c r="A453" s="2" t="s">
        <v>3035</v>
      </c>
      <c r="B453" s="6">
        <v>44164</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s="2" t="str" cm="1">
        <f t="array" ref="I453">_xlfn.IFS(J453="Rob","Robusta",J453="Ara","Arabica",J453="Exc","Excelsa",J453="Lib","Liberica")</f>
        <v>Robusta</v>
      </c>
      <c r="J453" t="str">
        <f>_xlfn.XLOOKUP(orders!D453,products!$A$1:$A$49,products!$B$1:$B$49,,0)</f>
        <v>Rob</v>
      </c>
      <c r="K453" t="str" cm="1">
        <f t="array" ref="K453">_xlfn.IFS(L453="M","Mid",L453="D","Dark",L453="L","Light")</f>
        <v>Dark</v>
      </c>
      <c r="L453" t="str">
        <f>_xlfn.XLOOKUP(D453,products!$A$1:$A$49,products!$C$1:$C$49,,0)</f>
        <v>D</v>
      </c>
      <c r="M453" s="3">
        <f>_xlfn.XLOOKUP(orders!D453,products!$A$1:$A$49,products!$D$1:$D$49,,0)</f>
        <v>2.5</v>
      </c>
      <c r="N453" s="5">
        <f>_xlfn.XLOOKUP(orders!D453,products!$A$1:$A$49,products!$E$1:$E$49,,0)</f>
        <v>20.584999999999997</v>
      </c>
      <c r="O453" s="5">
        <f t="shared" si="7"/>
        <v>41.169999999999995</v>
      </c>
      <c r="P453" t="str">
        <f>_xlfn.XLOOKUP(CoffeeSales[[#This Row],[Customer ID]],customers!$A$1:$A$1001,customers!$I$1:$I$1001,,0)</f>
        <v>Yes</v>
      </c>
    </row>
    <row r="454" spans="1:16" x14ac:dyDescent="0.3">
      <c r="A454" s="2" t="s">
        <v>3041</v>
      </c>
      <c r="B454" s="6">
        <v>44165</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s="2" t="str" cm="1">
        <f t="array" ref="I454">_xlfn.IFS(J454="Rob","Robusta",J454="Ara","Arabica",J454="Exc","Excelsa",J454="Lib","Liberica")</f>
        <v>Arabica</v>
      </c>
      <c r="J454" t="str">
        <f>_xlfn.XLOOKUP(orders!D454,products!$A$1:$A$49,products!$B$1:$B$49,,0)</f>
        <v>Ara</v>
      </c>
      <c r="K454" t="str" cm="1">
        <f t="array" ref="K454">_xlfn.IFS(L454="M","Mid",L454="D","Dark",L454="L","Light")</f>
        <v>Light</v>
      </c>
      <c r="L454" t="str">
        <f>_xlfn.XLOOKUP(D454,products!$A$1:$A$49,products!$C$1:$C$49,,0)</f>
        <v>L</v>
      </c>
      <c r="M454" s="3">
        <f>_xlfn.XLOOKUP(orders!D454,products!$A$1:$A$49,products!$D$1:$D$49,,0)</f>
        <v>0.2</v>
      </c>
      <c r="N454" s="5">
        <f>_xlfn.XLOOKUP(orders!D454,products!$A$1:$A$49,products!$E$1:$E$49,,0)</f>
        <v>3.8849999999999998</v>
      </c>
      <c r="O454" s="5">
        <f t="shared" si="7"/>
        <v>11.654999999999999</v>
      </c>
      <c r="P454" t="str">
        <f>_xlfn.XLOOKUP(CoffeeSales[[#This Row],[Customer ID]],customers!$A$1:$A$1001,customers!$I$1:$I$1001,,0)</f>
        <v>No</v>
      </c>
    </row>
    <row r="455" spans="1:16" x14ac:dyDescent="0.3">
      <c r="A455" s="2" t="s">
        <v>3047</v>
      </c>
      <c r="B455" s="6">
        <v>44166</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s="2" t="str" cm="1">
        <f t="array" ref="I455">_xlfn.IFS(J455="Rob","Robusta",J455="Ara","Arabica",J455="Exc","Excelsa",J455="Lib","Liberica")</f>
        <v>Liberica</v>
      </c>
      <c r="J455" t="str">
        <f>_xlfn.XLOOKUP(orders!D455,products!$A$1:$A$49,products!$B$1:$B$49,,0)</f>
        <v>Lib</v>
      </c>
      <c r="K455" t="str" cm="1">
        <f t="array" ref="K455">_xlfn.IFS(L455="M","Mid",L455="D","Dark",L455="L","Light")</f>
        <v>Light</v>
      </c>
      <c r="L455" t="str">
        <f>_xlfn.XLOOKUP(D455,products!$A$1:$A$49,products!$C$1:$C$49,,0)</f>
        <v>L</v>
      </c>
      <c r="M455" s="3">
        <f>_xlfn.XLOOKUP(orders!D455,products!$A$1:$A$49,products!$D$1:$D$49,,0)</f>
        <v>0.5</v>
      </c>
      <c r="N455" s="5">
        <f>_xlfn.XLOOKUP(orders!D455,products!$A$1:$A$49,products!$E$1:$E$49,,0)</f>
        <v>9.51</v>
      </c>
      <c r="O455" s="5">
        <f t="shared" si="7"/>
        <v>38.04</v>
      </c>
      <c r="P455" t="str">
        <f>_xlfn.XLOOKUP(CoffeeSales[[#This Row],[Customer ID]],customers!$A$1:$A$1001,customers!$I$1:$I$1001,,0)</f>
        <v>No</v>
      </c>
    </row>
    <row r="456" spans="1:16" x14ac:dyDescent="0.3">
      <c r="A456" s="2" t="s">
        <v>3053</v>
      </c>
      <c r="B456" s="6">
        <v>44167</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s="2" t="str" cm="1">
        <f t="array" ref="I456">_xlfn.IFS(J456="Rob","Robusta",J456="Ara","Arabica",J456="Exc","Excelsa",J456="Lib","Liberica")</f>
        <v>Robusta</v>
      </c>
      <c r="J456" t="str">
        <f>_xlfn.XLOOKUP(orders!D456,products!$A$1:$A$49,products!$B$1:$B$49,,0)</f>
        <v>Rob</v>
      </c>
      <c r="K456" t="str" cm="1">
        <f t="array" ref="K456">_xlfn.IFS(L456="M","Mid",L456="D","Dark",L456="L","Light")</f>
        <v>Dark</v>
      </c>
      <c r="L456" t="str">
        <f>_xlfn.XLOOKUP(D456,products!$A$1:$A$49,products!$C$1:$C$49,,0)</f>
        <v>D</v>
      </c>
      <c r="M456" s="3">
        <f>_xlfn.XLOOKUP(orders!D456,products!$A$1:$A$49,products!$D$1:$D$49,,0)</f>
        <v>2.5</v>
      </c>
      <c r="N456" s="5">
        <f>_xlfn.XLOOKUP(orders!D456,products!$A$1:$A$49,products!$E$1:$E$49,,0)</f>
        <v>20.584999999999997</v>
      </c>
      <c r="O456" s="5">
        <f t="shared" si="7"/>
        <v>82.339999999999989</v>
      </c>
      <c r="P456" t="str">
        <f>_xlfn.XLOOKUP(CoffeeSales[[#This Row],[Customer ID]],customers!$A$1:$A$1001,customers!$I$1:$I$1001,,0)</f>
        <v>Yes</v>
      </c>
    </row>
    <row r="457" spans="1:16" x14ac:dyDescent="0.3">
      <c r="A457" s="2" t="s">
        <v>3058</v>
      </c>
      <c r="B457" s="6">
        <v>44168</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s="2" t="str" cm="1">
        <f t="array" ref="I457">_xlfn.IFS(J457="Rob","Robusta",J457="Ara","Arabica",J457="Exc","Excelsa",J457="Lib","Liberica")</f>
        <v>Liberica</v>
      </c>
      <c r="J457" t="str">
        <f>_xlfn.XLOOKUP(orders!D457,products!$A$1:$A$49,products!$B$1:$B$49,,0)</f>
        <v>Lib</v>
      </c>
      <c r="K457" t="str" cm="1">
        <f t="array" ref="K457">_xlfn.IFS(L457="M","Mid",L457="D","Dark",L457="L","Light")</f>
        <v>Light</v>
      </c>
      <c r="L457" t="str">
        <f>_xlfn.XLOOKUP(D457,products!$A$1:$A$49,products!$C$1:$C$49,,0)</f>
        <v>L</v>
      </c>
      <c r="M457" s="3">
        <f>_xlfn.XLOOKUP(orders!D457,products!$A$1:$A$49,products!$D$1:$D$49,,0)</f>
        <v>0.2</v>
      </c>
      <c r="N457" s="5">
        <f>_xlfn.XLOOKUP(orders!D457,products!$A$1:$A$49,products!$E$1:$E$49,,0)</f>
        <v>4.7549999999999999</v>
      </c>
      <c r="O457" s="5">
        <f t="shared" si="7"/>
        <v>9.51</v>
      </c>
      <c r="P457" t="str">
        <f>_xlfn.XLOOKUP(CoffeeSales[[#This Row],[Customer ID]],customers!$A$1:$A$1001,customers!$I$1:$I$1001,,0)</f>
        <v>Yes</v>
      </c>
    </row>
    <row r="458" spans="1:16" x14ac:dyDescent="0.3">
      <c r="A458" s="2" t="s">
        <v>3064</v>
      </c>
      <c r="B458" s="6">
        <v>44169</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s="2" t="str" cm="1">
        <f t="array" ref="I458">_xlfn.IFS(J458="Rob","Robusta",J458="Ara","Arabica",J458="Exc","Excelsa",J458="Lib","Liberica")</f>
        <v>Robusta</v>
      </c>
      <c r="J458" t="str">
        <f>_xlfn.XLOOKUP(orders!D458,products!$A$1:$A$49,products!$B$1:$B$49,,0)</f>
        <v>Rob</v>
      </c>
      <c r="K458" t="str" cm="1">
        <f t="array" ref="K458">_xlfn.IFS(L458="M","Mid",L458="D","Dark",L458="L","Light")</f>
        <v>Dark</v>
      </c>
      <c r="L458" t="str">
        <f>_xlfn.XLOOKUP(D458,products!$A$1:$A$49,products!$C$1:$C$49,,0)</f>
        <v>D</v>
      </c>
      <c r="M458" s="3">
        <f>_xlfn.XLOOKUP(orders!D458,products!$A$1:$A$49,products!$D$1:$D$49,,0)</f>
        <v>2.5</v>
      </c>
      <c r="N458" s="5">
        <f>_xlfn.XLOOKUP(orders!D458,products!$A$1:$A$49,products!$E$1:$E$49,,0)</f>
        <v>20.584999999999997</v>
      </c>
      <c r="O458" s="5">
        <f t="shared" si="7"/>
        <v>41.169999999999995</v>
      </c>
      <c r="P458" t="str">
        <f>_xlfn.XLOOKUP(CoffeeSales[[#This Row],[Customer ID]],customers!$A$1:$A$1001,customers!$I$1:$I$1001,,0)</f>
        <v>No</v>
      </c>
    </row>
    <row r="459" spans="1:16" x14ac:dyDescent="0.3">
      <c r="A459" s="2" t="s">
        <v>3070</v>
      </c>
      <c r="B459" s="6">
        <v>44170</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s="2" t="str" cm="1">
        <f t="array" ref="I459">_xlfn.IFS(J459="Rob","Robusta",J459="Ara","Arabica",J459="Exc","Excelsa",J459="Lib","Liberica")</f>
        <v>Liberica</v>
      </c>
      <c r="J459" t="str">
        <f>_xlfn.XLOOKUP(orders!D459,products!$A$1:$A$49,products!$B$1:$B$49,,0)</f>
        <v>Lib</v>
      </c>
      <c r="K459" t="str" cm="1">
        <f t="array" ref="K459">_xlfn.IFS(L459="M","Mid",L459="D","Dark",L459="L","Light")</f>
        <v>Light</v>
      </c>
      <c r="L459" t="str">
        <f>_xlfn.XLOOKUP(D459,products!$A$1:$A$49,products!$C$1:$C$49,,0)</f>
        <v>L</v>
      </c>
      <c r="M459" s="3">
        <f>_xlfn.XLOOKUP(orders!D459,products!$A$1:$A$49,products!$D$1:$D$49,,0)</f>
        <v>0.5</v>
      </c>
      <c r="N459" s="5">
        <f>_xlfn.XLOOKUP(orders!D459,products!$A$1:$A$49,products!$E$1:$E$49,,0)</f>
        <v>9.51</v>
      </c>
      <c r="O459" s="5">
        <f t="shared" si="7"/>
        <v>47.55</v>
      </c>
      <c r="P459" t="str">
        <f>_xlfn.XLOOKUP(CoffeeSales[[#This Row],[Customer ID]],customers!$A$1:$A$1001,customers!$I$1:$I$1001,,0)</f>
        <v>No</v>
      </c>
    </row>
    <row r="460" spans="1:16" x14ac:dyDescent="0.3">
      <c r="A460" s="2" t="s">
        <v>3076</v>
      </c>
      <c r="B460" s="6">
        <v>44171</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s="2" t="str" cm="1">
        <f t="array" ref="I460">_xlfn.IFS(J460="Rob","Robusta",J460="Ara","Arabica",J460="Exc","Excelsa",J460="Lib","Liberica")</f>
        <v>Arabica</v>
      </c>
      <c r="J460" t="str">
        <f>_xlfn.XLOOKUP(orders!D460,products!$A$1:$A$49,products!$B$1:$B$49,,0)</f>
        <v>Ara</v>
      </c>
      <c r="K460" t="str" cm="1">
        <f t="array" ref="K460">_xlfn.IFS(L460="M","Mid",L460="D","Dark",L460="L","Light")</f>
        <v>Mid</v>
      </c>
      <c r="L460" t="str">
        <f>_xlfn.XLOOKUP(D460,products!$A$1:$A$49,products!$C$1:$C$49,,0)</f>
        <v>M</v>
      </c>
      <c r="M460" s="3">
        <f>_xlfn.XLOOKUP(orders!D460,products!$A$1:$A$49,products!$D$1:$D$49,,0)</f>
        <v>1</v>
      </c>
      <c r="N460" s="5">
        <f>_xlfn.XLOOKUP(orders!D460,products!$A$1:$A$49,products!$E$1:$E$49,,0)</f>
        <v>11.25</v>
      </c>
      <c r="O460" s="5">
        <f t="shared" si="7"/>
        <v>45</v>
      </c>
      <c r="P460" t="str">
        <f>_xlfn.XLOOKUP(CoffeeSales[[#This Row],[Customer ID]],customers!$A$1:$A$1001,customers!$I$1:$I$1001,,0)</f>
        <v>No</v>
      </c>
    </row>
    <row r="461" spans="1:16" x14ac:dyDescent="0.3">
      <c r="A461" s="2" t="s">
        <v>3082</v>
      </c>
      <c r="B461" s="6">
        <v>44172</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s="2" t="str" cm="1">
        <f t="array" ref="I461">_xlfn.IFS(J461="Rob","Robusta",J461="Ara","Arabica",J461="Exc","Excelsa",J461="Lib","Liberica")</f>
        <v>Liberica</v>
      </c>
      <c r="J461" t="str">
        <f>_xlfn.XLOOKUP(orders!D461,products!$A$1:$A$49,products!$B$1:$B$49,,0)</f>
        <v>Lib</v>
      </c>
      <c r="K461" t="str" cm="1">
        <f t="array" ref="K461">_xlfn.IFS(L461="M","Mid",L461="D","Dark",L461="L","Light")</f>
        <v>Light</v>
      </c>
      <c r="L461" t="str">
        <f>_xlfn.XLOOKUP(D461,products!$A$1:$A$49,products!$C$1:$C$49,,0)</f>
        <v>L</v>
      </c>
      <c r="M461" s="3">
        <f>_xlfn.XLOOKUP(orders!D461,products!$A$1:$A$49,products!$D$1:$D$49,,0)</f>
        <v>0.2</v>
      </c>
      <c r="N461" s="5">
        <f>_xlfn.XLOOKUP(orders!D461,products!$A$1:$A$49,products!$E$1:$E$49,,0)</f>
        <v>4.7549999999999999</v>
      </c>
      <c r="O461" s="5">
        <f t="shared" si="7"/>
        <v>23.774999999999999</v>
      </c>
      <c r="P461" t="str">
        <f>_xlfn.XLOOKUP(CoffeeSales[[#This Row],[Customer ID]],customers!$A$1:$A$1001,customers!$I$1:$I$1001,,0)</f>
        <v>No</v>
      </c>
    </row>
    <row r="462" spans="1:16" x14ac:dyDescent="0.3">
      <c r="A462" s="2" t="s">
        <v>3088</v>
      </c>
      <c r="B462" s="6">
        <v>44173</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s="2" t="str" cm="1">
        <f t="array" ref="I462">_xlfn.IFS(J462="Rob","Robusta",J462="Ara","Arabica",J462="Exc","Excelsa",J462="Lib","Liberica")</f>
        <v>Robusta</v>
      </c>
      <c r="J462" t="str">
        <f>_xlfn.XLOOKUP(orders!D462,products!$A$1:$A$49,products!$B$1:$B$49,,0)</f>
        <v>Rob</v>
      </c>
      <c r="K462" t="str" cm="1">
        <f t="array" ref="K462">_xlfn.IFS(L462="M","Mid",L462="D","Dark",L462="L","Light")</f>
        <v>Dark</v>
      </c>
      <c r="L462" t="str">
        <f>_xlfn.XLOOKUP(D462,products!$A$1:$A$49,products!$C$1:$C$49,,0)</f>
        <v>D</v>
      </c>
      <c r="M462" s="3">
        <f>_xlfn.XLOOKUP(orders!D462,products!$A$1:$A$49,products!$D$1:$D$49,,0)</f>
        <v>0.5</v>
      </c>
      <c r="N462" s="5">
        <f>_xlfn.XLOOKUP(orders!D462,products!$A$1:$A$49,products!$E$1:$E$49,,0)</f>
        <v>5.3699999999999992</v>
      </c>
      <c r="O462" s="5">
        <f t="shared" si="7"/>
        <v>16.11</v>
      </c>
      <c r="P462" t="str">
        <f>_xlfn.XLOOKUP(CoffeeSales[[#This Row],[Customer ID]],customers!$A$1:$A$1001,customers!$I$1:$I$1001,,0)</f>
        <v>Yes</v>
      </c>
    </row>
    <row r="463" spans="1:16" x14ac:dyDescent="0.3">
      <c r="A463" s="2" t="s">
        <v>3094</v>
      </c>
      <c r="B463" s="6">
        <v>44174</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s="2" t="str" cm="1">
        <f t="array" ref="I463">_xlfn.IFS(J463="Rob","Robusta",J463="Ara","Arabica",J463="Exc","Excelsa",J463="Lib","Liberica")</f>
        <v>Robusta</v>
      </c>
      <c r="J463" t="str">
        <f>_xlfn.XLOOKUP(orders!D463,products!$A$1:$A$49,products!$B$1:$B$49,,0)</f>
        <v>Rob</v>
      </c>
      <c r="K463" t="str" cm="1">
        <f t="array" ref="K463">_xlfn.IFS(L463="M","Mid",L463="D","Dark",L463="L","Light")</f>
        <v>Dark</v>
      </c>
      <c r="L463" t="str">
        <f>_xlfn.XLOOKUP(D463,products!$A$1:$A$49,products!$C$1:$C$49,,0)</f>
        <v>D</v>
      </c>
      <c r="M463" s="3">
        <f>_xlfn.XLOOKUP(orders!D463,products!$A$1:$A$49,products!$D$1:$D$49,,0)</f>
        <v>0.2</v>
      </c>
      <c r="N463" s="5">
        <f>_xlfn.XLOOKUP(orders!D463,products!$A$1:$A$49,products!$E$1:$E$49,,0)</f>
        <v>2.6849999999999996</v>
      </c>
      <c r="O463" s="5">
        <f t="shared" si="7"/>
        <v>10.739999999999998</v>
      </c>
      <c r="P463" t="str">
        <f>_xlfn.XLOOKUP(CoffeeSales[[#This Row],[Customer ID]],customers!$A$1:$A$1001,customers!$I$1:$I$1001,,0)</f>
        <v>Yes</v>
      </c>
    </row>
    <row r="464" spans="1:16" x14ac:dyDescent="0.3">
      <c r="A464" s="2" t="s">
        <v>3100</v>
      </c>
      <c r="B464" s="6">
        <v>44175</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s="2" t="str" cm="1">
        <f t="array" ref="I464">_xlfn.IFS(J464="Rob","Robusta",J464="Ara","Arabica",J464="Exc","Excelsa",J464="Lib","Liberica")</f>
        <v>Arabica</v>
      </c>
      <c r="J464" t="str">
        <f>_xlfn.XLOOKUP(orders!D464,products!$A$1:$A$49,products!$B$1:$B$49,,0)</f>
        <v>Ara</v>
      </c>
      <c r="K464" t="str" cm="1">
        <f t="array" ref="K464">_xlfn.IFS(L464="M","Mid",L464="D","Dark",L464="L","Light")</f>
        <v>Dark</v>
      </c>
      <c r="L464" t="str">
        <f>_xlfn.XLOOKUP(D464,products!$A$1:$A$49,products!$C$1:$C$49,,0)</f>
        <v>D</v>
      </c>
      <c r="M464" s="3">
        <f>_xlfn.XLOOKUP(orders!D464,products!$A$1:$A$49,products!$D$1:$D$49,,0)</f>
        <v>1</v>
      </c>
      <c r="N464" s="5">
        <f>_xlfn.XLOOKUP(orders!D464,products!$A$1:$A$49,products!$E$1:$E$49,,0)</f>
        <v>9.9499999999999993</v>
      </c>
      <c r="O464" s="5">
        <f t="shared" si="7"/>
        <v>49.75</v>
      </c>
      <c r="P464" t="str">
        <f>_xlfn.XLOOKUP(CoffeeSales[[#This Row],[Customer ID]],customers!$A$1:$A$1001,customers!$I$1:$I$1001,,0)</f>
        <v>Yes</v>
      </c>
    </row>
    <row r="465" spans="1:16" x14ac:dyDescent="0.3">
      <c r="A465" s="2" t="s">
        <v>3106</v>
      </c>
      <c r="B465" s="6">
        <v>44176</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s="2" t="str" cm="1">
        <f t="array" ref="I465">_xlfn.IFS(J465="Rob","Robusta",J465="Ara","Arabica",J465="Exc","Excelsa",J465="Lib","Liberica")</f>
        <v>Excelsa</v>
      </c>
      <c r="J465" t="str">
        <f>_xlfn.XLOOKUP(orders!D465,products!$A$1:$A$49,products!$B$1:$B$49,,0)</f>
        <v>Exc</v>
      </c>
      <c r="K465" t="str" cm="1">
        <f t="array" ref="K465">_xlfn.IFS(L465="M","Mid",L465="D","Dark",L465="L","Light")</f>
        <v>Mid</v>
      </c>
      <c r="L465" t="str">
        <f>_xlfn.XLOOKUP(D465,products!$A$1:$A$49,products!$C$1:$C$49,,0)</f>
        <v>M</v>
      </c>
      <c r="M465" s="3">
        <f>_xlfn.XLOOKUP(orders!D465,products!$A$1:$A$49,products!$D$1:$D$49,,0)</f>
        <v>1</v>
      </c>
      <c r="N465" s="5">
        <f>_xlfn.XLOOKUP(orders!D465,products!$A$1:$A$49,products!$E$1:$E$49,,0)</f>
        <v>13.75</v>
      </c>
      <c r="O465" s="5">
        <f t="shared" si="7"/>
        <v>27.5</v>
      </c>
      <c r="P465" t="str">
        <f>_xlfn.XLOOKUP(CoffeeSales[[#This Row],[Customer ID]],customers!$A$1:$A$1001,customers!$I$1:$I$1001,,0)</f>
        <v>No</v>
      </c>
    </row>
    <row r="466" spans="1:16" x14ac:dyDescent="0.3">
      <c r="A466" s="2" t="s">
        <v>3112</v>
      </c>
      <c r="B466" s="6">
        <v>44177</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s="2" t="str" cm="1">
        <f t="array" ref="I466">_xlfn.IFS(J466="Rob","Robusta",J466="Ara","Arabica",J466="Exc","Excelsa",J466="Lib","Liberica")</f>
        <v>Liberica</v>
      </c>
      <c r="J466" t="str">
        <f>_xlfn.XLOOKUP(orders!D466,products!$A$1:$A$49,products!$B$1:$B$49,,0)</f>
        <v>Lib</v>
      </c>
      <c r="K466" t="str" cm="1">
        <f t="array" ref="K466">_xlfn.IFS(L466="M","Mid",L466="D","Dark",L466="L","Light")</f>
        <v>Dark</v>
      </c>
      <c r="L466" t="str">
        <f>_xlfn.XLOOKUP(D466,products!$A$1:$A$49,products!$C$1:$C$49,,0)</f>
        <v>D</v>
      </c>
      <c r="M466" s="3">
        <f>_xlfn.XLOOKUP(orders!D466,products!$A$1:$A$49,products!$D$1:$D$49,,0)</f>
        <v>2.5</v>
      </c>
      <c r="N466" s="5">
        <f>_xlfn.XLOOKUP(orders!D466,products!$A$1:$A$49,products!$E$1:$E$49,,0)</f>
        <v>29.784999999999997</v>
      </c>
      <c r="O466" s="5">
        <f t="shared" si="7"/>
        <v>119.13999999999999</v>
      </c>
      <c r="P466" t="str">
        <f>_xlfn.XLOOKUP(CoffeeSales[[#This Row],[Customer ID]],customers!$A$1:$A$1001,customers!$I$1:$I$1001,,0)</f>
        <v>No</v>
      </c>
    </row>
    <row r="467" spans="1:16" x14ac:dyDescent="0.3">
      <c r="A467" s="2" t="s">
        <v>3118</v>
      </c>
      <c r="B467" s="6">
        <v>44178</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s="2" t="str" cm="1">
        <f t="array" ref="I467">_xlfn.IFS(J467="Rob","Robusta",J467="Ara","Arabica",J467="Exc","Excelsa",J467="Lib","Liberica")</f>
        <v>Robusta</v>
      </c>
      <c r="J467" t="str">
        <f>_xlfn.XLOOKUP(orders!D467,products!$A$1:$A$49,products!$B$1:$B$49,,0)</f>
        <v>Rob</v>
      </c>
      <c r="K467" t="str" cm="1">
        <f t="array" ref="K467">_xlfn.IFS(L467="M","Mid",L467="D","Dark",L467="L","Light")</f>
        <v>Dark</v>
      </c>
      <c r="L467" t="str">
        <f>_xlfn.XLOOKUP(D467,products!$A$1:$A$49,products!$C$1:$C$49,,0)</f>
        <v>D</v>
      </c>
      <c r="M467" s="3">
        <f>_xlfn.XLOOKUP(orders!D467,products!$A$1:$A$49,products!$D$1:$D$49,,0)</f>
        <v>2.5</v>
      </c>
      <c r="N467" s="5">
        <f>_xlfn.XLOOKUP(orders!D467,products!$A$1:$A$49,products!$E$1:$E$49,,0)</f>
        <v>20.584999999999997</v>
      </c>
      <c r="O467" s="5">
        <f t="shared" si="7"/>
        <v>20.584999999999997</v>
      </c>
      <c r="P467" t="str">
        <f>_xlfn.XLOOKUP(CoffeeSales[[#This Row],[Customer ID]],customers!$A$1:$A$1001,customers!$I$1:$I$1001,,0)</f>
        <v>Yes</v>
      </c>
    </row>
    <row r="468" spans="1:16" x14ac:dyDescent="0.3">
      <c r="A468" s="2" t="s">
        <v>3124</v>
      </c>
      <c r="B468" s="6">
        <v>44179</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s="2" t="str" cm="1">
        <f t="array" ref="I468">_xlfn.IFS(J468="Rob","Robusta",J468="Ara","Arabica",J468="Exc","Excelsa",J468="Lib","Liberica")</f>
        <v>Arabica</v>
      </c>
      <c r="J468" t="str">
        <f>_xlfn.XLOOKUP(orders!D468,products!$A$1:$A$49,products!$B$1:$B$49,,0)</f>
        <v>Ara</v>
      </c>
      <c r="K468" t="str" cm="1">
        <f t="array" ref="K468">_xlfn.IFS(L468="M","Mid",L468="D","Dark",L468="L","Light")</f>
        <v>Dark</v>
      </c>
      <c r="L468" t="str">
        <f>_xlfn.XLOOKUP(D468,products!$A$1:$A$49,products!$C$1:$C$49,,0)</f>
        <v>D</v>
      </c>
      <c r="M468" s="3">
        <f>_xlfn.XLOOKUP(orders!D468,products!$A$1:$A$49,products!$D$1:$D$49,,0)</f>
        <v>0.2</v>
      </c>
      <c r="N468" s="5">
        <f>_xlfn.XLOOKUP(orders!D468,products!$A$1:$A$49,products!$E$1:$E$49,,0)</f>
        <v>2.9849999999999999</v>
      </c>
      <c r="O468" s="5">
        <f t="shared" si="7"/>
        <v>8.9550000000000001</v>
      </c>
      <c r="P468" t="str">
        <f>_xlfn.XLOOKUP(CoffeeSales[[#This Row],[Customer ID]],customers!$A$1:$A$1001,customers!$I$1:$I$1001,,0)</f>
        <v>Yes</v>
      </c>
    </row>
    <row r="469" spans="1:16" x14ac:dyDescent="0.3">
      <c r="A469" s="2" t="s">
        <v>3130</v>
      </c>
      <c r="B469" s="6">
        <v>44180</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s="2" t="str" cm="1">
        <f t="array" ref="I469">_xlfn.IFS(J469="Rob","Robusta",J469="Ara","Arabica",J469="Exc","Excelsa",J469="Lib","Liberica")</f>
        <v>Arabica</v>
      </c>
      <c r="J469" t="str">
        <f>_xlfn.XLOOKUP(orders!D469,products!$A$1:$A$49,products!$B$1:$B$49,,0)</f>
        <v>Ara</v>
      </c>
      <c r="K469" t="str" cm="1">
        <f t="array" ref="K469">_xlfn.IFS(L469="M","Mid",L469="D","Dark",L469="L","Light")</f>
        <v>Dark</v>
      </c>
      <c r="L469" t="str">
        <f>_xlfn.XLOOKUP(D469,products!$A$1:$A$49,products!$C$1:$C$49,,0)</f>
        <v>D</v>
      </c>
      <c r="M469" s="3">
        <f>_xlfn.XLOOKUP(orders!D469,products!$A$1:$A$49,products!$D$1:$D$49,,0)</f>
        <v>0.5</v>
      </c>
      <c r="N469" s="5">
        <f>_xlfn.XLOOKUP(orders!D469,products!$A$1:$A$49,products!$E$1:$E$49,,0)</f>
        <v>5.97</v>
      </c>
      <c r="O469" s="5">
        <f t="shared" si="7"/>
        <v>5.97</v>
      </c>
      <c r="P469" t="str">
        <f>_xlfn.XLOOKUP(CoffeeSales[[#This Row],[Customer ID]],customers!$A$1:$A$1001,customers!$I$1:$I$1001,,0)</f>
        <v>No</v>
      </c>
    </row>
    <row r="470" spans="1:16" x14ac:dyDescent="0.3">
      <c r="A470" s="2" t="s">
        <v>3136</v>
      </c>
      <c r="B470" s="6">
        <v>44181</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s="2" t="str" cm="1">
        <f t="array" ref="I470">_xlfn.IFS(J470="Rob","Robusta",J470="Ara","Arabica",J470="Exc","Excelsa",J470="Lib","Liberica")</f>
        <v>Excelsa</v>
      </c>
      <c r="J470" t="str">
        <f>_xlfn.XLOOKUP(orders!D470,products!$A$1:$A$49,products!$B$1:$B$49,,0)</f>
        <v>Exc</v>
      </c>
      <c r="K470" t="str" cm="1">
        <f t="array" ref="K470">_xlfn.IFS(L470="M","Mid",L470="D","Dark",L470="L","Light")</f>
        <v>Mid</v>
      </c>
      <c r="L470" t="str">
        <f>_xlfn.XLOOKUP(D470,products!$A$1:$A$49,products!$C$1:$C$49,,0)</f>
        <v>M</v>
      </c>
      <c r="M470" s="3">
        <f>_xlfn.XLOOKUP(orders!D470,products!$A$1:$A$49,products!$D$1:$D$49,,0)</f>
        <v>1</v>
      </c>
      <c r="N470" s="5">
        <f>_xlfn.XLOOKUP(orders!D470,products!$A$1:$A$49,products!$E$1:$E$49,,0)</f>
        <v>13.75</v>
      </c>
      <c r="O470" s="5">
        <f t="shared" si="7"/>
        <v>41.25</v>
      </c>
      <c r="P470" t="str">
        <f>_xlfn.XLOOKUP(CoffeeSales[[#This Row],[Customer ID]],customers!$A$1:$A$1001,customers!$I$1:$I$1001,,0)</f>
        <v>Yes</v>
      </c>
    </row>
    <row r="471" spans="1:16" x14ac:dyDescent="0.3">
      <c r="A471" s="2" t="s">
        <v>3141</v>
      </c>
      <c r="B471" s="6">
        <v>44182</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s="2" t="str" cm="1">
        <f t="array" ref="I471">_xlfn.IFS(J471="Rob","Robusta",J471="Ara","Arabica",J471="Exc","Excelsa",J471="Lib","Liberica")</f>
        <v>Excelsa</v>
      </c>
      <c r="J471" t="str">
        <f>_xlfn.XLOOKUP(orders!D471,products!$A$1:$A$49,products!$B$1:$B$49,,0)</f>
        <v>Exc</v>
      </c>
      <c r="K471" t="str" cm="1">
        <f t="array" ref="K471">_xlfn.IFS(L471="M","Mid",L471="D","Dark",L471="L","Light")</f>
        <v>Light</v>
      </c>
      <c r="L471" t="str">
        <f>_xlfn.XLOOKUP(D471,products!$A$1:$A$49,products!$C$1:$C$49,,0)</f>
        <v>L</v>
      </c>
      <c r="M471" s="3">
        <f>_xlfn.XLOOKUP(orders!D471,products!$A$1:$A$49,products!$D$1:$D$49,,0)</f>
        <v>0.2</v>
      </c>
      <c r="N471" s="5">
        <f>_xlfn.XLOOKUP(orders!D471,products!$A$1:$A$49,products!$E$1:$E$49,,0)</f>
        <v>4.4550000000000001</v>
      </c>
      <c r="O471" s="5">
        <f t="shared" si="7"/>
        <v>22.274999999999999</v>
      </c>
      <c r="P471" t="str">
        <f>_xlfn.XLOOKUP(CoffeeSales[[#This Row],[Customer ID]],customers!$A$1:$A$1001,customers!$I$1:$I$1001,,0)</f>
        <v>Yes</v>
      </c>
    </row>
    <row r="472" spans="1:16" x14ac:dyDescent="0.3">
      <c r="A472" s="2" t="s">
        <v>3147</v>
      </c>
      <c r="B472" s="6">
        <v>44183</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s="2" t="str" cm="1">
        <f t="array" ref="I472">_xlfn.IFS(J472="Rob","Robusta",J472="Ara","Arabica",J472="Exc","Excelsa",J472="Lib","Liberica")</f>
        <v>Arabica</v>
      </c>
      <c r="J472" t="str">
        <f>_xlfn.XLOOKUP(orders!D472,products!$A$1:$A$49,products!$B$1:$B$49,,0)</f>
        <v>Ara</v>
      </c>
      <c r="K472" t="str" cm="1">
        <f t="array" ref="K472">_xlfn.IFS(L472="M","Mid",L472="D","Dark",L472="L","Light")</f>
        <v>Mid</v>
      </c>
      <c r="L472" t="str">
        <f>_xlfn.XLOOKUP(D472,products!$A$1:$A$49,products!$C$1:$C$49,,0)</f>
        <v>M</v>
      </c>
      <c r="M472" s="3">
        <f>_xlfn.XLOOKUP(orders!D472,products!$A$1:$A$49,products!$D$1:$D$49,,0)</f>
        <v>0.5</v>
      </c>
      <c r="N472" s="5">
        <f>_xlfn.XLOOKUP(orders!D472,products!$A$1:$A$49,products!$E$1:$E$49,,0)</f>
        <v>6.75</v>
      </c>
      <c r="O472" s="5">
        <f t="shared" si="7"/>
        <v>6.75</v>
      </c>
      <c r="P472" t="str">
        <f>_xlfn.XLOOKUP(CoffeeSales[[#This Row],[Customer ID]],customers!$A$1:$A$1001,customers!$I$1:$I$1001,,0)</f>
        <v>Yes</v>
      </c>
    </row>
    <row r="473" spans="1:16" x14ac:dyDescent="0.3">
      <c r="A473" s="2" t="s">
        <v>3153</v>
      </c>
      <c r="B473" s="6">
        <v>44184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s="2" t="str" cm="1">
        <f t="array" ref="I473">_xlfn.IFS(J473="Rob","Robusta",J473="Ara","Arabica",J473="Exc","Excelsa",J473="Lib","Liberica")</f>
        <v>Liberica</v>
      </c>
      <c r="J473" t="str">
        <f>_xlfn.XLOOKUP(orders!D473,products!$A$1:$A$49,products!$B$1:$B$49,,0)</f>
        <v>Lib</v>
      </c>
      <c r="K473" t="str" cm="1">
        <f t="array" ref="K473">_xlfn.IFS(L473="M","Mid",L473="D","Dark",L473="L","Light")</f>
        <v>Mid</v>
      </c>
      <c r="L473" t="str">
        <f>_xlfn.XLOOKUP(D473,products!$A$1:$A$49,products!$C$1:$C$49,,0)</f>
        <v>M</v>
      </c>
      <c r="M473" s="3">
        <f>_xlfn.XLOOKUP(orders!D473,products!$A$1:$A$49,products!$D$1:$D$49,,0)</f>
        <v>2.5</v>
      </c>
      <c r="N473" s="5">
        <f>_xlfn.XLOOKUP(orders!D473,products!$A$1:$A$49,products!$E$1:$E$49,,0)</f>
        <v>33.464999999999996</v>
      </c>
      <c r="O473" s="5">
        <f t="shared" si="7"/>
        <v>133.85999999999999</v>
      </c>
      <c r="P473" t="str">
        <f>_xlfn.XLOOKUP(CoffeeSales[[#This Row],[Customer ID]],customers!$A$1:$A$1001,customers!$I$1:$I$1001,,0)</f>
        <v>Yes</v>
      </c>
    </row>
    <row r="474" spans="1:16" x14ac:dyDescent="0.3">
      <c r="A474" s="2" t="s">
        <v>3158</v>
      </c>
      <c r="B474" s="6">
        <v>44185</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s="2" t="str" cm="1">
        <f t="array" ref="I474">_xlfn.IFS(J474="Rob","Robusta",J474="Ara","Arabica",J474="Exc","Excelsa",J474="Lib","Liberica")</f>
        <v>Arabica</v>
      </c>
      <c r="J474" t="str">
        <f>_xlfn.XLOOKUP(orders!D474,products!$A$1:$A$49,products!$B$1:$B$49,,0)</f>
        <v>Ara</v>
      </c>
      <c r="K474" t="str" cm="1">
        <f t="array" ref="K474">_xlfn.IFS(L474="M","Mid",L474="D","Dark",L474="L","Light")</f>
        <v>Dark</v>
      </c>
      <c r="L474" t="str">
        <f>_xlfn.XLOOKUP(D474,products!$A$1:$A$49,products!$C$1:$C$49,,0)</f>
        <v>D</v>
      </c>
      <c r="M474" s="3">
        <f>_xlfn.XLOOKUP(orders!D474,products!$A$1:$A$49,products!$D$1:$D$49,,0)</f>
        <v>0.2</v>
      </c>
      <c r="N474" s="5">
        <f>_xlfn.XLOOKUP(orders!D474,products!$A$1:$A$49,products!$E$1:$E$49,,0)</f>
        <v>2.9849999999999999</v>
      </c>
      <c r="O474" s="5">
        <f t="shared" si="7"/>
        <v>5.97</v>
      </c>
      <c r="P474" t="str">
        <f>_xlfn.XLOOKUP(CoffeeSales[[#This Row],[Customer ID]],customers!$A$1:$A$1001,customers!$I$1:$I$1001,,0)</f>
        <v>No</v>
      </c>
    </row>
    <row r="475" spans="1:16" x14ac:dyDescent="0.3">
      <c r="A475" s="2" t="s">
        <v>3164</v>
      </c>
      <c r="B475" s="6">
        <v>44186</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s="2" t="str" cm="1">
        <f t="array" ref="I475">_xlfn.IFS(J475="Rob","Robusta",J475="Ara","Arabica",J475="Exc","Excelsa",J475="Lib","Liberica")</f>
        <v>Arabica</v>
      </c>
      <c r="J475" t="str">
        <f>_xlfn.XLOOKUP(orders!D475,products!$A$1:$A$49,products!$B$1:$B$49,,0)</f>
        <v>Ara</v>
      </c>
      <c r="K475" t="str" cm="1">
        <f t="array" ref="K475">_xlfn.IFS(L475="M","Mid",L475="D","Dark",L475="L","Light")</f>
        <v>Light</v>
      </c>
      <c r="L475" t="str">
        <f>_xlfn.XLOOKUP(D475,products!$A$1:$A$49,products!$C$1:$C$49,,0)</f>
        <v>L</v>
      </c>
      <c r="M475" s="3">
        <f>_xlfn.XLOOKUP(orders!D475,products!$A$1:$A$49,products!$D$1:$D$49,,0)</f>
        <v>1</v>
      </c>
      <c r="N475" s="5">
        <f>_xlfn.XLOOKUP(orders!D475,products!$A$1:$A$49,products!$E$1:$E$49,,0)</f>
        <v>12.95</v>
      </c>
      <c r="O475" s="5">
        <f t="shared" si="7"/>
        <v>25.9</v>
      </c>
      <c r="P475" t="str">
        <f>_xlfn.XLOOKUP(CoffeeSales[[#This Row],[Customer ID]],customers!$A$1:$A$1001,customers!$I$1:$I$1001,,0)</f>
        <v>No</v>
      </c>
    </row>
    <row r="476" spans="1:16" x14ac:dyDescent="0.3">
      <c r="A476" s="2" t="s">
        <v>3170</v>
      </c>
      <c r="B476" s="6">
        <v>44187</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s="2" t="str" cm="1">
        <f t="array" ref="I476">_xlfn.IFS(J476="Rob","Robusta",J476="Ara","Arabica",J476="Exc","Excelsa",J476="Lib","Liberica")</f>
        <v>Excelsa</v>
      </c>
      <c r="J476" t="str">
        <f>_xlfn.XLOOKUP(orders!D476,products!$A$1:$A$49,products!$B$1:$B$49,,0)</f>
        <v>Exc</v>
      </c>
      <c r="K476" t="str" cm="1">
        <f t="array" ref="K476">_xlfn.IFS(L476="M","Mid",L476="D","Dark",L476="L","Light")</f>
        <v>Mid</v>
      </c>
      <c r="L476" t="str">
        <f>_xlfn.XLOOKUP(D476,products!$A$1:$A$49,products!$C$1:$C$49,,0)</f>
        <v>M</v>
      </c>
      <c r="M476" s="3">
        <f>_xlfn.XLOOKUP(orders!D476,products!$A$1:$A$49,products!$D$1:$D$49,,0)</f>
        <v>2.5</v>
      </c>
      <c r="N476" s="5">
        <f>_xlfn.XLOOKUP(orders!D476,products!$A$1:$A$49,products!$E$1:$E$49,,0)</f>
        <v>31.624999999999996</v>
      </c>
      <c r="O476" s="5">
        <f t="shared" si="7"/>
        <v>31.624999999999996</v>
      </c>
      <c r="P476" t="str">
        <f>_xlfn.XLOOKUP(CoffeeSales[[#This Row],[Customer ID]],customers!$A$1:$A$1001,customers!$I$1:$I$1001,,0)</f>
        <v>Yes</v>
      </c>
    </row>
    <row r="477" spans="1:16" x14ac:dyDescent="0.3">
      <c r="A477" s="2" t="s">
        <v>3176</v>
      </c>
      <c r="B477" s="6">
        <v>44188</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s="2" t="str" cm="1">
        <f t="array" ref="I477">_xlfn.IFS(J477="Rob","Robusta",J477="Ara","Arabica",J477="Exc","Excelsa",J477="Lib","Liberica")</f>
        <v>Liberica</v>
      </c>
      <c r="J477" t="str">
        <f>_xlfn.XLOOKUP(orders!D477,products!$A$1:$A$49,products!$B$1:$B$49,,0)</f>
        <v>Lib</v>
      </c>
      <c r="K477" t="str" cm="1">
        <f t="array" ref="K477">_xlfn.IFS(L477="M","Mid",L477="D","Dark",L477="L","Light")</f>
        <v>Mid</v>
      </c>
      <c r="L477" t="str">
        <f>_xlfn.XLOOKUP(D477,products!$A$1:$A$49,products!$C$1:$C$49,,0)</f>
        <v>M</v>
      </c>
      <c r="M477" s="3">
        <f>_xlfn.XLOOKUP(orders!D477,products!$A$1:$A$49,products!$D$1:$D$49,,0)</f>
        <v>0.2</v>
      </c>
      <c r="N477" s="5">
        <f>_xlfn.XLOOKUP(orders!D477,products!$A$1:$A$49,products!$E$1:$E$49,,0)</f>
        <v>4.3650000000000002</v>
      </c>
      <c r="O477" s="5">
        <f t="shared" si="7"/>
        <v>8.73</v>
      </c>
      <c r="P477" t="str">
        <f>_xlfn.XLOOKUP(CoffeeSales[[#This Row],[Customer ID]],customers!$A$1:$A$1001,customers!$I$1:$I$1001,,0)</f>
        <v>No</v>
      </c>
    </row>
    <row r="478" spans="1:16" x14ac:dyDescent="0.3">
      <c r="A478" s="2" t="s">
        <v>3181</v>
      </c>
      <c r="B478" s="6">
        <v>44189</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s="2" t="str" cm="1">
        <f t="array" ref="I478">_xlfn.IFS(J478="Rob","Robusta",J478="Ara","Arabica",J478="Exc","Excelsa",J478="Lib","Liberica")</f>
        <v>Excelsa</v>
      </c>
      <c r="J478" t="str">
        <f>_xlfn.XLOOKUP(orders!D478,products!$A$1:$A$49,products!$B$1:$B$49,,0)</f>
        <v>Exc</v>
      </c>
      <c r="K478" t="str" cm="1">
        <f t="array" ref="K478">_xlfn.IFS(L478="M","Mid",L478="D","Dark",L478="L","Light")</f>
        <v>Light</v>
      </c>
      <c r="L478" t="str">
        <f>_xlfn.XLOOKUP(D478,products!$A$1:$A$49,products!$C$1:$C$49,,0)</f>
        <v>L</v>
      </c>
      <c r="M478" s="3">
        <f>_xlfn.XLOOKUP(orders!D478,products!$A$1:$A$49,products!$D$1:$D$49,,0)</f>
        <v>0.2</v>
      </c>
      <c r="N478" s="5">
        <f>_xlfn.XLOOKUP(orders!D478,products!$A$1:$A$49,products!$E$1:$E$49,,0)</f>
        <v>4.4550000000000001</v>
      </c>
      <c r="O478" s="5">
        <f t="shared" si="7"/>
        <v>26.73</v>
      </c>
      <c r="P478" t="str">
        <f>_xlfn.XLOOKUP(CoffeeSales[[#This Row],[Customer ID]],customers!$A$1:$A$1001,customers!$I$1:$I$1001,,0)</f>
        <v>Yes</v>
      </c>
    </row>
    <row r="479" spans="1:16" x14ac:dyDescent="0.3">
      <c r="A479" s="2" t="s">
        <v>3187</v>
      </c>
      <c r="B479" s="6">
        <v>44190</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s="2" t="str" cm="1">
        <f t="array" ref="I479">_xlfn.IFS(J479="Rob","Robusta",J479="Ara","Arabica",J479="Exc","Excelsa",J479="Lib","Liberica")</f>
        <v>Liberica</v>
      </c>
      <c r="J479" t="str">
        <f>_xlfn.XLOOKUP(orders!D479,products!$A$1:$A$49,products!$B$1:$B$49,,0)</f>
        <v>Lib</v>
      </c>
      <c r="K479" t="str" cm="1">
        <f t="array" ref="K479">_xlfn.IFS(L479="M","Mid",L479="D","Dark",L479="L","Light")</f>
        <v>Mid</v>
      </c>
      <c r="L479" t="str">
        <f>_xlfn.XLOOKUP(D479,products!$A$1:$A$49,products!$C$1:$C$49,,0)</f>
        <v>M</v>
      </c>
      <c r="M479" s="3">
        <f>_xlfn.XLOOKUP(orders!D479,products!$A$1:$A$49,products!$D$1:$D$49,,0)</f>
        <v>0.2</v>
      </c>
      <c r="N479" s="5">
        <f>_xlfn.XLOOKUP(orders!D479,products!$A$1:$A$49,products!$E$1:$E$49,,0)</f>
        <v>4.3650000000000002</v>
      </c>
      <c r="O479" s="5">
        <f t="shared" si="7"/>
        <v>26.19</v>
      </c>
      <c r="P479" t="str">
        <f>_xlfn.XLOOKUP(CoffeeSales[[#This Row],[Customer ID]],customers!$A$1:$A$1001,customers!$I$1:$I$1001,,0)</f>
        <v>No</v>
      </c>
    </row>
    <row r="480" spans="1:16" x14ac:dyDescent="0.3">
      <c r="A480" s="2" t="s">
        <v>3193</v>
      </c>
      <c r="B480" s="6">
        <v>44191</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s="2" t="str" cm="1">
        <f t="array" ref="I480">_xlfn.IFS(J480="Rob","Robusta",J480="Ara","Arabica",J480="Exc","Excelsa",J480="Lib","Liberica")</f>
        <v>Robusta</v>
      </c>
      <c r="J480" t="str">
        <f>_xlfn.XLOOKUP(orders!D480,products!$A$1:$A$49,products!$B$1:$B$49,,0)</f>
        <v>Rob</v>
      </c>
      <c r="K480" t="str" cm="1">
        <f t="array" ref="K480">_xlfn.IFS(L480="M","Mid",L480="D","Dark",L480="L","Light")</f>
        <v>Dark</v>
      </c>
      <c r="L480" t="str">
        <f>_xlfn.XLOOKUP(D480,products!$A$1:$A$49,products!$C$1:$C$49,,0)</f>
        <v>D</v>
      </c>
      <c r="M480" s="3">
        <f>_xlfn.XLOOKUP(orders!D480,products!$A$1:$A$49,products!$D$1:$D$49,,0)</f>
        <v>1</v>
      </c>
      <c r="N480" s="5">
        <f>_xlfn.XLOOKUP(orders!D480,products!$A$1:$A$49,products!$E$1:$E$49,,0)</f>
        <v>8.9499999999999993</v>
      </c>
      <c r="O480" s="5">
        <f t="shared" si="7"/>
        <v>53.699999999999996</v>
      </c>
      <c r="P480" t="str">
        <f>_xlfn.XLOOKUP(CoffeeSales[[#This Row],[Customer ID]],customers!$A$1:$A$1001,customers!$I$1:$I$1001,,0)</f>
        <v>Yes</v>
      </c>
    </row>
    <row r="481" spans="1:16" x14ac:dyDescent="0.3">
      <c r="A481" s="2" t="s">
        <v>3193</v>
      </c>
      <c r="B481" s="6">
        <v>44192</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s="2" t="str" cm="1">
        <f t="array" ref="I481">_xlfn.IFS(J481="Rob","Robusta",J481="Ara","Arabica",J481="Exc","Excelsa",J481="Lib","Liberica")</f>
        <v>Excelsa</v>
      </c>
      <c r="J481" t="str">
        <f>_xlfn.XLOOKUP(orders!D481,products!$A$1:$A$49,products!$B$1:$B$49,,0)</f>
        <v>Exc</v>
      </c>
      <c r="K481" t="str" cm="1">
        <f t="array" ref="K481">_xlfn.IFS(L481="M","Mid",L481="D","Dark",L481="L","Light")</f>
        <v>Mid</v>
      </c>
      <c r="L481" t="str">
        <f>_xlfn.XLOOKUP(D481,products!$A$1:$A$49,products!$C$1:$C$49,,0)</f>
        <v>M</v>
      </c>
      <c r="M481" s="3">
        <f>_xlfn.XLOOKUP(orders!D481,products!$A$1:$A$49,products!$D$1:$D$49,,0)</f>
        <v>2.5</v>
      </c>
      <c r="N481" s="5">
        <f>_xlfn.XLOOKUP(orders!D481,products!$A$1:$A$49,products!$E$1:$E$49,,0)</f>
        <v>31.624999999999996</v>
      </c>
      <c r="O481" s="5">
        <f t="shared" si="7"/>
        <v>126.49999999999999</v>
      </c>
      <c r="P481" t="str">
        <f>_xlfn.XLOOKUP(CoffeeSales[[#This Row],[Customer ID]],customers!$A$1:$A$1001,customers!$I$1:$I$1001,,0)</f>
        <v>Yes</v>
      </c>
    </row>
    <row r="482" spans="1:16" x14ac:dyDescent="0.3">
      <c r="A482" s="2" t="s">
        <v>3193</v>
      </c>
      <c r="B482" s="6">
        <v>44193</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s="2" t="str" cm="1">
        <f t="array" ref="I482">_xlfn.IFS(J482="Rob","Robusta",J482="Ara","Arabica",J482="Exc","Excelsa",J482="Lib","Liberica")</f>
        <v>Excelsa</v>
      </c>
      <c r="J482" t="str">
        <f>_xlfn.XLOOKUP(orders!D482,products!$A$1:$A$49,products!$B$1:$B$49,,0)</f>
        <v>Exc</v>
      </c>
      <c r="K482" t="str" cm="1">
        <f t="array" ref="K482">_xlfn.IFS(L482="M","Mid",L482="D","Dark",L482="L","Light")</f>
        <v>Mid</v>
      </c>
      <c r="L482" t="str">
        <f>_xlfn.XLOOKUP(D482,products!$A$1:$A$49,products!$C$1:$C$49,,0)</f>
        <v>M</v>
      </c>
      <c r="M482" s="3">
        <f>_xlfn.XLOOKUP(orders!D482,products!$A$1:$A$49,products!$D$1:$D$49,,0)</f>
        <v>0.2</v>
      </c>
      <c r="N482" s="5">
        <f>_xlfn.XLOOKUP(orders!D482,products!$A$1:$A$49,products!$E$1:$E$49,,0)</f>
        <v>4.125</v>
      </c>
      <c r="O482" s="5">
        <f t="shared" si="7"/>
        <v>4.125</v>
      </c>
      <c r="P482" t="str">
        <f>_xlfn.XLOOKUP(CoffeeSales[[#This Row],[Customer ID]],customers!$A$1:$A$1001,customers!$I$1:$I$1001,,0)</f>
        <v>Yes</v>
      </c>
    </row>
    <row r="483" spans="1:16" x14ac:dyDescent="0.3">
      <c r="A483" s="2" t="s">
        <v>3208</v>
      </c>
      <c r="B483" s="6">
        <v>44194</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s="2" t="str" cm="1">
        <f t="array" ref="I483">_xlfn.IFS(J483="Rob","Robusta",J483="Ara","Arabica",J483="Exc","Excelsa",J483="Lib","Liberica")</f>
        <v>Robusta</v>
      </c>
      <c r="J483" t="str">
        <f>_xlfn.XLOOKUP(orders!D483,products!$A$1:$A$49,products!$B$1:$B$49,,0)</f>
        <v>Rob</v>
      </c>
      <c r="K483" t="str" cm="1">
        <f t="array" ref="K483">_xlfn.IFS(L483="M","Mid",L483="D","Dark",L483="L","Light")</f>
        <v>Light</v>
      </c>
      <c r="L483" t="str">
        <f>_xlfn.XLOOKUP(D483,products!$A$1:$A$49,products!$C$1:$C$49,,0)</f>
        <v>L</v>
      </c>
      <c r="M483" s="3">
        <f>_xlfn.XLOOKUP(orders!D483,products!$A$1:$A$49,products!$D$1:$D$49,,0)</f>
        <v>1</v>
      </c>
      <c r="N483" s="5">
        <f>_xlfn.XLOOKUP(orders!D483,products!$A$1:$A$49,products!$E$1:$E$49,,0)</f>
        <v>11.95</v>
      </c>
      <c r="O483" s="5">
        <f t="shared" si="7"/>
        <v>23.9</v>
      </c>
      <c r="P483" t="str">
        <f>_xlfn.XLOOKUP(CoffeeSales[[#This Row],[Customer ID]],customers!$A$1:$A$1001,customers!$I$1:$I$1001,,0)</f>
        <v>No</v>
      </c>
    </row>
    <row r="484" spans="1:16" x14ac:dyDescent="0.3">
      <c r="A484" s="2" t="s">
        <v>3214</v>
      </c>
      <c r="B484" s="6">
        <v>44195</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s="2" t="str" cm="1">
        <f t="array" ref="I484">_xlfn.IFS(J484="Rob","Robusta",J484="Ara","Arabica",J484="Exc","Excelsa",J484="Lib","Liberica")</f>
        <v>Excelsa</v>
      </c>
      <c r="J484" t="str">
        <f>_xlfn.XLOOKUP(orders!D484,products!$A$1:$A$49,products!$B$1:$B$49,,0)</f>
        <v>Exc</v>
      </c>
      <c r="K484" t="str" cm="1">
        <f t="array" ref="K484">_xlfn.IFS(L484="M","Mid",L484="D","Dark",L484="L","Light")</f>
        <v>Dark</v>
      </c>
      <c r="L484" t="str">
        <f>_xlfn.XLOOKUP(D484,products!$A$1:$A$49,products!$C$1:$C$49,,0)</f>
        <v>D</v>
      </c>
      <c r="M484" s="3">
        <f>_xlfn.XLOOKUP(orders!D484,products!$A$1:$A$49,products!$D$1:$D$49,,0)</f>
        <v>2.5</v>
      </c>
      <c r="N484" s="5">
        <f>_xlfn.XLOOKUP(orders!D484,products!$A$1:$A$49,products!$E$1:$E$49,,0)</f>
        <v>27.945</v>
      </c>
      <c r="O484" s="5">
        <f t="shared" si="7"/>
        <v>139.72499999999999</v>
      </c>
      <c r="P484" t="str">
        <f>_xlfn.XLOOKUP(CoffeeSales[[#This Row],[Customer ID]],customers!$A$1:$A$1001,customers!$I$1:$I$1001,,0)</f>
        <v>Yes</v>
      </c>
    </row>
    <row r="485" spans="1:16" x14ac:dyDescent="0.3">
      <c r="A485" s="2" t="s">
        <v>3220</v>
      </c>
      <c r="B485" s="6">
        <v>44196</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s="2" t="str" cm="1">
        <f t="array" ref="I485">_xlfn.IFS(J485="Rob","Robusta",J485="Ara","Arabica",J485="Exc","Excelsa",J485="Lib","Liberica")</f>
        <v>Liberica</v>
      </c>
      <c r="J485" t="str">
        <f>_xlfn.XLOOKUP(orders!D485,products!$A$1:$A$49,products!$B$1:$B$49,,0)</f>
        <v>Lib</v>
      </c>
      <c r="K485" t="str" cm="1">
        <f t="array" ref="K485">_xlfn.IFS(L485="M","Mid",L485="D","Dark",L485="L","Light")</f>
        <v>Dark</v>
      </c>
      <c r="L485" t="str">
        <f>_xlfn.XLOOKUP(D485,products!$A$1:$A$49,products!$C$1:$C$49,,0)</f>
        <v>D</v>
      </c>
      <c r="M485" s="3">
        <f>_xlfn.XLOOKUP(orders!D485,products!$A$1:$A$49,products!$D$1:$D$49,,0)</f>
        <v>2.5</v>
      </c>
      <c r="N485" s="5">
        <f>_xlfn.XLOOKUP(orders!D485,products!$A$1:$A$49,products!$E$1:$E$49,,0)</f>
        <v>29.784999999999997</v>
      </c>
      <c r="O485" s="5">
        <f t="shared" si="7"/>
        <v>59.569999999999993</v>
      </c>
      <c r="P485" t="str">
        <f>_xlfn.XLOOKUP(CoffeeSales[[#This Row],[Customer ID]],customers!$A$1:$A$1001,customers!$I$1:$I$1001,,0)</f>
        <v>Yes</v>
      </c>
    </row>
    <row r="486" spans="1:16" x14ac:dyDescent="0.3">
      <c r="A486" s="2" t="s">
        <v>3225</v>
      </c>
      <c r="B486" s="6">
        <v>44197</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s="2" t="str" cm="1">
        <f t="array" ref="I486">_xlfn.IFS(J486="Rob","Robusta",J486="Ara","Arabica",J486="Exc","Excelsa",J486="Lib","Liberica")</f>
        <v>Liberica</v>
      </c>
      <c r="J486" t="str">
        <f>_xlfn.XLOOKUP(orders!D486,products!$A$1:$A$49,products!$B$1:$B$49,,0)</f>
        <v>Lib</v>
      </c>
      <c r="K486" t="str" cm="1">
        <f t="array" ref="K486">_xlfn.IFS(L486="M","Mid",L486="D","Dark",L486="L","Light")</f>
        <v>Light</v>
      </c>
      <c r="L486" t="str">
        <f>_xlfn.XLOOKUP(D486,products!$A$1:$A$49,products!$C$1:$C$49,,0)</f>
        <v>L</v>
      </c>
      <c r="M486" s="3">
        <f>_xlfn.XLOOKUP(orders!D486,products!$A$1:$A$49,products!$D$1:$D$49,,0)</f>
        <v>0.5</v>
      </c>
      <c r="N486" s="5">
        <f>_xlfn.XLOOKUP(orders!D486,products!$A$1:$A$49,products!$E$1:$E$49,,0)</f>
        <v>9.51</v>
      </c>
      <c r="O486" s="5">
        <f t="shared" si="7"/>
        <v>57.06</v>
      </c>
      <c r="P486" t="str">
        <f>_xlfn.XLOOKUP(CoffeeSales[[#This Row],[Customer ID]],customers!$A$1:$A$1001,customers!$I$1:$I$1001,,0)</f>
        <v>No</v>
      </c>
    </row>
    <row r="487" spans="1:16" x14ac:dyDescent="0.3">
      <c r="A487" s="2" t="s">
        <v>3230</v>
      </c>
      <c r="B487" s="6">
        <v>44198</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s="2" t="str" cm="1">
        <f t="array" ref="I487">_xlfn.IFS(J487="Rob","Robusta",J487="Ara","Arabica",J487="Exc","Excelsa",J487="Lib","Liberica")</f>
        <v>Robusta</v>
      </c>
      <c r="J487" t="str">
        <f>_xlfn.XLOOKUP(orders!D487,products!$A$1:$A$49,products!$B$1:$B$49,,0)</f>
        <v>Rob</v>
      </c>
      <c r="K487" t="str" cm="1">
        <f t="array" ref="K487">_xlfn.IFS(L487="M","Mid",L487="D","Dark",L487="L","Light")</f>
        <v>Light</v>
      </c>
      <c r="L487" t="str">
        <f>_xlfn.XLOOKUP(D487,products!$A$1:$A$49,products!$C$1:$C$49,,0)</f>
        <v>L</v>
      </c>
      <c r="M487" s="3">
        <f>_xlfn.XLOOKUP(orders!D487,products!$A$1:$A$49,products!$D$1:$D$49,,0)</f>
        <v>0.2</v>
      </c>
      <c r="N487" s="5">
        <f>_xlfn.XLOOKUP(orders!D487,products!$A$1:$A$49,products!$E$1:$E$49,,0)</f>
        <v>3.5849999999999995</v>
      </c>
      <c r="O487" s="5">
        <f t="shared" si="7"/>
        <v>21.509999999999998</v>
      </c>
      <c r="P487" t="str">
        <f>_xlfn.XLOOKUP(CoffeeSales[[#This Row],[Customer ID]],customers!$A$1:$A$1001,customers!$I$1:$I$1001,,0)</f>
        <v>Yes</v>
      </c>
    </row>
    <row r="488" spans="1:16" x14ac:dyDescent="0.3">
      <c r="A488" s="2" t="s">
        <v>3236</v>
      </c>
      <c r="B488" s="6">
        <v>44199</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s="2" t="str" cm="1">
        <f t="array" ref="I488">_xlfn.IFS(J488="Rob","Robusta",J488="Ara","Arabica",J488="Exc","Excelsa",J488="Lib","Liberica")</f>
        <v>Liberica</v>
      </c>
      <c r="J488" t="str">
        <f>_xlfn.XLOOKUP(orders!D488,products!$A$1:$A$49,products!$B$1:$B$49,,0)</f>
        <v>Lib</v>
      </c>
      <c r="K488" t="str" cm="1">
        <f t="array" ref="K488">_xlfn.IFS(L488="M","Mid",L488="D","Dark",L488="L","Light")</f>
        <v>Mid</v>
      </c>
      <c r="L488" t="str">
        <f>_xlfn.XLOOKUP(D488,products!$A$1:$A$49,products!$C$1:$C$49,,0)</f>
        <v>M</v>
      </c>
      <c r="M488" s="3">
        <f>_xlfn.XLOOKUP(orders!D488,products!$A$1:$A$49,products!$D$1:$D$49,,0)</f>
        <v>0.5</v>
      </c>
      <c r="N488" s="5">
        <f>_xlfn.XLOOKUP(orders!D488,products!$A$1:$A$49,products!$E$1:$E$49,,0)</f>
        <v>8.73</v>
      </c>
      <c r="O488" s="5">
        <f t="shared" si="7"/>
        <v>52.38</v>
      </c>
      <c r="P488" t="str">
        <f>_xlfn.XLOOKUP(CoffeeSales[[#This Row],[Customer ID]],customers!$A$1:$A$1001,customers!$I$1:$I$1001,,0)</f>
        <v>Yes</v>
      </c>
    </row>
    <row r="489" spans="1:16" x14ac:dyDescent="0.3">
      <c r="A489" s="2" t="s">
        <v>3242</v>
      </c>
      <c r="B489" s="6">
        <v>44200</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s="2" t="str" cm="1">
        <f t="array" ref="I489">_xlfn.IFS(J489="Rob","Robusta",J489="Ara","Arabica",J489="Exc","Excelsa",J489="Lib","Liberica")</f>
        <v>Excelsa</v>
      </c>
      <c r="J489" t="str">
        <f>_xlfn.XLOOKUP(orders!D489,products!$A$1:$A$49,products!$B$1:$B$49,,0)</f>
        <v>Exc</v>
      </c>
      <c r="K489" t="str" cm="1">
        <f t="array" ref="K489">_xlfn.IFS(L489="M","Mid",L489="D","Dark",L489="L","Light")</f>
        <v>Dark</v>
      </c>
      <c r="L489" t="str">
        <f>_xlfn.XLOOKUP(D489,products!$A$1:$A$49,products!$C$1:$C$49,,0)</f>
        <v>D</v>
      </c>
      <c r="M489" s="3">
        <f>_xlfn.XLOOKUP(orders!D489,products!$A$1:$A$49,products!$D$1:$D$49,,0)</f>
        <v>1</v>
      </c>
      <c r="N489" s="5">
        <f>_xlfn.XLOOKUP(orders!D489,products!$A$1:$A$49,products!$E$1:$E$49,,0)</f>
        <v>12.15</v>
      </c>
      <c r="O489" s="5">
        <f t="shared" si="7"/>
        <v>72.900000000000006</v>
      </c>
      <c r="P489" t="str">
        <f>_xlfn.XLOOKUP(CoffeeSales[[#This Row],[Customer ID]],customers!$A$1:$A$1001,customers!$I$1:$I$1001,,0)</f>
        <v>No</v>
      </c>
    </row>
    <row r="490" spans="1:16" x14ac:dyDescent="0.3">
      <c r="A490" s="2" t="s">
        <v>3248</v>
      </c>
      <c r="B490" s="6">
        <v>44201</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s="2" t="str" cm="1">
        <f t="array" ref="I490">_xlfn.IFS(J490="Rob","Robusta",J490="Ara","Arabica",J490="Exc","Excelsa",J490="Lib","Liberica")</f>
        <v>Robusta</v>
      </c>
      <c r="J490" t="str">
        <f>_xlfn.XLOOKUP(orders!D490,products!$A$1:$A$49,products!$B$1:$B$49,,0)</f>
        <v>Rob</v>
      </c>
      <c r="K490" t="str" cm="1">
        <f t="array" ref="K490">_xlfn.IFS(L490="M","Mid",L490="D","Dark",L490="L","Light")</f>
        <v>Mid</v>
      </c>
      <c r="L490" t="str">
        <f>_xlfn.XLOOKUP(D490,products!$A$1:$A$49,products!$C$1:$C$49,,0)</f>
        <v>M</v>
      </c>
      <c r="M490" s="3">
        <f>_xlfn.XLOOKUP(orders!D490,products!$A$1:$A$49,products!$D$1:$D$49,,0)</f>
        <v>0.2</v>
      </c>
      <c r="N490" s="5">
        <f>_xlfn.XLOOKUP(orders!D490,products!$A$1:$A$49,products!$E$1:$E$49,,0)</f>
        <v>2.9849999999999999</v>
      </c>
      <c r="O490" s="5">
        <f t="shared" si="7"/>
        <v>14.924999999999999</v>
      </c>
      <c r="P490" t="str">
        <f>_xlfn.XLOOKUP(CoffeeSales[[#This Row],[Customer ID]],customers!$A$1:$A$1001,customers!$I$1:$I$1001,,0)</f>
        <v>Yes</v>
      </c>
    </row>
    <row r="491" spans="1:16" x14ac:dyDescent="0.3">
      <c r="A491" s="2" t="s">
        <v>3254</v>
      </c>
      <c r="B491" s="6">
        <v>44202</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s="2" t="str" cm="1">
        <f t="array" ref="I491">_xlfn.IFS(J491="Rob","Robusta",J491="Ara","Arabica",J491="Exc","Excelsa",J491="Lib","Liberica")</f>
        <v>Liberica</v>
      </c>
      <c r="J491" t="str">
        <f>_xlfn.XLOOKUP(orders!D491,products!$A$1:$A$49,products!$B$1:$B$49,,0)</f>
        <v>Lib</v>
      </c>
      <c r="K491" t="str" cm="1">
        <f t="array" ref="K491">_xlfn.IFS(L491="M","Mid",L491="D","Dark",L491="L","Light")</f>
        <v>Light</v>
      </c>
      <c r="L491" t="str">
        <f>_xlfn.XLOOKUP(D491,products!$A$1:$A$49,products!$C$1:$C$49,,0)</f>
        <v>L</v>
      </c>
      <c r="M491" s="3">
        <f>_xlfn.XLOOKUP(orders!D491,products!$A$1:$A$49,products!$D$1:$D$49,,0)</f>
        <v>1</v>
      </c>
      <c r="N491" s="5">
        <f>_xlfn.XLOOKUP(orders!D491,products!$A$1:$A$49,products!$E$1:$E$49,,0)</f>
        <v>15.85</v>
      </c>
      <c r="O491" s="5">
        <f t="shared" si="7"/>
        <v>95.1</v>
      </c>
      <c r="P491" t="str">
        <f>_xlfn.XLOOKUP(CoffeeSales[[#This Row],[Customer ID]],customers!$A$1:$A$1001,customers!$I$1:$I$1001,,0)</f>
        <v>No</v>
      </c>
    </row>
    <row r="492" spans="1:16" x14ac:dyDescent="0.3">
      <c r="A492" s="2" t="s">
        <v>3260</v>
      </c>
      <c r="B492" s="6">
        <v>44203</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s="2" t="str" cm="1">
        <f t="array" ref="I492">_xlfn.IFS(J492="Rob","Robusta",J492="Ara","Arabica",J492="Exc","Excelsa",J492="Lib","Liberica")</f>
        <v>Liberica</v>
      </c>
      <c r="J492" t="str">
        <f>_xlfn.XLOOKUP(orders!D492,products!$A$1:$A$49,products!$B$1:$B$49,,0)</f>
        <v>Lib</v>
      </c>
      <c r="K492" t="str" cm="1">
        <f t="array" ref="K492">_xlfn.IFS(L492="M","Mid",L492="D","Dark",L492="L","Light")</f>
        <v>Dark</v>
      </c>
      <c r="L492" t="str">
        <f>_xlfn.XLOOKUP(D492,products!$A$1:$A$49,products!$C$1:$C$49,,0)</f>
        <v>D</v>
      </c>
      <c r="M492" s="3">
        <f>_xlfn.XLOOKUP(orders!D492,products!$A$1:$A$49,products!$D$1:$D$49,,0)</f>
        <v>0.5</v>
      </c>
      <c r="N492" s="5">
        <f>_xlfn.XLOOKUP(orders!D492,products!$A$1:$A$49,products!$E$1:$E$49,,0)</f>
        <v>7.77</v>
      </c>
      <c r="O492" s="5">
        <f t="shared" si="7"/>
        <v>15.54</v>
      </c>
      <c r="P492" t="str">
        <f>_xlfn.XLOOKUP(CoffeeSales[[#This Row],[Customer ID]],customers!$A$1:$A$1001,customers!$I$1:$I$1001,,0)</f>
        <v>No</v>
      </c>
    </row>
    <row r="493" spans="1:16" x14ac:dyDescent="0.3">
      <c r="A493" s="2" t="s">
        <v>3266</v>
      </c>
      <c r="B493" s="6">
        <v>44204</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s="2" t="str" cm="1">
        <f t="array" ref="I493">_xlfn.IFS(J493="Rob","Robusta",J493="Ara","Arabica",J493="Exc","Excelsa",J493="Lib","Liberica")</f>
        <v>Liberica</v>
      </c>
      <c r="J493" t="str">
        <f>_xlfn.XLOOKUP(orders!D493,products!$A$1:$A$49,products!$B$1:$B$49,,0)</f>
        <v>Lib</v>
      </c>
      <c r="K493" t="str" cm="1">
        <f t="array" ref="K493">_xlfn.IFS(L493="M","Mid",L493="D","Dark",L493="L","Light")</f>
        <v>Dark</v>
      </c>
      <c r="L493" t="str">
        <f>_xlfn.XLOOKUP(D493,products!$A$1:$A$49,products!$C$1:$C$49,,0)</f>
        <v>D</v>
      </c>
      <c r="M493" s="3">
        <f>_xlfn.XLOOKUP(orders!D493,products!$A$1:$A$49,products!$D$1:$D$49,,0)</f>
        <v>0.2</v>
      </c>
      <c r="N493" s="5">
        <f>_xlfn.XLOOKUP(orders!D493,products!$A$1:$A$49,products!$E$1:$E$49,,0)</f>
        <v>3.8849999999999998</v>
      </c>
      <c r="O493" s="5">
        <f t="shared" si="7"/>
        <v>23.31</v>
      </c>
      <c r="P493" t="str">
        <f>_xlfn.XLOOKUP(CoffeeSales[[#This Row],[Customer ID]],customers!$A$1:$A$1001,customers!$I$1:$I$1001,,0)</f>
        <v>No</v>
      </c>
    </row>
    <row r="494" spans="1:16" x14ac:dyDescent="0.3">
      <c r="A494" s="2" t="s">
        <v>3271</v>
      </c>
      <c r="B494" s="6">
        <v>44205</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s="2" t="str" cm="1">
        <f t="array" ref="I494">_xlfn.IFS(J494="Rob","Robusta",J494="Ara","Arabica",J494="Exc","Excelsa",J494="Lib","Liberica")</f>
        <v>Excelsa</v>
      </c>
      <c r="J494" t="str">
        <f>_xlfn.XLOOKUP(orders!D494,products!$A$1:$A$49,products!$B$1:$B$49,,0)</f>
        <v>Exc</v>
      </c>
      <c r="K494" t="str" cm="1">
        <f t="array" ref="K494">_xlfn.IFS(L494="M","Mid",L494="D","Dark",L494="L","Light")</f>
        <v>Mid</v>
      </c>
      <c r="L494" t="str">
        <f>_xlfn.XLOOKUP(D494,products!$A$1:$A$49,products!$C$1:$C$49,,0)</f>
        <v>M</v>
      </c>
      <c r="M494" s="3">
        <f>_xlfn.XLOOKUP(orders!D494,products!$A$1:$A$49,products!$D$1:$D$49,,0)</f>
        <v>0.2</v>
      </c>
      <c r="N494" s="5">
        <f>_xlfn.XLOOKUP(orders!D494,products!$A$1:$A$49,products!$E$1:$E$49,,0)</f>
        <v>4.125</v>
      </c>
      <c r="O494" s="5">
        <f t="shared" si="7"/>
        <v>4.125</v>
      </c>
      <c r="P494" t="str">
        <f>_xlfn.XLOOKUP(CoffeeSales[[#This Row],[Customer ID]],customers!$A$1:$A$1001,customers!$I$1:$I$1001,,0)</f>
        <v>Yes</v>
      </c>
    </row>
    <row r="495" spans="1:16" x14ac:dyDescent="0.3">
      <c r="A495" s="2" t="s">
        <v>3277</v>
      </c>
      <c r="B495" s="6">
        <v>44206</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s="2" t="str" cm="1">
        <f t="array" ref="I495">_xlfn.IFS(J495="Rob","Robusta",J495="Ara","Arabica",J495="Exc","Excelsa",J495="Lib","Liberica")</f>
        <v>Robusta</v>
      </c>
      <c r="J495" t="str">
        <f>_xlfn.XLOOKUP(orders!D495,products!$A$1:$A$49,products!$B$1:$B$49,,0)</f>
        <v>Rob</v>
      </c>
      <c r="K495" t="str" cm="1">
        <f t="array" ref="K495">_xlfn.IFS(L495="M","Mid",L495="D","Dark",L495="L","Light")</f>
        <v>Mid</v>
      </c>
      <c r="L495" t="str">
        <f>_xlfn.XLOOKUP(D495,products!$A$1:$A$49,products!$C$1:$C$49,,0)</f>
        <v>M</v>
      </c>
      <c r="M495" s="3">
        <f>_xlfn.XLOOKUP(orders!D495,products!$A$1:$A$49,products!$D$1:$D$49,,0)</f>
        <v>0.5</v>
      </c>
      <c r="N495" s="5">
        <f>_xlfn.XLOOKUP(orders!D495,products!$A$1:$A$49,products!$E$1:$E$49,,0)</f>
        <v>5.97</v>
      </c>
      <c r="O495" s="5">
        <f t="shared" si="7"/>
        <v>35.82</v>
      </c>
      <c r="P495" t="str">
        <f>_xlfn.XLOOKUP(CoffeeSales[[#This Row],[Customer ID]],customers!$A$1:$A$1001,customers!$I$1:$I$1001,,0)</f>
        <v>No</v>
      </c>
    </row>
    <row r="496" spans="1:16" x14ac:dyDescent="0.3">
      <c r="A496" s="2" t="s">
        <v>3283</v>
      </c>
      <c r="B496" s="6">
        <v>44207</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s="2" t="str" cm="1">
        <f t="array" ref="I496">_xlfn.IFS(J496="Rob","Robusta",J496="Ara","Arabica",J496="Exc","Excelsa",J496="Lib","Liberica")</f>
        <v>Liberica</v>
      </c>
      <c r="J496" t="str">
        <f>_xlfn.XLOOKUP(orders!D496,products!$A$1:$A$49,products!$B$1:$B$49,,0)</f>
        <v>Lib</v>
      </c>
      <c r="K496" t="str" cm="1">
        <f t="array" ref="K496">_xlfn.IFS(L496="M","Mid",L496="D","Dark",L496="L","Light")</f>
        <v>Light</v>
      </c>
      <c r="L496" t="str">
        <f>_xlfn.XLOOKUP(D496,products!$A$1:$A$49,products!$C$1:$C$49,,0)</f>
        <v>L</v>
      </c>
      <c r="M496" s="3">
        <f>_xlfn.XLOOKUP(orders!D496,products!$A$1:$A$49,products!$D$1:$D$49,,0)</f>
        <v>1</v>
      </c>
      <c r="N496" s="5">
        <f>_xlfn.XLOOKUP(orders!D496,products!$A$1:$A$49,products!$E$1:$E$49,,0)</f>
        <v>15.85</v>
      </c>
      <c r="O496" s="5">
        <f t="shared" si="7"/>
        <v>31.7</v>
      </c>
      <c r="P496" t="str">
        <f>_xlfn.XLOOKUP(CoffeeSales[[#This Row],[Customer ID]],customers!$A$1:$A$1001,customers!$I$1:$I$1001,,0)</f>
        <v>No</v>
      </c>
    </row>
    <row r="497" spans="1:16" x14ac:dyDescent="0.3">
      <c r="A497" s="2" t="s">
        <v>3289</v>
      </c>
      <c r="B497" s="6">
        <v>44208</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s="2" t="str" cm="1">
        <f t="array" ref="I497">_xlfn.IFS(J497="Rob","Robusta",J497="Ara","Arabica",J497="Exc","Excelsa",J497="Lib","Liberica")</f>
        <v>Liberica</v>
      </c>
      <c r="J497" t="str">
        <f>_xlfn.XLOOKUP(orders!D497,products!$A$1:$A$49,products!$B$1:$B$49,,0)</f>
        <v>Lib</v>
      </c>
      <c r="K497" t="str" cm="1">
        <f t="array" ref="K497">_xlfn.IFS(L497="M","Mid",L497="D","Dark",L497="L","Light")</f>
        <v>Light</v>
      </c>
      <c r="L497" t="str">
        <f>_xlfn.XLOOKUP(D497,products!$A$1:$A$49,products!$C$1:$C$49,,0)</f>
        <v>L</v>
      </c>
      <c r="M497" s="3">
        <f>_xlfn.XLOOKUP(orders!D497,products!$A$1:$A$49,products!$D$1:$D$49,,0)</f>
        <v>1</v>
      </c>
      <c r="N497" s="5">
        <f>_xlfn.XLOOKUP(orders!D497,products!$A$1:$A$49,products!$E$1:$E$49,,0)</f>
        <v>15.85</v>
      </c>
      <c r="O497" s="5">
        <f t="shared" si="7"/>
        <v>79.25</v>
      </c>
      <c r="P497" t="str">
        <f>_xlfn.XLOOKUP(CoffeeSales[[#This Row],[Customer ID]],customers!$A$1:$A$1001,customers!$I$1:$I$1001,,0)</f>
        <v>Yes</v>
      </c>
    </row>
    <row r="498" spans="1:16" x14ac:dyDescent="0.3">
      <c r="A498" s="2" t="s">
        <v>3294</v>
      </c>
      <c r="B498" s="6">
        <v>44209</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s="2" t="str" cm="1">
        <f t="array" ref="I498">_xlfn.IFS(J498="Rob","Robusta",J498="Ara","Arabica",J498="Exc","Excelsa",J498="Lib","Liberica")</f>
        <v>Excelsa</v>
      </c>
      <c r="J498" t="str">
        <f>_xlfn.XLOOKUP(orders!D498,products!$A$1:$A$49,products!$B$1:$B$49,,0)</f>
        <v>Exc</v>
      </c>
      <c r="K498" t="str" cm="1">
        <f t="array" ref="K498">_xlfn.IFS(L498="M","Mid",L498="D","Dark",L498="L","Light")</f>
        <v>Dark</v>
      </c>
      <c r="L498" t="str">
        <f>_xlfn.XLOOKUP(D498,products!$A$1:$A$49,products!$C$1:$C$49,,0)</f>
        <v>D</v>
      </c>
      <c r="M498" s="3">
        <f>_xlfn.XLOOKUP(orders!D498,products!$A$1:$A$49,products!$D$1:$D$49,,0)</f>
        <v>0.2</v>
      </c>
      <c r="N498" s="5">
        <f>_xlfn.XLOOKUP(orders!D498,products!$A$1:$A$49,products!$E$1:$E$49,,0)</f>
        <v>3.645</v>
      </c>
      <c r="O498" s="5">
        <f t="shared" si="7"/>
        <v>10.935</v>
      </c>
      <c r="P498" t="str">
        <f>_xlfn.XLOOKUP(CoffeeSales[[#This Row],[Customer ID]],customers!$A$1:$A$1001,customers!$I$1:$I$1001,,0)</f>
        <v>No</v>
      </c>
    </row>
    <row r="499" spans="1:16" x14ac:dyDescent="0.3">
      <c r="A499" s="2" t="s">
        <v>3300</v>
      </c>
      <c r="B499" s="6">
        <v>44210</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s="2" t="str" cm="1">
        <f t="array" ref="I499">_xlfn.IFS(J499="Rob","Robusta",J499="Ara","Arabica",J499="Exc","Excelsa",J499="Lib","Liberica")</f>
        <v>Arabica</v>
      </c>
      <c r="J499" t="str">
        <f>_xlfn.XLOOKUP(orders!D499,products!$A$1:$A$49,products!$B$1:$B$49,,0)</f>
        <v>Ara</v>
      </c>
      <c r="K499" t="str" cm="1">
        <f t="array" ref="K499">_xlfn.IFS(L499="M","Mid",L499="D","Dark",L499="L","Light")</f>
        <v>Dark</v>
      </c>
      <c r="L499" t="str">
        <f>_xlfn.XLOOKUP(D499,products!$A$1:$A$49,products!$C$1:$C$49,,0)</f>
        <v>D</v>
      </c>
      <c r="M499" s="3">
        <f>_xlfn.XLOOKUP(orders!D499,products!$A$1:$A$49,products!$D$1:$D$49,,0)</f>
        <v>1</v>
      </c>
      <c r="N499" s="5">
        <f>_xlfn.XLOOKUP(orders!D499,products!$A$1:$A$49,products!$E$1:$E$49,,0)</f>
        <v>9.9499999999999993</v>
      </c>
      <c r="O499" s="5">
        <f t="shared" si="7"/>
        <v>39.799999999999997</v>
      </c>
      <c r="P499" t="str">
        <f>_xlfn.XLOOKUP(CoffeeSales[[#This Row],[Customer ID]],customers!$A$1:$A$1001,customers!$I$1:$I$1001,,0)</f>
        <v>No</v>
      </c>
    </row>
    <row r="500" spans="1:16" x14ac:dyDescent="0.3">
      <c r="A500" s="2" t="s">
        <v>3307</v>
      </c>
      <c r="B500" s="6">
        <v>44211</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s="2" t="str" cm="1">
        <f t="array" ref="I500">_xlfn.IFS(J500="Rob","Robusta",J500="Ara","Arabica",J500="Exc","Excelsa",J500="Lib","Liberica")</f>
        <v>Robusta</v>
      </c>
      <c r="J500" t="str">
        <f>_xlfn.XLOOKUP(orders!D500,products!$A$1:$A$49,products!$B$1:$B$49,,0)</f>
        <v>Rob</v>
      </c>
      <c r="K500" t="str" cm="1">
        <f t="array" ref="K500">_xlfn.IFS(L500="M","Mid",L500="D","Dark",L500="L","Light")</f>
        <v>Mid</v>
      </c>
      <c r="L500" t="str">
        <f>_xlfn.XLOOKUP(D500,products!$A$1:$A$49,products!$C$1:$C$49,,0)</f>
        <v>M</v>
      </c>
      <c r="M500" s="3">
        <f>_xlfn.XLOOKUP(orders!D500,products!$A$1:$A$49,products!$D$1:$D$49,,0)</f>
        <v>1</v>
      </c>
      <c r="N500" s="5">
        <f>_xlfn.XLOOKUP(orders!D500,products!$A$1:$A$49,products!$E$1:$E$49,,0)</f>
        <v>9.9499999999999993</v>
      </c>
      <c r="O500" s="5">
        <f t="shared" si="7"/>
        <v>49.75</v>
      </c>
      <c r="P500" t="str">
        <f>_xlfn.XLOOKUP(CoffeeSales[[#This Row],[Customer ID]],customers!$A$1:$A$1001,customers!$I$1:$I$1001,,0)</f>
        <v>Yes</v>
      </c>
    </row>
    <row r="501" spans="1:16" x14ac:dyDescent="0.3">
      <c r="A501" s="2" t="s">
        <v>3313</v>
      </c>
      <c r="B501" s="6">
        <v>44212</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s="2" t="str" cm="1">
        <f t="array" ref="I501">_xlfn.IFS(J501="Rob","Robusta",J501="Ara","Arabica",J501="Exc","Excelsa",J501="Lib","Liberica")</f>
        <v>Robusta</v>
      </c>
      <c r="J501" t="str">
        <f>_xlfn.XLOOKUP(orders!D501,products!$A$1:$A$49,products!$B$1:$B$49,,0)</f>
        <v>Rob</v>
      </c>
      <c r="K501" t="str" cm="1">
        <f t="array" ref="K501">_xlfn.IFS(L501="M","Mid",L501="D","Dark",L501="L","Light")</f>
        <v>Dark</v>
      </c>
      <c r="L501" t="str">
        <f>_xlfn.XLOOKUP(D501,products!$A$1:$A$49,products!$C$1:$C$49,,0)</f>
        <v>D</v>
      </c>
      <c r="M501" s="3">
        <f>_xlfn.XLOOKUP(orders!D501,products!$A$1:$A$49,products!$D$1:$D$49,,0)</f>
        <v>0.2</v>
      </c>
      <c r="N501" s="5">
        <f>_xlfn.XLOOKUP(orders!D501,products!$A$1:$A$49,products!$E$1:$E$49,,0)</f>
        <v>2.6849999999999996</v>
      </c>
      <c r="O501" s="5">
        <f t="shared" si="7"/>
        <v>8.0549999999999997</v>
      </c>
      <c r="P501" t="str">
        <f>_xlfn.XLOOKUP(CoffeeSales[[#This Row],[Customer ID]],customers!$A$1:$A$1001,customers!$I$1:$I$1001,,0)</f>
        <v>Yes</v>
      </c>
    </row>
    <row r="502" spans="1:16" x14ac:dyDescent="0.3">
      <c r="A502" s="2" t="s">
        <v>3318</v>
      </c>
      <c r="B502" s="6">
        <v>44213</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s="2" t="str" cm="1">
        <f t="array" ref="I502">_xlfn.IFS(J502="Rob","Robusta",J502="Ara","Arabica",J502="Exc","Excelsa",J502="Lib","Liberica")</f>
        <v>Robusta</v>
      </c>
      <c r="J502" t="str">
        <f>_xlfn.XLOOKUP(orders!D502,products!$A$1:$A$49,products!$B$1:$B$49,,0)</f>
        <v>Rob</v>
      </c>
      <c r="K502" t="str" cm="1">
        <f t="array" ref="K502">_xlfn.IFS(L502="M","Mid",L502="D","Dark",L502="L","Light")</f>
        <v>Light</v>
      </c>
      <c r="L502" t="str">
        <f>_xlfn.XLOOKUP(D502,products!$A$1:$A$49,products!$C$1:$C$49,,0)</f>
        <v>L</v>
      </c>
      <c r="M502" s="3">
        <f>_xlfn.XLOOKUP(orders!D502,products!$A$1:$A$49,products!$D$1:$D$49,,0)</f>
        <v>1</v>
      </c>
      <c r="N502" s="5">
        <f>_xlfn.XLOOKUP(orders!D502,products!$A$1:$A$49,products!$E$1:$E$49,,0)</f>
        <v>11.95</v>
      </c>
      <c r="O502" s="5">
        <f t="shared" si="7"/>
        <v>47.8</v>
      </c>
      <c r="P502" t="str">
        <f>_xlfn.XLOOKUP(CoffeeSales[[#This Row],[Customer ID]],customers!$A$1:$A$1001,customers!$I$1:$I$1001,,0)</f>
        <v>No</v>
      </c>
    </row>
    <row r="503" spans="1:16" x14ac:dyDescent="0.3">
      <c r="A503" s="2" t="s">
        <v>3323</v>
      </c>
      <c r="B503" s="6">
        <v>44214</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s="2" t="str" cm="1">
        <f t="array" ref="I503">_xlfn.IFS(J503="Rob","Robusta",J503="Ara","Arabica",J503="Exc","Excelsa",J503="Lib","Liberica")</f>
        <v>Robusta</v>
      </c>
      <c r="J503" t="str">
        <f>_xlfn.XLOOKUP(orders!D503,products!$A$1:$A$49,products!$B$1:$B$49,,0)</f>
        <v>Rob</v>
      </c>
      <c r="K503" t="str" cm="1">
        <f t="array" ref="K503">_xlfn.IFS(L503="M","Mid",L503="D","Dark",L503="L","Light")</f>
        <v>Mid</v>
      </c>
      <c r="L503" t="str">
        <f>_xlfn.XLOOKUP(D503,products!$A$1:$A$49,products!$C$1:$C$49,,0)</f>
        <v>M</v>
      </c>
      <c r="M503" s="3">
        <f>_xlfn.XLOOKUP(orders!D503,products!$A$1:$A$49,products!$D$1:$D$49,,0)</f>
        <v>0.2</v>
      </c>
      <c r="N503" s="5">
        <f>_xlfn.XLOOKUP(orders!D503,products!$A$1:$A$49,products!$E$1:$E$49,,0)</f>
        <v>2.9849999999999999</v>
      </c>
      <c r="O503" s="5">
        <f t="shared" si="7"/>
        <v>11.94</v>
      </c>
      <c r="P503" t="str">
        <f>_xlfn.XLOOKUP(CoffeeSales[[#This Row],[Customer ID]],customers!$A$1:$A$1001,customers!$I$1:$I$1001,,0)</f>
        <v>No</v>
      </c>
    </row>
    <row r="504" spans="1:16" x14ac:dyDescent="0.3">
      <c r="A504" s="2" t="s">
        <v>3323</v>
      </c>
      <c r="B504" s="6">
        <v>44215</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s="2" t="str" cm="1">
        <f t="array" ref="I504">_xlfn.IFS(J504="Rob","Robusta",J504="Ara","Arabica",J504="Exc","Excelsa",J504="Lib","Liberica")</f>
        <v>Excelsa</v>
      </c>
      <c r="J504" t="str">
        <f>_xlfn.XLOOKUP(orders!D504,products!$A$1:$A$49,products!$B$1:$B$49,,0)</f>
        <v>Exc</v>
      </c>
      <c r="K504" t="str" cm="1">
        <f t="array" ref="K504">_xlfn.IFS(L504="M","Mid",L504="D","Dark",L504="L","Light")</f>
        <v>Mid</v>
      </c>
      <c r="L504" t="str">
        <f>_xlfn.XLOOKUP(D504,products!$A$1:$A$49,products!$C$1:$C$49,,0)</f>
        <v>M</v>
      </c>
      <c r="M504" s="3">
        <f>_xlfn.XLOOKUP(orders!D504,products!$A$1:$A$49,products!$D$1:$D$49,,0)</f>
        <v>0.2</v>
      </c>
      <c r="N504" s="5">
        <f>_xlfn.XLOOKUP(orders!D504,products!$A$1:$A$49,products!$E$1:$E$49,,0)</f>
        <v>4.125</v>
      </c>
      <c r="O504" s="5">
        <f t="shared" si="7"/>
        <v>16.5</v>
      </c>
      <c r="P504" t="str">
        <f>_xlfn.XLOOKUP(CoffeeSales[[#This Row],[Customer ID]],customers!$A$1:$A$1001,customers!$I$1:$I$1001,,0)</f>
        <v>No</v>
      </c>
    </row>
    <row r="505" spans="1:16" x14ac:dyDescent="0.3">
      <c r="A505" s="2" t="s">
        <v>3323</v>
      </c>
      <c r="B505" s="6">
        <v>44216</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s="2" t="str" cm="1">
        <f t="array" ref="I505">_xlfn.IFS(J505="Rob","Robusta",J505="Ara","Arabica",J505="Exc","Excelsa",J505="Lib","Liberica")</f>
        <v>Liberica</v>
      </c>
      <c r="J505" t="str">
        <f>_xlfn.XLOOKUP(orders!D505,products!$A$1:$A$49,products!$B$1:$B$49,,0)</f>
        <v>Lib</v>
      </c>
      <c r="K505" t="str" cm="1">
        <f t="array" ref="K505">_xlfn.IFS(L505="M","Mid",L505="D","Dark",L505="L","Light")</f>
        <v>Dark</v>
      </c>
      <c r="L505" t="str">
        <f>_xlfn.XLOOKUP(D505,products!$A$1:$A$49,products!$C$1:$C$49,,0)</f>
        <v>D</v>
      </c>
      <c r="M505" s="3">
        <f>_xlfn.XLOOKUP(orders!D505,products!$A$1:$A$49,products!$D$1:$D$49,,0)</f>
        <v>1</v>
      </c>
      <c r="N505" s="5">
        <f>_xlfn.XLOOKUP(orders!D505,products!$A$1:$A$49,products!$E$1:$E$49,,0)</f>
        <v>12.95</v>
      </c>
      <c r="O505" s="5">
        <f t="shared" si="7"/>
        <v>51.8</v>
      </c>
      <c r="P505" t="str">
        <f>_xlfn.XLOOKUP(CoffeeSales[[#This Row],[Customer ID]],customers!$A$1:$A$1001,customers!$I$1:$I$1001,,0)</f>
        <v>No</v>
      </c>
    </row>
    <row r="506" spans="1:16" x14ac:dyDescent="0.3">
      <c r="A506" s="2" t="s">
        <v>3323</v>
      </c>
      <c r="B506" s="6">
        <v>44217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s="2" t="str" cm="1">
        <f t="array" ref="I506">_xlfn.IFS(J506="Rob","Robusta",J506="Ara","Arabica",J506="Exc","Excelsa",J506="Lib","Liberica")</f>
        <v>Liberica</v>
      </c>
      <c r="J506" t="str">
        <f>_xlfn.XLOOKUP(orders!D506,products!$A$1:$A$49,products!$B$1:$B$49,,0)</f>
        <v>Lib</v>
      </c>
      <c r="K506" t="str" cm="1">
        <f t="array" ref="K506">_xlfn.IFS(L506="M","Mid",L506="D","Dark",L506="L","Light")</f>
        <v>Light</v>
      </c>
      <c r="L506" t="str">
        <f>_xlfn.XLOOKUP(D506,products!$A$1:$A$49,products!$C$1:$C$49,,0)</f>
        <v>L</v>
      </c>
      <c r="M506" s="3">
        <f>_xlfn.XLOOKUP(orders!D506,products!$A$1:$A$49,products!$D$1:$D$49,,0)</f>
        <v>0.2</v>
      </c>
      <c r="N506" s="5">
        <f>_xlfn.XLOOKUP(orders!D506,products!$A$1:$A$49,products!$E$1:$E$49,,0)</f>
        <v>4.7549999999999999</v>
      </c>
      <c r="O506" s="5">
        <f t="shared" si="7"/>
        <v>14.265000000000001</v>
      </c>
      <c r="P506" t="str">
        <f>_xlfn.XLOOKUP(CoffeeSales[[#This Row],[Customer ID]],customers!$A$1:$A$1001,customers!$I$1:$I$1001,,0)</f>
        <v>No</v>
      </c>
    </row>
    <row r="507" spans="1:16" x14ac:dyDescent="0.3">
      <c r="A507" s="2" t="s">
        <v>3343</v>
      </c>
      <c r="B507" s="6">
        <v>44218</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s="2" t="str" cm="1">
        <f t="array" ref="I507">_xlfn.IFS(J507="Rob","Robusta",J507="Ara","Arabica",J507="Exc","Excelsa",J507="Lib","Liberica")</f>
        <v>Liberica</v>
      </c>
      <c r="J507" t="str">
        <f>_xlfn.XLOOKUP(orders!D507,products!$A$1:$A$49,products!$B$1:$B$49,,0)</f>
        <v>Lib</v>
      </c>
      <c r="K507" t="str" cm="1">
        <f t="array" ref="K507">_xlfn.IFS(L507="M","Mid",L507="D","Dark",L507="L","Light")</f>
        <v>Mid</v>
      </c>
      <c r="L507" t="str">
        <f>_xlfn.XLOOKUP(D507,products!$A$1:$A$49,products!$C$1:$C$49,,0)</f>
        <v>M</v>
      </c>
      <c r="M507" s="3">
        <f>_xlfn.XLOOKUP(orders!D507,products!$A$1:$A$49,products!$D$1:$D$49,,0)</f>
        <v>0.2</v>
      </c>
      <c r="N507" s="5">
        <f>_xlfn.XLOOKUP(orders!D507,products!$A$1:$A$49,products!$E$1:$E$49,,0)</f>
        <v>4.3650000000000002</v>
      </c>
      <c r="O507" s="5">
        <f t="shared" si="7"/>
        <v>26.19</v>
      </c>
      <c r="P507" t="str">
        <f>_xlfn.XLOOKUP(CoffeeSales[[#This Row],[Customer ID]],customers!$A$1:$A$1001,customers!$I$1:$I$1001,,0)</f>
        <v>No</v>
      </c>
    </row>
    <row r="508" spans="1:16" x14ac:dyDescent="0.3">
      <c r="A508" s="2" t="s">
        <v>3349</v>
      </c>
      <c r="B508" s="6">
        <v>44219</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s="2" t="str" cm="1">
        <f t="array" ref="I508">_xlfn.IFS(J508="Rob","Robusta",J508="Ara","Arabica",J508="Exc","Excelsa",J508="Lib","Liberica")</f>
        <v>Arabica</v>
      </c>
      <c r="J508" t="str">
        <f>_xlfn.XLOOKUP(orders!D508,products!$A$1:$A$49,products!$B$1:$B$49,,0)</f>
        <v>Ara</v>
      </c>
      <c r="K508" t="str" cm="1">
        <f t="array" ref="K508">_xlfn.IFS(L508="M","Mid",L508="D","Dark",L508="L","Light")</f>
        <v>Light</v>
      </c>
      <c r="L508" t="str">
        <f>_xlfn.XLOOKUP(D508,products!$A$1:$A$49,products!$C$1:$C$49,,0)</f>
        <v>L</v>
      </c>
      <c r="M508" s="3">
        <f>_xlfn.XLOOKUP(orders!D508,products!$A$1:$A$49,products!$D$1:$D$49,,0)</f>
        <v>1</v>
      </c>
      <c r="N508" s="5">
        <f>_xlfn.XLOOKUP(orders!D508,products!$A$1:$A$49,products!$E$1:$E$49,,0)</f>
        <v>12.95</v>
      </c>
      <c r="O508" s="5">
        <f t="shared" si="7"/>
        <v>25.9</v>
      </c>
      <c r="P508" t="str">
        <f>_xlfn.XLOOKUP(CoffeeSales[[#This Row],[Customer ID]],customers!$A$1:$A$1001,customers!$I$1:$I$1001,,0)</f>
        <v>Yes</v>
      </c>
    </row>
    <row r="509" spans="1:16" x14ac:dyDescent="0.3">
      <c r="A509" s="2" t="s">
        <v>3355</v>
      </c>
      <c r="B509" s="6">
        <v>44220</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s="2" t="str" cm="1">
        <f t="array" ref="I509">_xlfn.IFS(J509="Rob","Robusta",J509="Ara","Arabica",J509="Exc","Excelsa",J509="Lib","Liberica")</f>
        <v>Arabica</v>
      </c>
      <c r="J509" t="str">
        <f>_xlfn.XLOOKUP(orders!D509,products!$A$1:$A$49,products!$B$1:$B$49,,0)</f>
        <v>Ara</v>
      </c>
      <c r="K509" t="str" cm="1">
        <f t="array" ref="K509">_xlfn.IFS(L509="M","Mid",L509="D","Dark",L509="L","Light")</f>
        <v>Light</v>
      </c>
      <c r="L509" t="str">
        <f>_xlfn.XLOOKUP(D509,products!$A$1:$A$49,products!$C$1:$C$49,,0)</f>
        <v>L</v>
      </c>
      <c r="M509" s="3">
        <f>_xlfn.XLOOKUP(orders!D509,products!$A$1:$A$49,products!$D$1:$D$49,,0)</f>
        <v>2.5</v>
      </c>
      <c r="N509" s="5">
        <f>_xlfn.XLOOKUP(orders!D509,products!$A$1:$A$49,products!$E$1:$E$49,,0)</f>
        <v>29.784999999999997</v>
      </c>
      <c r="O509" s="5">
        <f t="shared" si="7"/>
        <v>89.35499999999999</v>
      </c>
      <c r="P509" t="str">
        <f>_xlfn.XLOOKUP(CoffeeSales[[#This Row],[Customer ID]],customers!$A$1:$A$1001,customers!$I$1:$I$1001,,0)</f>
        <v>Yes</v>
      </c>
    </row>
    <row r="510" spans="1:16" x14ac:dyDescent="0.3">
      <c r="A510" s="2" t="s">
        <v>3361</v>
      </c>
      <c r="B510" s="6">
        <v>44221</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s="2" t="str" cm="1">
        <f t="array" ref="I510">_xlfn.IFS(J510="Rob","Robusta",J510="Ara","Arabica",J510="Exc","Excelsa",J510="Lib","Liberica")</f>
        <v>Liberica</v>
      </c>
      <c r="J510" t="str">
        <f>_xlfn.XLOOKUP(orders!D510,products!$A$1:$A$49,products!$B$1:$B$49,,0)</f>
        <v>Lib</v>
      </c>
      <c r="K510" t="str" cm="1">
        <f t="array" ref="K510">_xlfn.IFS(L510="M","Mid",L510="D","Dark",L510="L","Light")</f>
        <v>Dark</v>
      </c>
      <c r="L510" t="str">
        <f>_xlfn.XLOOKUP(D510,products!$A$1:$A$49,products!$C$1:$C$49,,0)</f>
        <v>D</v>
      </c>
      <c r="M510" s="3">
        <f>_xlfn.XLOOKUP(orders!D510,products!$A$1:$A$49,products!$D$1:$D$49,,0)</f>
        <v>0.5</v>
      </c>
      <c r="N510" s="5">
        <f>_xlfn.XLOOKUP(orders!D510,products!$A$1:$A$49,products!$E$1:$E$49,,0)</f>
        <v>7.77</v>
      </c>
      <c r="O510" s="5">
        <f t="shared" si="7"/>
        <v>46.62</v>
      </c>
      <c r="P510" t="str">
        <f>_xlfn.XLOOKUP(CoffeeSales[[#This Row],[Customer ID]],customers!$A$1:$A$1001,customers!$I$1:$I$1001,,0)</f>
        <v>No</v>
      </c>
    </row>
    <row r="511" spans="1:16" x14ac:dyDescent="0.3">
      <c r="A511" s="2" t="s">
        <v>3367</v>
      </c>
      <c r="B511" s="6">
        <v>44222</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s="2" t="str" cm="1">
        <f t="array" ref="I511">_xlfn.IFS(J511="Rob","Robusta",J511="Ara","Arabica",J511="Exc","Excelsa",J511="Lib","Liberica")</f>
        <v>Arabica</v>
      </c>
      <c r="J511" t="str">
        <f>_xlfn.XLOOKUP(orders!D511,products!$A$1:$A$49,products!$B$1:$B$49,,0)</f>
        <v>Ara</v>
      </c>
      <c r="K511" t="str" cm="1">
        <f t="array" ref="K511">_xlfn.IFS(L511="M","Mid",L511="D","Dark",L511="L","Light")</f>
        <v>Dark</v>
      </c>
      <c r="L511" t="str">
        <f>_xlfn.XLOOKUP(D511,products!$A$1:$A$49,products!$C$1:$C$49,,0)</f>
        <v>D</v>
      </c>
      <c r="M511" s="3">
        <f>_xlfn.XLOOKUP(orders!D511,products!$A$1:$A$49,products!$D$1:$D$49,,0)</f>
        <v>1</v>
      </c>
      <c r="N511" s="5">
        <f>_xlfn.XLOOKUP(orders!D511,products!$A$1:$A$49,products!$E$1:$E$49,,0)</f>
        <v>9.9499999999999993</v>
      </c>
      <c r="O511" s="5">
        <f t="shared" si="7"/>
        <v>29.849999999999998</v>
      </c>
      <c r="P511" t="str">
        <f>_xlfn.XLOOKUP(CoffeeSales[[#This Row],[Customer ID]],customers!$A$1:$A$1001,customers!$I$1:$I$1001,,0)</f>
        <v>Yes</v>
      </c>
    </row>
    <row r="512" spans="1:16" x14ac:dyDescent="0.3">
      <c r="A512" s="2" t="s">
        <v>3373</v>
      </c>
      <c r="B512" s="6">
        <v>44223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s="2" t="str" cm="1">
        <f t="array" ref="I512">_xlfn.IFS(J512="Rob","Robusta",J512="Ara","Arabica",J512="Exc","Excelsa",J512="Lib","Liberica")</f>
        <v>Robusta</v>
      </c>
      <c r="J512" t="str">
        <f>_xlfn.XLOOKUP(orders!D512,products!$A$1:$A$49,products!$B$1:$B$49,,0)</f>
        <v>Rob</v>
      </c>
      <c r="K512" t="str" cm="1">
        <f t="array" ref="K512">_xlfn.IFS(L512="M","Mid",L512="D","Dark",L512="L","Light")</f>
        <v>Light</v>
      </c>
      <c r="L512" t="str">
        <f>_xlfn.XLOOKUP(D512,products!$A$1:$A$49,products!$C$1:$C$49,,0)</f>
        <v>L</v>
      </c>
      <c r="M512" s="3">
        <f>_xlfn.XLOOKUP(orders!D512,products!$A$1:$A$49,products!$D$1:$D$49,,0)</f>
        <v>0.2</v>
      </c>
      <c r="N512" s="5">
        <f>_xlfn.XLOOKUP(orders!D512,products!$A$1:$A$49,products!$E$1:$E$49,,0)</f>
        <v>3.5849999999999995</v>
      </c>
      <c r="O512" s="5">
        <f t="shared" si="7"/>
        <v>10.754999999999999</v>
      </c>
      <c r="P512" t="str">
        <f>_xlfn.XLOOKUP(CoffeeSales[[#This Row],[Customer ID]],customers!$A$1:$A$1001,customers!$I$1:$I$1001,,0)</f>
        <v>Yes</v>
      </c>
    </row>
    <row r="513" spans="1:16" x14ac:dyDescent="0.3">
      <c r="A513" s="2" t="s">
        <v>3379</v>
      </c>
      <c r="B513" s="6">
        <v>44224</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s="2" t="str" cm="1">
        <f t="array" ref="I513">_xlfn.IFS(J513="Rob","Robusta",J513="Ara","Arabica",J513="Exc","Excelsa",J513="Lib","Liberica")</f>
        <v>Arabica</v>
      </c>
      <c r="J513" t="str">
        <f>_xlfn.XLOOKUP(orders!D513,products!$A$1:$A$49,products!$B$1:$B$49,,0)</f>
        <v>Ara</v>
      </c>
      <c r="K513" t="str" cm="1">
        <f t="array" ref="K513">_xlfn.IFS(L513="M","Mid",L513="D","Dark",L513="L","Light")</f>
        <v>Mid</v>
      </c>
      <c r="L513" t="str">
        <f>_xlfn.XLOOKUP(D513,products!$A$1:$A$49,products!$C$1:$C$49,,0)</f>
        <v>M</v>
      </c>
      <c r="M513" s="3">
        <f>_xlfn.XLOOKUP(orders!D513,products!$A$1:$A$49,products!$D$1:$D$49,,0)</f>
        <v>0.2</v>
      </c>
      <c r="N513" s="5">
        <f>_xlfn.XLOOKUP(orders!D513,products!$A$1:$A$49,products!$E$1:$E$49,,0)</f>
        <v>3.375</v>
      </c>
      <c r="O513" s="5">
        <f t="shared" si="7"/>
        <v>13.5</v>
      </c>
      <c r="P513" t="str">
        <f>_xlfn.XLOOKUP(CoffeeSales[[#This Row],[Customer ID]],customers!$A$1:$A$1001,customers!$I$1:$I$1001,,0)</f>
        <v>Yes</v>
      </c>
    </row>
    <row r="514" spans="1:16" x14ac:dyDescent="0.3">
      <c r="A514" s="2" t="s">
        <v>3385</v>
      </c>
      <c r="B514" s="6">
        <v>44225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s="2" t="str" cm="1">
        <f t="array" ref="I514">_xlfn.IFS(J514="Rob","Robusta",J514="Ara","Arabica",J514="Exc","Excelsa",J514="Lib","Liberica")</f>
        <v>Liberica</v>
      </c>
      <c r="J514" t="str">
        <f>_xlfn.XLOOKUP(orders!D514,products!$A$1:$A$49,products!$B$1:$B$49,,0)</f>
        <v>Lib</v>
      </c>
      <c r="K514" t="str" cm="1">
        <f t="array" ref="K514">_xlfn.IFS(L514="M","Mid",L514="D","Dark",L514="L","Light")</f>
        <v>Light</v>
      </c>
      <c r="L514" t="str">
        <f>_xlfn.XLOOKUP(D514,products!$A$1:$A$49,products!$C$1:$C$49,,0)</f>
        <v>L</v>
      </c>
      <c r="M514" s="3">
        <f>_xlfn.XLOOKUP(orders!D514,products!$A$1:$A$49,products!$D$1:$D$49,,0)</f>
        <v>1</v>
      </c>
      <c r="N514" s="5">
        <f>_xlfn.XLOOKUP(orders!D514,products!$A$1:$A$49,products!$E$1:$E$49,,0)</f>
        <v>15.85</v>
      </c>
      <c r="O514" s="5">
        <f t="shared" si="7"/>
        <v>47.55</v>
      </c>
      <c r="P514" t="str">
        <f>_xlfn.XLOOKUP(CoffeeSales[[#This Row],[Customer ID]],customers!$A$1:$A$1001,customers!$I$1:$I$1001,,0)</f>
        <v>No</v>
      </c>
    </row>
    <row r="515" spans="1:16" x14ac:dyDescent="0.3">
      <c r="A515" s="2" t="s">
        <v>3391</v>
      </c>
      <c r="B515" s="6">
        <v>44226</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s="2" t="str" cm="1">
        <f t="array" ref="I515">_xlfn.IFS(J515="Rob","Robusta",J515="Ara","Arabica",J515="Exc","Excelsa",J515="Lib","Liberica")</f>
        <v>Liberica</v>
      </c>
      <c r="J515" t="str">
        <f>_xlfn.XLOOKUP(orders!D515,products!$A$1:$A$49,products!$B$1:$B$49,,0)</f>
        <v>Lib</v>
      </c>
      <c r="K515" t="str" cm="1">
        <f t="array" ref="K515">_xlfn.IFS(L515="M","Mid",L515="D","Dark",L515="L","Light")</f>
        <v>Light</v>
      </c>
      <c r="L515" t="str">
        <f>_xlfn.XLOOKUP(D515,products!$A$1:$A$49,products!$C$1:$C$49,,0)</f>
        <v>L</v>
      </c>
      <c r="M515" s="3">
        <f>_xlfn.XLOOKUP(orders!D515,products!$A$1:$A$49,products!$D$1:$D$49,,0)</f>
        <v>1</v>
      </c>
      <c r="N515" s="5">
        <f>_xlfn.XLOOKUP(orders!D515,products!$A$1:$A$49,products!$E$1:$E$49,,0)</f>
        <v>15.85</v>
      </c>
      <c r="O515" s="5">
        <f t="shared" ref="O515:O578" si="8">E515*N515</f>
        <v>79.25</v>
      </c>
      <c r="P515" t="str">
        <f>_xlfn.XLOOKUP(CoffeeSales[[#This Row],[Customer ID]],customers!$A$1:$A$1001,customers!$I$1:$I$1001,,0)</f>
        <v>No</v>
      </c>
    </row>
    <row r="516" spans="1:16" x14ac:dyDescent="0.3">
      <c r="A516" s="2" t="s">
        <v>3396</v>
      </c>
      <c r="B516" s="6">
        <v>44227</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s="2" t="str" cm="1">
        <f t="array" ref="I516">_xlfn.IFS(J516="Rob","Robusta",J516="Ara","Arabica",J516="Exc","Excelsa",J516="Lib","Liberica")</f>
        <v>Liberica</v>
      </c>
      <c r="J516" t="str">
        <f>_xlfn.XLOOKUP(orders!D516,products!$A$1:$A$49,products!$B$1:$B$49,,0)</f>
        <v>Lib</v>
      </c>
      <c r="K516" t="str" cm="1">
        <f t="array" ref="K516">_xlfn.IFS(L516="M","Mid",L516="D","Dark",L516="L","Light")</f>
        <v>Mid</v>
      </c>
      <c r="L516" t="str">
        <f>_xlfn.XLOOKUP(D516,products!$A$1:$A$49,products!$C$1:$C$49,,0)</f>
        <v>M</v>
      </c>
      <c r="M516" s="3">
        <f>_xlfn.XLOOKUP(orders!D516,products!$A$1:$A$49,products!$D$1:$D$49,,0)</f>
        <v>0.2</v>
      </c>
      <c r="N516" s="5">
        <f>_xlfn.XLOOKUP(orders!D516,products!$A$1:$A$49,products!$E$1:$E$49,,0)</f>
        <v>4.3650000000000002</v>
      </c>
      <c r="O516" s="5">
        <f t="shared" si="8"/>
        <v>26.19</v>
      </c>
      <c r="P516" t="str">
        <f>_xlfn.XLOOKUP(CoffeeSales[[#This Row],[Customer ID]],customers!$A$1:$A$1001,customers!$I$1:$I$1001,,0)</f>
        <v>Yes</v>
      </c>
    </row>
    <row r="517" spans="1:16" x14ac:dyDescent="0.3">
      <c r="A517" s="2" t="s">
        <v>3402</v>
      </c>
      <c r="B517" s="6">
        <v>44228</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s="2" t="str" cm="1">
        <f t="array" ref="I517">_xlfn.IFS(J517="Rob","Robusta",J517="Ara","Arabica",J517="Exc","Excelsa",J517="Lib","Liberica")</f>
        <v>Robusta</v>
      </c>
      <c r="J517" t="str">
        <f>_xlfn.XLOOKUP(orders!D517,products!$A$1:$A$49,products!$B$1:$B$49,,0)</f>
        <v>Rob</v>
      </c>
      <c r="K517" t="str" cm="1">
        <f t="array" ref="K517">_xlfn.IFS(L517="M","Mid",L517="D","Dark",L517="L","Light")</f>
        <v>Light</v>
      </c>
      <c r="L517" t="str">
        <f>_xlfn.XLOOKUP(D517,products!$A$1:$A$49,products!$C$1:$C$49,,0)</f>
        <v>L</v>
      </c>
      <c r="M517" s="3">
        <f>_xlfn.XLOOKUP(orders!D517,products!$A$1:$A$49,products!$D$1:$D$49,,0)</f>
        <v>0.5</v>
      </c>
      <c r="N517" s="5">
        <f>_xlfn.XLOOKUP(orders!D517,products!$A$1:$A$49,products!$E$1:$E$49,,0)</f>
        <v>7.169999999999999</v>
      </c>
      <c r="O517" s="5">
        <f t="shared" si="8"/>
        <v>21.509999999999998</v>
      </c>
      <c r="P517" t="str">
        <f>_xlfn.XLOOKUP(CoffeeSales[[#This Row],[Customer ID]],customers!$A$1:$A$1001,customers!$I$1:$I$1001,,0)</f>
        <v>No</v>
      </c>
    </row>
    <row r="518" spans="1:16" x14ac:dyDescent="0.3">
      <c r="A518" s="2" t="s">
        <v>3408</v>
      </c>
      <c r="B518" s="6">
        <v>44229</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s="2" t="str" cm="1">
        <f t="array" ref="I518">_xlfn.IFS(J518="Rob","Robusta",J518="Ara","Arabica",J518="Exc","Excelsa",J518="Lib","Liberica")</f>
        <v>Robusta</v>
      </c>
      <c r="J518" t="str">
        <f>_xlfn.XLOOKUP(orders!D518,products!$A$1:$A$49,products!$B$1:$B$49,,0)</f>
        <v>Rob</v>
      </c>
      <c r="K518" t="str" cm="1">
        <f t="array" ref="K518">_xlfn.IFS(L518="M","Mid",L518="D","Dark",L518="L","Light")</f>
        <v>Dark</v>
      </c>
      <c r="L518" t="str">
        <f>_xlfn.XLOOKUP(D518,products!$A$1:$A$49,products!$C$1:$C$49,,0)</f>
        <v>D</v>
      </c>
      <c r="M518" s="3">
        <f>_xlfn.XLOOKUP(orders!D518,products!$A$1:$A$49,products!$D$1:$D$49,,0)</f>
        <v>2.5</v>
      </c>
      <c r="N518" s="5">
        <f>_xlfn.XLOOKUP(orders!D518,products!$A$1:$A$49,products!$E$1:$E$49,,0)</f>
        <v>20.584999999999997</v>
      </c>
      <c r="O518" s="5">
        <f t="shared" si="8"/>
        <v>102.92499999999998</v>
      </c>
      <c r="P518" t="str">
        <f>_xlfn.XLOOKUP(CoffeeSales[[#This Row],[Customer ID]],customers!$A$1:$A$1001,customers!$I$1:$I$1001,,0)</f>
        <v>Yes</v>
      </c>
    </row>
    <row r="519" spans="1:16" x14ac:dyDescent="0.3">
      <c r="A519" s="2" t="s">
        <v>3413</v>
      </c>
      <c r="B519" s="6">
        <v>44230</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s="2" t="str" cm="1">
        <f t="array" ref="I519">_xlfn.IFS(J519="Rob","Robusta",J519="Ara","Arabica",J519="Exc","Excelsa",J519="Lib","Liberica")</f>
        <v>Liberica</v>
      </c>
      <c r="J519" t="str">
        <f>_xlfn.XLOOKUP(orders!D519,products!$A$1:$A$49,products!$B$1:$B$49,,0)</f>
        <v>Lib</v>
      </c>
      <c r="K519" t="str" cm="1">
        <f t="array" ref="K519">_xlfn.IFS(L519="M","Mid",L519="D","Dark",L519="L","Light")</f>
        <v>Dark</v>
      </c>
      <c r="L519" t="str">
        <f>_xlfn.XLOOKUP(D519,products!$A$1:$A$49,products!$C$1:$C$49,,0)</f>
        <v>D</v>
      </c>
      <c r="M519" s="3">
        <f>_xlfn.XLOOKUP(orders!D519,products!$A$1:$A$49,products!$D$1:$D$49,,0)</f>
        <v>0.2</v>
      </c>
      <c r="N519" s="5">
        <f>_xlfn.XLOOKUP(orders!D519,products!$A$1:$A$49,products!$E$1:$E$49,,0)</f>
        <v>3.8849999999999998</v>
      </c>
      <c r="O519" s="5">
        <f t="shared" si="8"/>
        <v>7.77</v>
      </c>
      <c r="P519" t="str">
        <f>_xlfn.XLOOKUP(CoffeeSales[[#This Row],[Customer ID]],customers!$A$1:$A$1001,customers!$I$1:$I$1001,,0)</f>
        <v>No</v>
      </c>
    </row>
    <row r="520" spans="1:16" x14ac:dyDescent="0.3">
      <c r="A520" s="2" t="s">
        <v>3418</v>
      </c>
      <c r="B520" s="6">
        <v>44231</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s="2" t="str" cm="1">
        <f t="array" ref="I520">_xlfn.IFS(J520="Rob","Robusta",J520="Ara","Arabica",J520="Exc","Excelsa",J520="Lib","Liberica")</f>
        <v>Excelsa</v>
      </c>
      <c r="J520" t="str">
        <f>_xlfn.XLOOKUP(orders!D520,products!$A$1:$A$49,products!$B$1:$B$49,,0)</f>
        <v>Exc</v>
      </c>
      <c r="K520" t="str" cm="1">
        <f t="array" ref="K520">_xlfn.IFS(L520="M","Mid",L520="D","Dark",L520="L","Light")</f>
        <v>Dark</v>
      </c>
      <c r="L520" t="str">
        <f>_xlfn.XLOOKUP(D520,products!$A$1:$A$49,products!$C$1:$C$49,,0)</f>
        <v>D</v>
      </c>
      <c r="M520" s="3">
        <f>_xlfn.XLOOKUP(orders!D520,products!$A$1:$A$49,products!$D$1:$D$49,,0)</f>
        <v>2.5</v>
      </c>
      <c r="N520" s="5">
        <f>_xlfn.XLOOKUP(orders!D520,products!$A$1:$A$49,products!$E$1:$E$49,,0)</f>
        <v>27.945</v>
      </c>
      <c r="O520" s="5">
        <f t="shared" si="8"/>
        <v>139.72499999999999</v>
      </c>
      <c r="P520" t="str">
        <f>_xlfn.XLOOKUP(CoffeeSales[[#This Row],[Customer ID]],customers!$A$1:$A$1001,customers!$I$1:$I$1001,,0)</f>
        <v>No</v>
      </c>
    </row>
    <row r="521" spans="1:16" x14ac:dyDescent="0.3">
      <c r="A521" s="2" t="s">
        <v>3424</v>
      </c>
      <c r="B521" s="6">
        <v>44232</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s="2" t="str" cm="1">
        <f t="array" ref="I521">_xlfn.IFS(J521="Rob","Robusta",J521="Ara","Arabica",J521="Exc","Excelsa",J521="Lib","Liberica")</f>
        <v>Arabica</v>
      </c>
      <c r="J521" t="str">
        <f>_xlfn.XLOOKUP(orders!D521,products!$A$1:$A$49,products!$B$1:$B$49,,0)</f>
        <v>Ara</v>
      </c>
      <c r="K521" t="str" cm="1">
        <f t="array" ref="K521">_xlfn.IFS(L521="M","Mid",L521="D","Dark",L521="L","Light")</f>
        <v>Dark</v>
      </c>
      <c r="L521" t="str">
        <f>_xlfn.XLOOKUP(D521,products!$A$1:$A$49,products!$C$1:$C$49,,0)</f>
        <v>D</v>
      </c>
      <c r="M521" s="3">
        <f>_xlfn.XLOOKUP(orders!D521,products!$A$1:$A$49,products!$D$1:$D$49,,0)</f>
        <v>0.5</v>
      </c>
      <c r="N521" s="5">
        <f>_xlfn.XLOOKUP(orders!D521,products!$A$1:$A$49,products!$E$1:$E$49,,0)</f>
        <v>5.97</v>
      </c>
      <c r="O521" s="5">
        <f t="shared" si="8"/>
        <v>11.94</v>
      </c>
      <c r="P521" t="str">
        <f>_xlfn.XLOOKUP(CoffeeSales[[#This Row],[Customer ID]],customers!$A$1:$A$1001,customers!$I$1:$I$1001,,0)</f>
        <v>Yes</v>
      </c>
    </row>
    <row r="522" spans="1:16" x14ac:dyDescent="0.3">
      <c r="A522" s="2" t="s">
        <v>3430</v>
      </c>
      <c r="B522" s="6">
        <v>44233</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s="2" t="str" cm="1">
        <f t="array" ref="I522">_xlfn.IFS(J522="Rob","Robusta",J522="Ara","Arabica",J522="Exc","Excelsa",J522="Lib","Liberica")</f>
        <v>Liberica</v>
      </c>
      <c r="J522" t="str">
        <f>_xlfn.XLOOKUP(orders!D522,products!$A$1:$A$49,products!$B$1:$B$49,,0)</f>
        <v>Lib</v>
      </c>
      <c r="K522" t="str" cm="1">
        <f t="array" ref="K522">_xlfn.IFS(L522="M","Mid",L522="D","Dark",L522="L","Light")</f>
        <v>Dark</v>
      </c>
      <c r="L522" t="str">
        <f>_xlfn.XLOOKUP(D522,products!$A$1:$A$49,products!$C$1:$C$49,,0)</f>
        <v>D</v>
      </c>
      <c r="M522" s="3">
        <f>_xlfn.XLOOKUP(orders!D522,products!$A$1:$A$49,products!$D$1:$D$49,,0)</f>
        <v>0.2</v>
      </c>
      <c r="N522" s="5">
        <f>_xlfn.XLOOKUP(orders!D522,products!$A$1:$A$49,products!$E$1:$E$49,,0)</f>
        <v>3.8849999999999998</v>
      </c>
      <c r="O522" s="5">
        <f t="shared" si="8"/>
        <v>3.8849999999999998</v>
      </c>
      <c r="P522" t="str">
        <f>_xlfn.XLOOKUP(CoffeeSales[[#This Row],[Customer ID]],customers!$A$1:$A$1001,customers!$I$1:$I$1001,,0)</f>
        <v>No</v>
      </c>
    </row>
    <row r="523" spans="1:16" x14ac:dyDescent="0.3">
      <c r="A523" s="2" t="s">
        <v>3430</v>
      </c>
      <c r="B523" s="6">
        <v>44234</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s="2" t="str" cm="1">
        <f t="array" ref="I523">_xlfn.IFS(J523="Rob","Robusta",J523="Ara","Arabica",J523="Exc","Excelsa",J523="Lib","Liberica")</f>
        <v>Robusta</v>
      </c>
      <c r="J523" t="str">
        <f>_xlfn.XLOOKUP(orders!D523,products!$A$1:$A$49,products!$B$1:$B$49,,0)</f>
        <v>Rob</v>
      </c>
      <c r="K523" t="str" cm="1">
        <f t="array" ref="K523">_xlfn.IFS(L523="M","Mid",L523="D","Dark",L523="L","Light")</f>
        <v>Mid</v>
      </c>
      <c r="L523" t="str">
        <f>_xlfn.XLOOKUP(D523,products!$A$1:$A$49,products!$C$1:$C$49,,0)</f>
        <v>M</v>
      </c>
      <c r="M523" s="3">
        <f>_xlfn.XLOOKUP(orders!D523,products!$A$1:$A$49,products!$D$1:$D$49,,0)</f>
        <v>1</v>
      </c>
      <c r="N523" s="5">
        <f>_xlfn.XLOOKUP(orders!D523,products!$A$1:$A$49,products!$E$1:$E$49,,0)</f>
        <v>9.9499999999999993</v>
      </c>
      <c r="O523" s="5">
        <f t="shared" si="8"/>
        <v>39.799999999999997</v>
      </c>
      <c r="P523" t="str">
        <f>_xlfn.XLOOKUP(CoffeeSales[[#This Row],[Customer ID]],customers!$A$1:$A$1001,customers!$I$1:$I$1001,,0)</f>
        <v>No</v>
      </c>
    </row>
    <row r="524" spans="1:16" x14ac:dyDescent="0.3">
      <c r="A524" s="2" t="s">
        <v>3441</v>
      </c>
      <c r="B524" s="6">
        <v>44235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s="2" t="str" cm="1">
        <f t="array" ref="I524">_xlfn.IFS(J524="Rob","Robusta",J524="Ara","Arabica",J524="Exc","Excelsa",J524="Lib","Liberica")</f>
        <v>Robusta</v>
      </c>
      <c r="J524" t="str">
        <f>_xlfn.XLOOKUP(orders!D524,products!$A$1:$A$49,products!$B$1:$B$49,,0)</f>
        <v>Rob</v>
      </c>
      <c r="K524" t="str" cm="1">
        <f t="array" ref="K524">_xlfn.IFS(L524="M","Mid",L524="D","Dark",L524="L","Light")</f>
        <v>Mid</v>
      </c>
      <c r="L524" t="str">
        <f>_xlfn.XLOOKUP(D524,products!$A$1:$A$49,products!$C$1:$C$49,,0)</f>
        <v>M</v>
      </c>
      <c r="M524" s="3">
        <f>_xlfn.XLOOKUP(orders!D524,products!$A$1:$A$49,products!$D$1:$D$49,,0)</f>
        <v>0.5</v>
      </c>
      <c r="N524" s="5">
        <f>_xlfn.XLOOKUP(orders!D524,products!$A$1:$A$49,products!$E$1:$E$49,,0)</f>
        <v>5.97</v>
      </c>
      <c r="O524" s="5">
        <f t="shared" si="8"/>
        <v>29.849999999999998</v>
      </c>
      <c r="P524" t="str">
        <f>_xlfn.XLOOKUP(CoffeeSales[[#This Row],[Customer ID]],customers!$A$1:$A$1001,customers!$I$1:$I$1001,,0)</f>
        <v>No</v>
      </c>
    </row>
    <row r="525" spans="1:16" x14ac:dyDescent="0.3">
      <c r="A525" s="2" t="s">
        <v>3447</v>
      </c>
      <c r="B525" s="6">
        <v>44236</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s="2" t="str" cm="1">
        <f t="array" ref="I525">_xlfn.IFS(J525="Rob","Robusta",J525="Ara","Arabica",J525="Exc","Excelsa",J525="Lib","Liberica")</f>
        <v>Liberica</v>
      </c>
      <c r="J525" t="str">
        <f>_xlfn.XLOOKUP(orders!D525,products!$A$1:$A$49,products!$B$1:$B$49,,0)</f>
        <v>Lib</v>
      </c>
      <c r="K525" t="str" cm="1">
        <f t="array" ref="K525">_xlfn.IFS(L525="M","Mid",L525="D","Dark",L525="L","Light")</f>
        <v>Dark</v>
      </c>
      <c r="L525" t="str">
        <f>_xlfn.XLOOKUP(D525,products!$A$1:$A$49,products!$C$1:$C$49,,0)</f>
        <v>D</v>
      </c>
      <c r="M525" s="3">
        <f>_xlfn.XLOOKUP(orders!D525,products!$A$1:$A$49,products!$D$1:$D$49,,0)</f>
        <v>2.5</v>
      </c>
      <c r="N525" s="5">
        <f>_xlfn.XLOOKUP(orders!D525,products!$A$1:$A$49,products!$E$1:$E$49,,0)</f>
        <v>29.784999999999997</v>
      </c>
      <c r="O525" s="5">
        <f t="shared" si="8"/>
        <v>29.784999999999997</v>
      </c>
      <c r="P525" t="str">
        <f>_xlfn.XLOOKUP(CoffeeSales[[#This Row],[Customer ID]],customers!$A$1:$A$1001,customers!$I$1:$I$1001,,0)</f>
        <v>No</v>
      </c>
    </row>
    <row r="526" spans="1:16" x14ac:dyDescent="0.3">
      <c r="A526" s="2" t="s">
        <v>3453</v>
      </c>
      <c r="B526" s="6">
        <v>44237</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s="2" t="str" cm="1">
        <f t="array" ref="I526">_xlfn.IFS(J526="Rob","Robusta",J526="Ara","Arabica",J526="Exc","Excelsa",J526="Lib","Liberica")</f>
        <v>Liberica</v>
      </c>
      <c r="J526" t="str">
        <f>_xlfn.XLOOKUP(orders!D526,products!$A$1:$A$49,products!$B$1:$B$49,,0)</f>
        <v>Lib</v>
      </c>
      <c r="K526" t="str" cm="1">
        <f t="array" ref="K526">_xlfn.IFS(L526="M","Mid",L526="D","Dark",L526="L","Light")</f>
        <v>Light</v>
      </c>
      <c r="L526" t="str">
        <f>_xlfn.XLOOKUP(D526,products!$A$1:$A$49,products!$C$1:$C$49,,0)</f>
        <v>L</v>
      </c>
      <c r="M526" s="3">
        <f>_xlfn.XLOOKUP(orders!D526,products!$A$1:$A$49,products!$D$1:$D$49,,0)</f>
        <v>2.5</v>
      </c>
      <c r="N526" s="5">
        <f>_xlfn.XLOOKUP(orders!D526,products!$A$1:$A$49,products!$E$1:$E$49,,0)</f>
        <v>36.454999999999998</v>
      </c>
      <c r="O526" s="5">
        <f t="shared" si="8"/>
        <v>72.91</v>
      </c>
      <c r="P526" t="str">
        <f>_xlfn.XLOOKUP(CoffeeSales[[#This Row],[Customer ID]],customers!$A$1:$A$1001,customers!$I$1:$I$1001,,0)</f>
        <v>No</v>
      </c>
    </row>
    <row r="527" spans="1:16" x14ac:dyDescent="0.3">
      <c r="A527" s="2" t="s">
        <v>3458</v>
      </c>
      <c r="B527" s="6">
        <v>44238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s="2" t="str" cm="1">
        <f t="array" ref="I527">_xlfn.IFS(J527="Rob","Robusta",J527="Ara","Arabica",J527="Exc","Excelsa",J527="Lib","Liberica")</f>
        <v>Robusta</v>
      </c>
      <c r="J527" t="str">
        <f>_xlfn.XLOOKUP(orders!D527,products!$A$1:$A$49,products!$B$1:$B$49,,0)</f>
        <v>Rob</v>
      </c>
      <c r="K527" t="str" cm="1">
        <f t="array" ref="K527">_xlfn.IFS(L527="M","Mid",L527="D","Dark",L527="L","Light")</f>
        <v>Dark</v>
      </c>
      <c r="L527" t="str">
        <f>_xlfn.XLOOKUP(D527,products!$A$1:$A$49,products!$C$1:$C$49,,0)</f>
        <v>D</v>
      </c>
      <c r="M527" s="3">
        <f>_xlfn.XLOOKUP(orders!D527,products!$A$1:$A$49,products!$D$1:$D$49,,0)</f>
        <v>0.2</v>
      </c>
      <c r="N527" s="5">
        <f>_xlfn.XLOOKUP(orders!D527,products!$A$1:$A$49,products!$E$1:$E$49,,0)</f>
        <v>2.6849999999999996</v>
      </c>
      <c r="O527" s="5">
        <f t="shared" si="8"/>
        <v>13.424999999999997</v>
      </c>
      <c r="P527" t="str">
        <f>_xlfn.XLOOKUP(CoffeeSales[[#This Row],[Customer ID]],customers!$A$1:$A$1001,customers!$I$1:$I$1001,,0)</f>
        <v>Yes</v>
      </c>
    </row>
    <row r="528" spans="1:16" x14ac:dyDescent="0.3">
      <c r="A528" s="2" t="s">
        <v>3463</v>
      </c>
      <c r="B528" s="6">
        <v>44239</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s="2" t="str" cm="1">
        <f t="array" ref="I528">_xlfn.IFS(J528="Rob","Robusta",J528="Ara","Arabica",J528="Exc","Excelsa",J528="Lib","Liberica")</f>
        <v>Excelsa</v>
      </c>
      <c r="J528" t="str">
        <f>_xlfn.XLOOKUP(orders!D528,products!$A$1:$A$49,products!$B$1:$B$49,,0)</f>
        <v>Exc</v>
      </c>
      <c r="K528" t="str" cm="1">
        <f t="array" ref="K528">_xlfn.IFS(L528="M","Mid",L528="D","Dark",L528="L","Light")</f>
        <v>Mid</v>
      </c>
      <c r="L528" t="str">
        <f>_xlfn.XLOOKUP(D528,products!$A$1:$A$49,products!$C$1:$C$49,,0)</f>
        <v>M</v>
      </c>
      <c r="M528" s="3">
        <f>_xlfn.XLOOKUP(orders!D528,products!$A$1:$A$49,products!$D$1:$D$49,,0)</f>
        <v>2.5</v>
      </c>
      <c r="N528" s="5">
        <f>_xlfn.XLOOKUP(orders!D528,products!$A$1:$A$49,products!$E$1:$E$49,,0)</f>
        <v>31.624999999999996</v>
      </c>
      <c r="O528" s="5">
        <f t="shared" si="8"/>
        <v>126.49999999999999</v>
      </c>
      <c r="P528" t="str">
        <f>_xlfn.XLOOKUP(CoffeeSales[[#This Row],[Customer ID]],customers!$A$1:$A$1001,customers!$I$1:$I$1001,,0)</f>
        <v>Yes</v>
      </c>
    </row>
    <row r="529" spans="1:16" x14ac:dyDescent="0.3">
      <c r="A529" s="2" t="s">
        <v>3469</v>
      </c>
      <c r="B529" s="6">
        <v>44240</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s="2" t="str" cm="1">
        <f t="array" ref="I529">_xlfn.IFS(J529="Rob","Robusta",J529="Ara","Arabica",J529="Exc","Excelsa",J529="Lib","Liberica")</f>
        <v>Excelsa</v>
      </c>
      <c r="J529" t="str">
        <f>_xlfn.XLOOKUP(orders!D529,products!$A$1:$A$49,products!$B$1:$B$49,,0)</f>
        <v>Exc</v>
      </c>
      <c r="K529" t="str" cm="1">
        <f t="array" ref="K529">_xlfn.IFS(L529="M","Mid",L529="D","Dark",L529="L","Light")</f>
        <v>Mid</v>
      </c>
      <c r="L529" t="str">
        <f>_xlfn.XLOOKUP(D529,products!$A$1:$A$49,products!$C$1:$C$49,,0)</f>
        <v>M</v>
      </c>
      <c r="M529" s="3">
        <f>_xlfn.XLOOKUP(orders!D529,products!$A$1:$A$49,products!$D$1:$D$49,,0)</f>
        <v>0.5</v>
      </c>
      <c r="N529" s="5">
        <f>_xlfn.XLOOKUP(orders!D529,products!$A$1:$A$49,products!$E$1:$E$49,,0)</f>
        <v>8.25</v>
      </c>
      <c r="O529" s="5">
        <f t="shared" si="8"/>
        <v>41.25</v>
      </c>
      <c r="P529" t="str">
        <f>_xlfn.XLOOKUP(CoffeeSales[[#This Row],[Customer ID]],customers!$A$1:$A$1001,customers!$I$1:$I$1001,,0)</f>
        <v>No</v>
      </c>
    </row>
    <row r="530" spans="1:16" x14ac:dyDescent="0.3">
      <c r="A530" s="2" t="s">
        <v>3475</v>
      </c>
      <c r="B530" s="6">
        <v>44241</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s="2" t="str" cm="1">
        <f t="array" ref="I530">_xlfn.IFS(J530="Rob","Robusta",J530="Ara","Arabica",J530="Exc","Excelsa",J530="Lib","Liberica")</f>
        <v>Excelsa</v>
      </c>
      <c r="J530" t="str">
        <f>_xlfn.XLOOKUP(orders!D530,products!$A$1:$A$49,products!$B$1:$B$49,,0)</f>
        <v>Exc</v>
      </c>
      <c r="K530" t="str" cm="1">
        <f t="array" ref="K530">_xlfn.IFS(L530="M","Mid",L530="D","Dark",L530="L","Light")</f>
        <v>Light</v>
      </c>
      <c r="L530" t="str">
        <f>_xlfn.XLOOKUP(D530,products!$A$1:$A$49,products!$C$1:$C$49,,0)</f>
        <v>L</v>
      </c>
      <c r="M530" s="3">
        <f>_xlfn.XLOOKUP(orders!D530,products!$A$1:$A$49,products!$D$1:$D$49,,0)</f>
        <v>0.5</v>
      </c>
      <c r="N530" s="5">
        <f>_xlfn.XLOOKUP(orders!D530,products!$A$1:$A$49,products!$E$1:$E$49,,0)</f>
        <v>8.91</v>
      </c>
      <c r="O530" s="5">
        <f t="shared" si="8"/>
        <v>53.46</v>
      </c>
      <c r="P530" t="str">
        <f>_xlfn.XLOOKUP(CoffeeSales[[#This Row],[Customer ID]],customers!$A$1:$A$1001,customers!$I$1:$I$1001,,0)</f>
        <v>No</v>
      </c>
    </row>
    <row r="531" spans="1:16" x14ac:dyDescent="0.3">
      <c r="A531" s="2" t="s">
        <v>3481</v>
      </c>
      <c r="B531" s="6">
        <v>44242</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s="2" t="str" cm="1">
        <f t="array" ref="I531">_xlfn.IFS(J531="Rob","Robusta",J531="Ara","Arabica",J531="Exc","Excelsa",J531="Lib","Liberica")</f>
        <v>Robusta</v>
      </c>
      <c r="J531" t="str">
        <f>_xlfn.XLOOKUP(orders!D531,products!$A$1:$A$49,products!$B$1:$B$49,,0)</f>
        <v>Rob</v>
      </c>
      <c r="K531" t="str" cm="1">
        <f t="array" ref="K531">_xlfn.IFS(L531="M","Mid",L531="D","Dark",L531="L","Light")</f>
        <v>Mid</v>
      </c>
      <c r="L531" t="str">
        <f>_xlfn.XLOOKUP(D531,products!$A$1:$A$49,products!$C$1:$C$49,,0)</f>
        <v>M</v>
      </c>
      <c r="M531" s="3">
        <f>_xlfn.XLOOKUP(orders!D531,products!$A$1:$A$49,products!$D$1:$D$49,,0)</f>
        <v>1</v>
      </c>
      <c r="N531" s="5">
        <f>_xlfn.XLOOKUP(orders!D531,products!$A$1:$A$49,products!$E$1:$E$49,,0)</f>
        <v>9.9499999999999993</v>
      </c>
      <c r="O531" s="5">
        <f t="shared" si="8"/>
        <v>59.699999999999996</v>
      </c>
      <c r="P531" t="str">
        <f>_xlfn.XLOOKUP(CoffeeSales[[#This Row],[Customer ID]],customers!$A$1:$A$1001,customers!$I$1:$I$1001,,0)</f>
        <v>No</v>
      </c>
    </row>
    <row r="532" spans="1:16" x14ac:dyDescent="0.3">
      <c r="A532" s="2" t="s">
        <v>3487</v>
      </c>
      <c r="B532" s="6">
        <v>44243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s="2" t="str" cm="1">
        <f t="array" ref="I532">_xlfn.IFS(J532="Rob","Robusta",J532="Ara","Arabica",J532="Exc","Excelsa",J532="Lib","Liberica")</f>
        <v>Robusta</v>
      </c>
      <c r="J532" t="str">
        <f>_xlfn.XLOOKUP(orders!D532,products!$A$1:$A$49,products!$B$1:$B$49,,0)</f>
        <v>Rob</v>
      </c>
      <c r="K532" t="str" cm="1">
        <f t="array" ref="K532">_xlfn.IFS(L532="M","Mid",L532="D","Dark",L532="L","Light")</f>
        <v>Mid</v>
      </c>
      <c r="L532" t="str">
        <f>_xlfn.XLOOKUP(D532,products!$A$1:$A$49,products!$C$1:$C$49,,0)</f>
        <v>M</v>
      </c>
      <c r="M532" s="3">
        <f>_xlfn.XLOOKUP(orders!D532,products!$A$1:$A$49,products!$D$1:$D$49,,0)</f>
        <v>1</v>
      </c>
      <c r="N532" s="5">
        <f>_xlfn.XLOOKUP(orders!D532,products!$A$1:$A$49,products!$E$1:$E$49,,0)</f>
        <v>9.9499999999999993</v>
      </c>
      <c r="O532" s="5">
        <f t="shared" si="8"/>
        <v>59.699999999999996</v>
      </c>
      <c r="P532" t="str">
        <f>_xlfn.XLOOKUP(CoffeeSales[[#This Row],[Customer ID]],customers!$A$1:$A$1001,customers!$I$1:$I$1001,,0)</f>
        <v>No</v>
      </c>
    </row>
    <row r="533" spans="1:16" x14ac:dyDescent="0.3">
      <c r="A533" s="2" t="s">
        <v>3493</v>
      </c>
      <c r="B533" s="6">
        <v>44244</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s="2" t="str" cm="1">
        <f t="array" ref="I533">_xlfn.IFS(J533="Rob","Robusta",J533="Ara","Arabica",J533="Exc","Excelsa",J533="Lib","Liberica")</f>
        <v>Robusta</v>
      </c>
      <c r="J533" t="str">
        <f>_xlfn.XLOOKUP(orders!D533,products!$A$1:$A$49,products!$B$1:$B$49,,0)</f>
        <v>Rob</v>
      </c>
      <c r="K533" t="str" cm="1">
        <f t="array" ref="K533">_xlfn.IFS(L533="M","Mid",L533="D","Dark",L533="L","Light")</f>
        <v>Dark</v>
      </c>
      <c r="L533" t="str">
        <f>_xlfn.XLOOKUP(D533,products!$A$1:$A$49,products!$C$1:$C$49,,0)</f>
        <v>D</v>
      </c>
      <c r="M533" s="3">
        <f>_xlfn.XLOOKUP(orders!D533,products!$A$1:$A$49,products!$D$1:$D$49,,0)</f>
        <v>1</v>
      </c>
      <c r="N533" s="5">
        <f>_xlfn.XLOOKUP(orders!D533,products!$A$1:$A$49,products!$E$1:$E$49,,0)</f>
        <v>8.9499999999999993</v>
      </c>
      <c r="O533" s="5">
        <f t="shared" si="8"/>
        <v>44.75</v>
      </c>
      <c r="P533" t="str">
        <f>_xlfn.XLOOKUP(CoffeeSales[[#This Row],[Customer ID]],customers!$A$1:$A$1001,customers!$I$1:$I$1001,,0)</f>
        <v>No</v>
      </c>
    </row>
    <row r="534" spans="1:16" x14ac:dyDescent="0.3">
      <c r="A534" s="2" t="s">
        <v>3499</v>
      </c>
      <c r="B534" s="6">
        <v>44245</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s="2" t="str" cm="1">
        <f t="array" ref="I534">_xlfn.IFS(J534="Rob","Robusta",J534="Ara","Arabica",J534="Exc","Excelsa",J534="Lib","Liberica")</f>
        <v>Excelsa</v>
      </c>
      <c r="J534" t="str">
        <f>_xlfn.XLOOKUP(orders!D534,products!$A$1:$A$49,products!$B$1:$B$49,,0)</f>
        <v>Exc</v>
      </c>
      <c r="K534" t="str" cm="1">
        <f t="array" ref="K534">_xlfn.IFS(L534="M","Mid",L534="D","Dark",L534="L","Light")</f>
        <v>Mid</v>
      </c>
      <c r="L534" t="str">
        <f>_xlfn.XLOOKUP(D534,products!$A$1:$A$49,products!$C$1:$C$49,,0)</f>
        <v>M</v>
      </c>
      <c r="M534" s="3">
        <f>_xlfn.XLOOKUP(orders!D534,products!$A$1:$A$49,products!$D$1:$D$49,,0)</f>
        <v>0.5</v>
      </c>
      <c r="N534" s="5">
        <f>_xlfn.XLOOKUP(orders!D534,products!$A$1:$A$49,products!$E$1:$E$49,,0)</f>
        <v>8.25</v>
      </c>
      <c r="O534" s="5">
        <f t="shared" si="8"/>
        <v>16.5</v>
      </c>
      <c r="P534" t="str">
        <f>_xlfn.XLOOKUP(CoffeeSales[[#This Row],[Customer ID]],customers!$A$1:$A$1001,customers!$I$1:$I$1001,,0)</f>
        <v>Yes</v>
      </c>
    </row>
    <row r="535" spans="1:16" x14ac:dyDescent="0.3">
      <c r="A535" s="2" t="s">
        <v>3505</v>
      </c>
      <c r="B535" s="6">
        <v>44246</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s="2" t="str" cm="1">
        <f t="array" ref="I535">_xlfn.IFS(J535="Rob","Robusta",J535="Ara","Arabica",J535="Exc","Excelsa",J535="Lib","Liberica")</f>
        <v>Robusta</v>
      </c>
      <c r="J535" t="str">
        <f>_xlfn.XLOOKUP(orders!D535,products!$A$1:$A$49,products!$B$1:$B$49,,0)</f>
        <v>Rob</v>
      </c>
      <c r="K535" t="str" cm="1">
        <f t="array" ref="K535">_xlfn.IFS(L535="M","Mid",L535="D","Dark",L535="L","Light")</f>
        <v>Dark</v>
      </c>
      <c r="L535" t="str">
        <f>_xlfn.XLOOKUP(D535,products!$A$1:$A$49,products!$C$1:$C$49,,0)</f>
        <v>D</v>
      </c>
      <c r="M535" s="3">
        <f>_xlfn.XLOOKUP(orders!D535,products!$A$1:$A$49,products!$D$1:$D$49,,0)</f>
        <v>0.5</v>
      </c>
      <c r="N535" s="5">
        <f>_xlfn.XLOOKUP(orders!D535,products!$A$1:$A$49,products!$E$1:$E$49,,0)</f>
        <v>5.3699999999999992</v>
      </c>
      <c r="O535" s="5">
        <f t="shared" si="8"/>
        <v>21.479999999999997</v>
      </c>
      <c r="P535" t="str">
        <f>_xlfn.XLOOKUP(CoffeeSales[[#This Row],[Customer ID]],customers!$A$1:$A$1001,customers!$I$1:$I$1001,,0)</f>
        <v>No</v>
      </c>
    </row>
    <row r="536" spans="1:16" x14ac:dyDescent="0.3">
      <c r="A536" s="2" t="s">
        <v>3510</v>
      </c>
      <c r="B536" s="6">
        <v>44247</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s="2" t="str" cm="1">
        <f t="array" ref="I536">_xlfn.IFS(J536="Rob","Robusta",J536="Ara","Arabica",J536="Exc","Excelsa",J536="Lib","Liberica")</f>
        <v>Robusta</v>
      </c>
      <c r="J536" t="str">
        <f>_xlfn.XLOOKUP(orders!D536,products!$A$1:$A$49,products!$B$1:$B$49,,0)</f>
        <v>Rob</v>
      </c>
      <c r="K536" t="str" cm="1">
        <f t="array" ref="K536">_xlfn.IFS(L536="M","Mid",L536="D","Dark",L536="L","Light")</f>
        <v>Mid</v>
      </c>
      <c r="L536" t="str">
        <f>_xlfn.XLOOKUP(D536,products!$A$1:$A$49,products!$C$1:$C$49,,0)</f>
        <v>M</v>
      </c>
      <c r="M536" s="3">
        <f>_xlfn.XLOOKUP(orders!D536,products!$A$1:$A$49,products!$D$1:$D$49,,0)</f>
        <v>2.5</v>
      </c>
      <c r="N536" s="5">
        <f>_xlfn.XLOOKUP(orders!D536,products!$A$1:$A$49,products!$E$1:$E$49,,0)</f>
        <v>22.884999999999998</v>
      </c>
      <c r="O536" s="5">
        <f t="shared" si="8"/>
        <v>45.769999999999996</v>
      </c>
      <c r="P536" t="str">
        <f>_xlfn.XLOOKUP(CoffeeSales[[#This Row],[Customer ID]],customers!$A$1:$A$1001,customers!$I$1:$I$1001,,0)</f>
        <v>Yes</v>
      </c>
    </row>
    <row r="537" spans="1:16" x14ac:dyDescent="0.3">
      <c r="A537" s="2" t="s">
        <v>3516</v>
      </c>
      <c r="B537" s="6">
        <v>44248</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s="2" t="str" cm="1">
        <f t="array" ref="I537">_xlfn.IFS(J537="Rob","Robusta",J537="Ara","Arabica",J537="Exc","Excelsa",J537="Lib","Liberica")</f>
        <v>Liberica</v>
      </c>
      <c r="J537" t="str">
        <f>_xlfn.XLOOKUP(orders!D537,products!$A$1:$A$49,products!$B$1:$B$49,,0)</f>
        <v>Lib</v>
      </c>
      <c r="K537" t="str" cm="1">
        <f t="array" ref="K537">_xlfn.IFS(L537="M","Mid",L537="D","Dark",L537="L","Light")</f>
        <v>Light</v>
      </c>
      <c r="L537" t="str">
        <f>_xlfn.XLOOKUP(D537,products!$A$1:$A$49,products!$C$1:$C$49,,0)</f>
        <v>L</v>
      </c>
      <c r="M537" s="3">
        <f>_xlfn.XLOOKUP(orders!D537,products!$A$1:$A$49,products!$D$1:$D$49,,0)</f>
        <v>0.2</v>
      </c>
      <c r="N537" s="5">
        <f>_xlfn.XLOOKUP(orders!D537,products!$A$1:$A$49,products!$E$1:$E$49,,0)</f>
        <v>4.7549999999999999</v>
      </c>
      <c r="O537" s="5">
        <f t="shared" si="8"/>
        <v>9.51</v>
      </c>
      <c r="P537" t="str">
        <f>_xlfn.XLOOKUP(CoffeeSales[[#This Row],[Customer ID]],customers!$A$1:$A$1001,customers!$I$1:$I$1001,,0)</f>
        <v>No</v>
      </c>
    </row>
    <row r="538" spans="1:16" x14ac:dyDescent="0.3">
      <c r="A538" s="2" t="s">
        <v>3521</v>
      </c>
      <c r="B538" s="6">
        <v>44249</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s="2" t="str" cm="1">
        <f t="array" ref="I538">_xlfn.IFS(J538="Rob","Robusta",J538="Ara","Arabica",J538="Exc","Excelsa",J538="Lib","Liberica")</f>
        <v>Robusta</v>
      </c>
      <c r="J538" t="str">
        <f>_xlfn.XLOOKUP(orders!D538,products!$A$1:$A$49,products!$B$1:$B$49,,0)</f>
        <v>Rob</v>
      </c>
      <c r="K538" t="str" cm="1">
        <f t="array" ref="K538">_xlfn.IFS(L538="M","Mid",L538="D","Dark",L538="L","Light")</f>
        <v>Dark</v>
      </c>
      <c r="L538" t="str">
        <f>_xlfn.XLOOKUP(D538,products!$A$1:$A$49,products!$C$1:$C$49,,0)</f>
        <v>D</v>
      </c>
      <c r="M538" s="3">
        <f>_xlfn.XLOOKUP(orders!D538,products!$A$1:$A$49,products!$D$1:$D$49,,0)</f>
        <v>0.2</v>
      </c>
      <c r="N538" s="5">
        <f>_xlfn.XLOOKUP(orders!D538,products!$A$1:$A$49,products!$E$1:$E$49,,0)</f>
        <v>2.6849999999999996</v>
      </c>
      <c r="O538" s="5">
        <f t="shared" si="8"/>
        <v>8.0549999999999997</v>
      </c>
      <c r="P538" t="str">
        <f>_xlfn.XLOOKUP(CoffeeSales[[#This Row],[Customer ID]],customers!$A$1:$A$1001,customers!$I$1:$I$1001,,0)</f>
        <v>Yes</v>
      </c>
    </row>
    <row r="539" spans="1:16" x14ac:dyDescent="0.3">
      <c r="A539" s="2" t="s">
        <v>3527</v>
      </c>
      <c r="B539" s="6">
        <v>44250</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s="2" t="str" cm="1">
        <f t="array" ref="I539">_xlfn.IFS(J539="Rob","Robusta",J539="Ara","Arabica",J539="Exc","Excelsa",J539="Lib","Liberica")</f>
        <v>Excelsa</v>
      </c>
      <c r="J539" t="str">
        <f>_xlfn.XLOOKUP(orders!D539,products!$A$1:$A$49,products!$B$1:$B$49,,0)</f>
        <v>Exc</v>
      </c>
      <c r="K539" t="str" cm="1">
        <f t="array" ref="K539">_xlfn.IFS(L539="M","Mid",L539="D","Dark",L539="L","Light")</f>
        <v>Dark</v>
      </c>
      <c r="L539" t="str">
        <f>_xlfn.XLOOKUP(D539,products!$A$1:$A$49,products!$C$1:$C$49,,0)</f>
        <v>D</v>
      </c>
      <c r="M539" s="3">
        <f>_xlfn.XLOOKUP(orders!D539,products!$A$1:$A$49,products!$D$1:$D$49,,0)</f>
        <v>2.5</v>
      </c>
      <c r="N539" s="5">
        <f>_xlfn.XLOOKUP(orders!D539,products!$A$1:$A$49,products!$E$1:$E$49,,0)</f>
        <v>27.945</v>
      </c>
      <c r="O539" s="5">
        <f t="shared" si="8"/>
        <v>111.78</v>
      </c>
      <c r="P539" t="str">
        <f>_xlfn.XLOOKUP(CoffeeSales[[#This Row],[Customer ID]],customers!$A$1:$A$1001,customers!$I$1:$I$1001,,0)</f>
        <v>Yes</v>
      </c>
    </row>
    <row r="540" spans="1:16" x14ac:dyDescent="0.3">
      <c r="A540" s="2" t="s">
        <v>3532</v>
      </c>
      <c r="B540" s="6">
        <v>44251</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s="2" t="str" cm="1">
        <f t="array" ref="I540">_xlfn.IFS(J540="Rob","Robusta",J540="Ara","Arabica",J540="Exc","Excelsa",J540="Lib","Liberica")</f>
        <v>Robusta</v>
      </c>
      <c r="J540" t="str">
        <f>_xlfn.XLOOKUP(orders!D540,products!$A$1:$A$49,products!$B$1:$B$49,,0)</f>
        <v>Rob</v>
      </c>
      <c r="K540" t="str" cm="1">
        <f t="array" ref="K540">_xlfn.IFS(L540="M","Mid",L540="D","Dark",L540="L","Light")</f>
        <v>Dark</v>
      </c>
      <c r="L540" t="str">
        <f>_xlfn.XLOOKUP(D540,products!$A$1:$A$49,products!$C$1:$C$49,,0)</f>
        <v>D</v>
      </c>
      <c r="M540" s="3">
        <f>_xlfn.XLOOKUP(orders!D540,products!$A$1:$A$49,products!$D$1:$D$49,,0)</f>
        <v>0.2</v>
      </c>
      <c r="N540" s="5">
        <f>_xlfn.XLOOKUP(orders!D540,products!$A$1:$A$49,products!$E$1:$E$49,,0)</f>
        <v>2.6849999999999996</v>
      </c>
      <c r="O540" s="5">
        <f t="shared" si="8"/>
        <v>10.739999999999998</v>
      </c>
      <c r="P540" t="str">
        <f>_xlfn.XLOOKUP(CoffeeSales[[#This Row],[Customer ID]],customers!$A$1:$A$1001,customers!$I$1:$I$1001,,0)</f>
        <v>Yes</v>
      </c>
    </row>
    <row r="541" spans="1:16" x14ac:dyDescent="0.3">
      <c r="A541" s="2" t="s">
        <v>3537</v>
      </c>
      <c r="B541" s="6">
        <v>44252</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s="2" t="str" cm="1">
        <f t="array" ref="I541">_xlfn.IFS(J541="Rob","Robusta",J541="Ara","Arabica",J541="Exc","Excelsa",J541="Lib","Liberica")</f>
        <v>Robusta</v>
      </c>
      <c r="J541" t="str">
        <f>_xlfn.XLOOKUP(orders!D541,products!$A$1:$A$49,products!$B$1:$B$49,,0)</f>
        <v>Rob</v>
      </c>
      <c r="K541" t="str" cm="1">
        <f t="array" ref="K541">_xlfn.IFS(L541="M","Mid",L541="D","Dark",L541="L","Light")</f>
        <v>Dark</v>
      </c>
      <c r="L541" t="str">
        <f>_xlfn.XLOOKUP(D541,products!$A$1:$A$49,products!$C$1:$C$49,,0)</f>
        <v>D</v>
      </c>
      <c r="M541" s="3">
        <f>_xlfn.XLOOKUP(orders!D541,products!$A$1:$A$49,products!$D$1:$D$49,,0)</f>
        <v>0.5</v>
      </c>
      <c r="N541" s="5">
        <f>_xlfn.XLOOKUP(orders!D541,products!$A$1:$A$49,products!$E$1:$E$49,,0)</f>
        <v>5.3699999999999992</v>
      </c>
      <c r="O541" s="5">
        <f t="shared" si="8"/>
        <v>26.849999999999994</v>
      </c>
      <c r="P541" t="str">
        <f>_xlfn.XLOOKUP(CoffeeSales[[#This Row],[Customer ID]],customers!$A$1:$A$1001,customers!$I$1:$I$1001,,0)</f>
        <v>No</v>
      </c>
    </row>
    <row r="542" spans="1:16" x14ac:dyDescent="0.3">
      <c r="A542" s="2" t="s">
        <v>3542</v>
      </c>
      <c r="B542" s="6">
        <v>44253</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s="2" t="str" cm="1">
        <f t="array" ref="I542">_xlfn.IFS(J542="Rob","Robusta",J542="Ara","Arabica",J542="Exc","Excelsa",J542="Lib","Liberica")</f>
        <v>Liberica</v>
      </c>
      <c r="J542" t="str">
        <f>_xlfn.XLOOKUP(orders!D542,products!$A$1:$A$49,products!$B$1:$B$49,,0)</f>
        <v>Lib</v>
      </c>
      <c r="K542" t="str" cm="1">
        <f t="array" ref="K542">_xlfn.IFS(L542="M","Mid",L542="D","Dark",L542="L","Light")</f>
        <v>Light</v>
      </c>
      <c r="L542" t="str">
        <f>_xlfn.XLOOKUP(D542,products!$A$1:$A$49,products!$C$1:$C$49,,0)</f>
        <v>L</v>
      </c>
      <c r="M542" s="3">
        <f>_xlfn.XLOOKUP(orders!D542,products!$A$1:$A$49,products!$D$1:$D$49,,0)</f>
        <v>1</v>
      </c>
      <c r="N542" s="5">
        <f>_xlfn.XLOOKUP(orders!D542,products!$A$1:$A$49,products!$E$1:$E$49,,0)</f>
        <v>15.85</v>
      </c>
      <c r="O542" s="5">
        <f t="shared" si="8"/>
        <v>63.4</v>
      </c>
      <c r="P542" t="str">
        <f>_xlfn.XLOOKUP(CoffeeSales[[#This Row],[Customer ID]],customers!$A$1:$A$1001,customers!$I$1:$I$1001,,0)</f>
        <v>Yes</v>
      </c>
    </row>
    <row r="543" spans="1:16" x14ac:dyDescent="0.3">
      <c r="A543" s="2" t="s">
        <v>3548</v>
      </c>
      <c r="B543" s="6">
        <v>44254</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s="2" t="str" cm="1">
        <f t="array" ref="I543">_xlfn.IFS(J543="Rob","Robusta",J543="Ara","Arabica",J543="Exc","Excelsa",J543="Lib","Liberica")</f>
        <v>Arabica</v>
      </c>
      <c r="J543" t="str">
        <f>_xlfn.XLOOKUP(orders!D543,products!$A$1:$A$49,products!$B$1:$B$49,,0)</f>
        <v>Ara</v>
      </c>
      <c r="K543" t="str" cm="1">
        <f t="array" ref="K543">_xlfn.IFS(L543="M","Mid",L543="D","Dark",L543="L","Light")</f>
        <v>Dark</v>
      </c>
      <c r="L543" t="str">
        <f>_xlfn.XLOOKUP(D543,products!$A$1:$A$49,products!$C$1:$C$49,,0)</f>
        <v>D</v>
      </c>
      <c r="M543" s="3">
        <f>_xlfn.XLOOKUP(orders!D543,products!$A$1:$A$49,products!$D$1:$D$49,,0)</f>
        <v>2.5</v>
      </c>
      <c r="N543" s="5">
        <f>_xlfn.XLOOKUP(orders!D543,products!$A$1:$A$49,products!$E$1:$E$49,,0)</f>
        <v>22.884999999999998</v>
      </c>
      <c r="O543" s="5">
        <f t="shared" si="8"/>
        <v>22.884999999999998</v>
      </c>
      <c r="P543" t="str">
        <f>_xlfn.XLOOKUP(CoffeeSales[[#This Row],[Customer ID]],customers!$A$1:$A$1001,customers!$I$1:$I$1001,,0)</f>
        <v>Yes</v>
      </c>
    </row>
    <row r="544" spans="1:16" x14ac:dyDescent="0.3">
      <c r="A544" s="2" t="s">
        <v>3553</v>
      </c>
      <c r="B544" s="6">
        <v>44255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s="2" t="str" cm="1">
        <f t="array" ref="I544">_xlfn.IFS(J544="Rob","Robusta",J544="Ara","Arabica",J544="Exc","Excelsa",J544="Lib","Liberica")</f>
        <v>Arabica</v>
      </c>
      <c r="J544" t="str">
        <f>_xlfn.XLOOKUP(orders!D544,products!$A$1:$A$49,products!$B$1:$B$49,,0)</f>
        <v>Ara</v>
      </c>
      <c r="K544" t="str" cm="1">
        <f t="array" ref="K544">_xlfn.IFS(L544="M","Mid",L544="D","Dark",L544="L","Light")</f>
        <v>Mid</v>
      </c>
      <c r="L544" t="str">
        <f>_xlfn.XLOOKUP(D544,products!$A$1:$A$49,products!$C$1:$C$49,,0)</f>
        <v>M</v>
      </c>
      <c r="M544" s="3">
        <f>_xlfn.XLOOKUP(orders!D544,products!$A$1:$A$49,products!$D$1:$D$49,,0)</f>
        <v>2.5</v>
      </c>
      <c r="N544" s="5">
        <f>_xlfn.XLOOKUP(orders!D544,products!$A$1:$A$49,products!$E$1:$E$49,,0)</f>
        <v>25.874999999999996</v>
      </c>
      <c r="O544" s="5">
        <f t="shared" si="8"/>
        <v>103.49999999999999</v>
      </c>
      <c r="P544" t="str">
        <f>_xlfn.XLOOKUP(CoffeeSales[[#This Row],[Customer ID]],customers!$A$1:$A$1001,customers!$I$1:$I$1001,,0)</f>
        <v>No</v>
      </c>
    </row>
    <row r="545" spans="1:16" x14ac:dyDescent="0.3">
      <c r="A545" s="2" t="s">
        <v>3559</v>
      </c>
      <c r="B545" s="6">
        <v>44256</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s="2" t="str" cm="1">
        <f t="array" ref="I545">_xlfn.IFS(J545="Rob","Robusta",J545="Ara","Arabica",J545="Exc","Excelsa",J545="Lib","Liberica")</f>
        <v>Robusta</v>
      </c>
      <c r="J545" t="str">
        <f>_xlfn.XLOOKUP(orders!D545,products!$A$1:$A$49,products!$B$1:$B$49,,0)</f>
        <v>Rob</v>
      </c>
      <c r="K545" t="str" cm="1">
        <f t="array" ref="K545">_xlfn.IFS(L545="M","Mid",L545="D","Dark",L545="L","Light")</f>
        <v>Light</v>
      </c>
      <c r="L545" t="str">
        <f>_xlfn.XLOOKUP(D545,products!$A$1:$A$49,products!$C$1:$C$49,,0)</f>
        <v>L</v>
      </c>
      <c r="M545" s="3">
        <f>_xlfn.XLOOKUP(orders!D545,products!$A$1:$A$49,products!$D$1:$D$49,,0)</f>
        <v>2.5</v>
      </c>
      <c r="N545" s="5">
        <f>_xlfn.XLOOKUP(orders!D545,products!$A$1:$A$49,products!$E$1:$E$49,,0)</f>
        <v>27.484999999999996</v>
      </c>
      <c r="O545" s="5">
        <f t="shared" si="8"/>
        <v>54.969999999999992</v>
      </c>
      <c r="P545" t="str">
        <f>_xlfn.XLOOKUP(CoffeeSales[[#This Row],[Customer ID]],customers!$A$1:$A$1001,customers!$I$1:$I$1001,,0)</f>
        <v>No</v>
      </c>
    </row>
    <row r="546" spans="1:16" x14ac:dyDescent="0.3">
      <c r="A546" s="2" t="s">
        <v>3565</v>
      </c>
      <c r="B546" s="6">
        <v>44257</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s="2" t="str" cm="1">
        <f t="array" ref="I546">_xlfn.IFS(J546="Rob","Robusta",J546="Ara","Arabica",J546="Exc","Excelsa",J546="Lib","Liberica")</f>
        <v>Arabica</v>
      </c>
      <c r="J546" t="str">
        <f>_xlfn.XLOOKUP(orders!D546,products!$A$1:$A$49,products!$B$1:$B$49,,0)</f>
        <v>Ara</v>
      </c>
      <c r="K546" t="str" cm="1">
        <f t="array" ref="K546">_xlfn.IFS(L546="M","Mid",L546="D","Dark",L546="L","Light")</f>
        <v>Light</v>
      </c>
      <c r="L546" t="str">
        <f>_xlfn.XLOOKUP(D546,products!$A$1:$A$49,products!$C$1:$C$49,,0)</f>
        <v>L</v>
      </c>
      <c r="M546" s="3">
        <f>_xlfn.XLOOKUP(orders!D546,products!$A$1:$A$49,products!$D$1:$D$49,,0)</f>
        <v>0.5</v>
      </c>
      <c r="N546" s="5">
        <f>_xlfn.XLOOKUP(orders!D546,products!$A$1:$A$49,products!$E$1:$E$49,,0)</f>
        <v>7.77</v>
      </c>
      <c r="O546" s="5">
        <f t="shared" si="8"/>
        <v>15.54</v>
      </c>
      <c r="P546" t="str">
        <f>_xlfn.XLOOKUP(CoffeeSales[[#This Row],[Customer ID]],customers!$A$1:$A$1001,customers!$I$1:$I$1001,,0)</f>
        <v>No</v>
      </c>
    </row>
    <row r="547" spans="1:16" x14ac:dyDescent="0.3">
      <c r="A547" s="2" t="s">
        <v>3571</v>
      </c>
      <c r="B547" s="6">
        <v>44258</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s="2" t="str" cm="1">
        <f t="array" ref="I547">_xlfn.IFS(J547="Rob","Robusta",J547="Ara","Arabica",J547="Exc","Excelsa",J547="Lib","Liberica")</f>
        <v>Liberica</v>
      </c>
      <c r="J547" t="str">
        <f>_xlfn.XLOOKUP(orders!D547,products!$A$1:$A$49,products!$B$1:$B$49,,0)</f>
        <v>Lib</v>
      </c>
      <c r="K547" t="str" cm="1">
        <f t="array" ref="K547">_xlfn.IFS(L547="M","Mid",L547="D","Dark",L547="L","Light")</f>
        <v>Dark</v>
      </c>
      <c r="L547" t="str">
        <f>_xlfn.XLOOKUP(D547,products!$A$1:$A$49,products!$C$1:$C$49,,0)</f>
        <v>D</v>
      </c>
      <c r="M547" s="3">
        <f>_xlfn.XLOOKUP(orders!D547,products!$A$1:$A$49,products!$D$1:$D$49,,0)</f>
        <v>0.2</v>
      </c>
      <c r="N547" s="5">
        <f>_xlfn.XLOOKUP(orders!D547,products!$A$1:$A$49,products!$E$1:$E$49,,0)</f>
        <v>3.8849999999999998</v>
      </c>
      <c r="O547" s="5">
        <f t="shared" si="8"/>
        <v>15.54</v>
      </c>
      <c r="P547" t="str">
        <f>_xlfn.XLOOKUP(CoffeeSales[[#This Row],[Customer ID]],customers!$A$1:$A$1001,customers!$I$1:$I$1001,,0)</f>
        <v>No</v>
      </c>
    </row>
    <row r="548" spans="1:16" x14ac:dyDescent="0.3">
      <c r="A548" s="2" t="s">
        <v>3577</v>
      </c>
      <c r="B548" s="6">
        <v>44259</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s="2" t="str" cm="1">
        <f t="array" ref="I548">_xlfn.IFS(J548="Rob","Robusta",J548="Ara","Arabica",J548="Exc","Excelsa",J548="Lib","Liberica")</f>
        <v>Excelsa</v>
      </c>
      <c r="J548" t="str">
        <f>_xlfn.XLOOKUP(orders!D548,products!$A$1:$A$49,products!$B$1:$B$49,,0)</f>
        <v>Exc</v>
      </c>
      <c r="K548" t="str" cm="1">
        <f t="array" ref="K548">_xlfn.IFS(L548="M","Mid",L548="D","Dark",L548="L","Light")</f>
        <v>Dark</v>
      </c>
      <c r="L548" t="str">
        <f>_xlfn.XLOOKUP(D548,products!$A$1:$A$49,products!$C$1:$C$49,,0)</f>
        <v>D</v>
      </c>
      <c r="M548" s="3">
        <f>_xlfn.XLOOKUP(orders!D548,products!$A$1:$A$49,products!$D$1:$D$49,,0)</f>
        <v>2.5</v>
      </c>
      <c r="N548" s="5">
        <f>_xlfn.XLOOKUP(orders!D548,products!$A$1:$A$49,products!$E$1:$E$49,,0)</f>
        <v>27.945</v>
      </c>
      <c r="O548" s="5">
        <f t="shared" si="8"/>
        <v>83.835000000000008</v>
      </c>
      <c r="P548" t="str">
        <f>_xlfn.XLOOKUP(CoffeeSales[[#This Row],[Customer ID]],customers!$A$1:$A$1001,customers!$I$1:$I$1001,,0)</f>
        <v>No</v>
      </c>
    </row>
    <row r="549" spans="1:16" x14ac:dyDescent="0.3">
      <c r="A549" s="2" t="s">
        <v>3582</v>
      </c>
      <c r="B549" s="6">
        <v>44260</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s="2" t="str" cm="1">
        <f t="array" ref="I549">_xlfn.IFS(J549="Rob","Robusta",J549="Ara","Arabica",J549="Exc","Excelsa",J549="Lib","Liberica")</f>
        <v>Robusta</v>
      </c>
      <c r="J549" t="str">
        <f>_xlfn.XLOOKUP(orders!D549,products!$A$1:$A$49,products!$B$1:$B$49,,0)</f>
        <v>Rob</v>
      </c>
      <c r="K549" t="str" cm="1">
        <f t="array" ref="K549">_xlfn.IFS(L549="M","Mid",L549="D","Dark",L549="L","Light")</f>
        <v>Light</v>
      </c>
      <c r="L549" t="str">
        <f>_xlfn.XLOOKUP(D549,products!$A$1:$A$49,products!$C$1:$C$49,,0)</f>
        <v>L</v>
      </c>
      <c r="M549" s="3">
        <f>_xlfn.XLOOKUP(orders!D549,products!$A$1:$A$49,products!$D$1:$D$49,,0)</f>
        <v>0.2</v>
      </c>
      <c r="N549" s="5">
        <f>_xlfn.XLOOKUP(orders!D549,products!$A$1:$A$49,products!$E$1:$E$49,,0)</f>
        <v>3.5849999999999995</v>
      </c>
      <c r="O549" s="5">
        <f t="shared" si="8"/>
        <v>10.754999999999999</v>
      </c>
      <c r="P549" t="str">
        <f>_xlfn.XLOOKUP(CoffeeSales[[#This Row],[Customer ID]],customers!$A$1:$A$1001,customers!$I$1:$I$1001,,0)</f>
        <v>Yes</v>
      </c>
    </row>
    <row r="550" spans="1:16" x14ac:dyDescent="0.3">
      <c r="A550" s="2" t="s">
        <v>3587</v>
      </c>
      <c r="B550" s="6">
        <v>44261</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s="2" t="str" cm="1">
        <f t="array" ref="I550">_xlfn.IFS(J550="Rob","Robusta",J550="Ara","Arabica",J550="Exc","Excelsa",J550="Lib","Liberica")</f>
        <v>Excelsa</v>
      </c>
      <c r="J550" t="str">
        <f>_xlfn.XLOOKUP(orders!D550,products!$A$1:$A$49,products!$B$1:$B$49,,0)</f>
        <v>Exc</v>
      </c>
      <c r="K550" t="str" cm="1">
        <f t="array" ref="K550">_xlfn.IFS(L550="M","Mid",L550="D","Dark",L550="L","Light")</f>
        <v>Light</v>
      </c>
      <c r="L550" t="str">
        <f>_xlfn.XLOOKUP(D550,products!$A$1:$A$49,products!$C$1:$C$49,,0)</f>
        <v>L</v>
      </c>
      <c r="M550" s="3">
        <f>_xlfn.XLOOKUP(orders!D550,products!$A$1:$A$49,products!$D$1:$D$49,,0)</f>
        <v>0.2</v>
      </c>
      <c r="N550" s="5">
        <f>_xlfn.XLOOKUP(orders!D550,products!$A$1:$A$49,products!$E$1:$E$49,,0)</f>
        <v>4.4550000000000001</v>
      </c>
      <c r="O550" s="5">
        <f t="shared" si="8"/>
        <v>13.365</v>
      </c>
      <c r="P550" t="str">
        <f>_xlfn.XLOOKUP(CoffeeSales[[#This Row],[Customer ID]],customers!$A$1:$A$1001,customers!$I$1:$I$1001,,0)</f>
        <v>Yes</v>
      </c>
    </row>
    <row r="551" spans="1:16" x14ac:dyDescent="0.3">
      <c r="A551" s="2" t="s">
        <v>3593</v>
      </c>
      <c r="B551" s="6">
        <v>44262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s="2" t="str" cm="1">
        <f t="array" ref="I551">_xlfn.IFS(J551="Rob","Robusta",J551="Ara","Arabica",J551="Exc","Excelsa",J551="Lib","Liberica")</f>
        <v>Excelsa</v>
      </c>
      <c r="J551" t="str">
        <f>_xlfn.XLOOKUP(orders!D551,products!$A$1:$A$49,products!$B$1:$B$49,,0)</f>
        <v>Exc</v>
      </c>
      <c r="K551" t="str" cm="1">
        <f t="array" ref="K551">_xlfn.IFS(L551="M","Mid",L551="D","Dark",L551="L","Light")</f>
        <v>Light</v>
      </c>
      <c r="L551" t="str">
        <f>_xlfn.XLOOKUP(D551,products!$A$1:$A$49,products!$C$1:$C$49,,0)</f>
        <v>L</v>
      </c>
      <c r="M551" s="3">
        <f>_xlfn.XLOOKUP(orders!D551,products!$A$1:$A$49,products!$D$1:$D$49,,0)</f>
        <v>0.2</v>
      </c>
      <c r="N551" s="5">
        <f>_xlfn.XLOOKUP(orders!D551,products!$A$1:$A$49,products!$E$1:$E$49,,0)</f>
        <v>4.4550000000000001</v>
      </c>
      <c r="O551" s="5">
        <f t="shared" si="8"/>
        <v>17.82</v>
      </c>
      <c r="P551" t="str">
        <f>_xlfn.XLOOKUP(CoffeeSales[[#This Row],[Customer ID]],customers!$A$1:$A$1001,customers!$I$1:$I$1001,,0)</f>
        <v>Yes</v>
      </c>
    </row>
    <row r="552" spans="1:16" x14ac:dyDescent="0.3">
      <c r="A552" s="2" t="s">
        <v>3599</v>
      </c>
      <c r="B552" s="6">
        <v>44263</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s="2" t="str" cm="1">
        <f t="array" ref="I552">_xlfn.IFS(J552="Rob","Robusta",J552="Ara","Arabica",J552="Exc","Excelsa",J552="Lib","Liberica")</f>
        <v>Liberica</v>
      </c>
      <c r="J552" t="str">
        <f>_xlfn.XLOOKUP(orders!D552,products!$A$1:$A$49,products!$B$1:$B$49,,0)</f>
        <v>Lib</v>
      </c>
      <c r="K552" t="str" cm="1">
        <f t="array" ref="K552">_xlfn.IFS(L552="M","Mid",L552="D","Dark",L552="L","Light")</f>
        <v>Dark</v>
      </c>
      <c r="L552" t="str">
        <f>_xlfn.XLOOKUP(D552,products!$A$1:$A$49,products!$C$1:$C$49,,0)</f>
        <v>D</v>
      </c>
      <c r="M552" s="3">
        <f>_xlfn.XLOOKUP(orders!D552,products!$A$1:$A$49,products!$D$1:$D$49,,0)</f>
        <v>0.2</v>
      </c>
      <c r="N552" s="5">
        <f>_xlfn.XLOOKUP(orders!D552,products!$A$1:$A$49,products!$E$1:$E$49,,0)</f>
        <v>3.8849999999999998</v>
      </c>
      <c r="O552" s="5">
        <f t="shared" si="8"/>
        <v>23.31</v>
      </c>
      <c r="P552" t="str">
        <f>_xlfn.XLOOKUP(CoffeeSales[[#This Row],[Customer ID]],customers!$A$1:$A$1001,customers!$I$1:$I$1001,,0)</f>
        <v>Yes</v>
      </c>
    </row>
    <row r="553" spans="1:16" x14ac:dyDescent="0.3">
      <c r="A553" s="2" t="s">
        <v>3605</v>
      </c>
      <c r="B553" s="6">
        <v>44264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s="2" t="str" cm="1">
        <f t="array" ref="I553">_xlfn.IFS(J553="Rob","Robusta",J553="Ara","Arabica",J553="Exc","Excelsa",J553="Lib","Liberica")</f>
        <v>Excelsa</v>
      </c>
      <c r="J553" t="str">
        <f>_xlfn.XLOOKUP(orders!D553,products!$A$1:$A$49,products!$B$1:$B$49,,0)</f>
        <v>Exc</v>
      </c>
      <c r="K553" t="str" cm="1">
        <f t="array" ref="K553">_xlfn.IFS(L553="M","Mid",L553="D","Dark",L553="L","Light")</f>
        <v>Dark</v>
      </c>
      <c r="L553" t="str">
        <f>_xlfn.XLOOKUP(D553,products!$A$1:$A$49,products!$C$1:$C$49,,0)</f>
        <v>D</v>
      </c>
      <c r="M553" s="3">
        <f>_xlfn.XLOOKUP(orders!D553,products!$A$1:$A$49,products!$D$1:$D$49,,0)</f>
        <v>0.2</v>
      </c>
      <c r="N553" s="5">
        <f>_xlfn.XLOOKUP(orders!D553,products!$A$1:$A$49,products!$E$1:$E$49,,0)</f>
        <v>3.645</v>
      </c>
      <c r="O553" s="5">
        <f t="shared" si="8"/>
        <v>7.29</v>
      </c>
      <c r="P553" t="str">
        <f>_xlfn.XLOOKUP(CoffeeSales[[#This Row],[Customer ID]],customers!$A$1:$A$1001,customers!$I$1:$I$1001,,0)</f>
        <v>No</v>
      </c>
    </row>
    <row r="554" spans="1:16" x14ac:dyDescent="0.3">
      <c r="A554" s="2" t="s">
        <v>3611</v>
      </c>
      <c r="B554" s="6">
        <v>44265</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s="2" t="str" cm="1">
        <f t="array" ref="I554">_xlfn.IFS(J554="Rob","Robusta",J554="Ara","Arabica",J554="Exc","Excelsa",J554="Lib","Liberica")</f>
        <v>Excelsa</v>
      </c>
      <c r="J554" t="str">
        <f>_xlfn.XLOOKUP(orders!D554,products!$A$1:$A$49,products!$B$1:$B$49,,0)</f>
        <v>Exc</v>
      </c>
      <c r="K554" t="str" cm="1">
        <f t="array" ref="K554">_xlfn.IFS(L554="M","Mid",L554="D","Dark",L554="L","Light")</f>
        <v>Light</v>
      </c>
      <c r="L554" t="str">
        <f>_xlfn.XLOOKUP(D554,products!$A$1:$A$49,products!$C$1:$C$49,,0)</f>
        <v>L</v>
      </c>
      <c r="M554" s="3">
        <f>_xlfn.XLOOKUP(orders!D554,products!$A$1:$A$49,products!$D$1:$D$49,,0)</f>
        <v>0.2</v>
      </c>
      <c r="N554" s="5">
        <f>_xlfn.XLOOKUP(orders!D554,products!$A$1:$A$49,products!$E$1:$E$49,,0)</f>
        <v>4.4550000000000001</v>
      </c>
      <c r="O554" s="5">
        <f t="shared" si="8"/>
        <v>17.82</v>
      </c>
      <c r="P554" t="str">
        <f>_xlfn.XLOOKUP(CoffeeSales[[#This Row],[Customer ID]],customers!$A$1:$A$1001,customers!$I$1:$I$1001,,0)</f>
        <v>Yes</v>
      </c>
    </row>
    <row r="555" spans="1:16" x14ac:dyDescent="0.3">
      <c r="A555" s="2" t="s">
        <v>3617</v>
      </c>
      <c r="B555" s="6">
        <v>44266</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s="2" t="str" cm="1">
        <f t="array" ref="I555">_xlfn.IFS(J555="Rob","Robusta",J555="Ara","Arabica",J555="Exc","Excelsa",J555="Lib","Liberica")</f>
        <v>Excelsa</v>
      </c>
      <c r="J555" t="str">
        <f>_xlfn.XLOOKUP(orders!D555,products!$A$1:$A$49,products!$B$1:$B$49,,0)</f>
        <v>Exc</v>
      </c>
      <c r="K555" t="str" cm="1">
        <f t="array" ref="K555">_xlfn.IFS(L555="M","Mid",L555="D","Dark",L555="L","Light")</f>
        <v>Mid</v>
      </c>
      <c r="L555" t="str">
        <f>_xlfn.XLOOKUP(D555,products!$A$1:$A$49,products!$C$1:$C$49,,0)</f>
        <v>M</v>
      </c>
      <c r="M555" s="3">
        <f>_xlfn.XLOOKUP(orders!D555,products!$A$1:$A$49,products!$D$1:$D$49,,0)</f>
        <v>1</v>
      </c>
      <c r="N555" s="5">
        <f>_xlfn.XLOOKUP(orders!D555,products!$A$1:$A$49,products!$E$1:$E$49,,0)</f>
        <v>13.75</v>
      </c>
      <c r="O555" s="5">
        <f t="shared" si="8"/>
        <v>68.75</v>
      </c>
      <c r="P555" t="str">
        <f>_xlfn.XLOOKUP(CoffeeSales[[#This Row],[Customer ID]],customers!$A$1:$A$1001,customers!$I$1:$I$1001,,0)</f>
        <v>No</v>
      </c>
    </row>
    <row r="556" spans="1:16" x14ac:dyDescent="0.3">
      <c r="A556" s="2" t="s">
        <v>3622</v>
      </c>
      <c r="B556" s="6">
        <v>44267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s="2" t="str" cm="1">
        <f t="array" ref="I556">_xlfn.IFS(J556="Rob","Robusta",J556="Ara","Arabica",J556="Exc","Excelsa",J556="Lib","Liberica")</f>
        <v>Robusta</v>
      </c>
      <c r="J556" t="str">
        <f>_xlfn.XLOOKUP(orders!D556,products!$A$1:$A$49,products!$B$1:$B$49,,0)</f>
        <v>Rob</v>
      </c>
      <c r="K556" t="str" cm="1">
        <f t="array" ref="K556">_xlfn.IFS(L556="M","Mid",L556="D","Dark",L556="L","Light")</f>
        <v>Light</v>
      </c>
      <c r="L556" t="str">
        <f>_xlfn.XLOOKUP(D556,products!$A$1:$A$49,products!$C$1:$C$49,,0)</f>
        <v>L</v>
      </c>
      <c r="M556" s="3">
        <f>_xlfn.XLOOKUP(orders!D556,products!$A$1:$A$49,products!$D$1:$D$49,,0)</f>
        <v>2.5</v>
      </c>
      <c r="N556" s="5">
        <f>_xlfn.XLOOKUP(orders!D556,products!$A$1:$A$49,products!$E$1:$E$49,,0)</f>
        <v>27.484999999999996</v>
      </c>
      <c r="O556" s="5">
        <f t="shared" si="8"/>
        <v>54.969999999999992</v>
      </c>
      <c r="P556" t="str">
        <f>_xlfn.XLOOKUP(CoffeeSales[[#This Row],[Customer ID]],customers!$A$1:$A$1001,customers!$I$1:$I$1001,,0)</f>
        <v>Yes</v>
      </c>
    </row>
    <row r="557" spans="1:16" x14ac:dyDescent="0.3">
      <c r="A557" s="2" t="s">
        <v>3627</v>
      </c>
      <c r="B557" s="6">
        <v>44268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s="2" t="str" cm="1">
        <f t="array" ref="I557">_xlfn.IFS(J557="Rob","Robusta",J557="Ara","Arabica",J557="Exc","Excelsa",J557="Lib","Liberica")</f>
        <v>Excelsa</v>
      </c>
      <c r="J557" t="str">
        <f>_xlfn.XLOOKUP(orders!D557,products!$A$1:$A$49,products!$B$1:$B$49,,0)</f>
        <v>Exc</v>
      </c>
      <c r="K557" t="str" cm="1">
        <f t="array" ref="K557">_xlfn.IFS(L557="M","Mid",L557="D","Dark",L557="L","Light")</f>
        <v>Mid</v>
      </c>
      <c r="L557" t="str">
        <f>_xlfn.XLOOKUP(D557,products!$A$1:$A$49,products!$C$1:$C$49,,0)</f>
        <v>M</v>
      </c>
      <c r="M557" s="3">
        <f>_xlfn.XLOOKUP(orders!D557,products!$A$1:$A$49,products!$D$1:$D$49,,0)</f>
        <v>1</v>
      </c>
      <c r="N557" s="5">
        <f>_xlfn.XLOOKUP(orders!D557,products!$A$1:$A$49,products!$E$1:$E$49,,0)</f>
        <v>13.75</v>
      </c>
      <c r="O557" s="5">
        <f t="shared" si="8"/>
        <v>82.5</v>
      </c>
      <c r="P557" t="str">
        <f>_xlfn.XLOOKUP(CoffeeSales[[#This Row],[Customer ID]],customers!$A$1:$A$1001,customers!$I$1:$I$1001,,0)</f>
        <v>No</v>
      </c>
    </row>
    <row r="558" spans="1:16" x14ac:dyDescent="0.3">
      <c r="A558" s="2" t="s">
        <v>3633</v>
      </c>
      <c r="B558" s="6">
        <v>44269</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s="2" t="str" cm="1">
        <f t="array" ref="I558">_xlfn.IFS(J558="Rob","Robusta",J558="Ara","Arabica",J558="Exc","Excelsa",J558="Lib","Liberica")</f>
        <v>Liberica</v>
      </c>
      <c r="J558" t="str">
        <f>_xlfn.XLOOKUP(orders!D558,products!$A$1:$A$49,products!$B$1:$B$49,,0)</f>
        <v>Lib</v>
      </c>
      <c r="K558" t="str" cm="1">
        <f t="array" ref="K558">_xlfn.IFS(L558="M","Mid",L558="D","Dark",L558="L","Light")</f>
        <v>Mid</v>
      </c>
      <c r="L558" t="str">
        <f>_xlfn.XLOOKUP(D558,products!$A$1:$A$49,products!$C$1:$C$49,,0)</f>
        <v>M</v>
      </c>
      <c r="M558" s="3">
        <f>_xlfn.XLOOKUP(orders!D558,products!$A$1:$A$49,products!$D$1:$D$49,,0)</f>
        <v>0.2</v>
      </c>
      <c r="N558" s="5">
        <f>_xlfn.XLOOKUP(orders!D558,products!$A$1:$A$49,products!$E$1:$E$49,,0)</f>
        <v>4.3650000000000002</v>
      </c>
      <c r="O558" s="5">
        <f t="shared" si="8"/>
        <v>8.73</v>
      </c>
      <c r="P558" t="str">
        <f>_xlfn.XLOOKUP(CoffeeSales[[#This Row],[Customer ID]],customers!$A$1:$A$1001,customers!$I$1:$I$1001,,0)</f>
        <v>Yes</v>
      </c>
    </row>
    <row r="559" spans="1:16" x14ac:dyDescent="0.3">
      <c r="A559" s="2" t="s">
        <v>3638</v>
      </c>
      <c r="B559" s="6">
        <v>44270</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s="2" t="str" cm="1">
        <f t="array" ref="I559">_xlfn.IFS(J559="Rob","Robusta",J559="Ara","Arabica",J559="Exc","Excelsa",J559="Lib","Liberica")</f>
        <v>Excelsa</v>
      </c>
      <c r="J559" t="str">
        <f>_xlfn.XLOOKUP(orders!D559,products!$A$1:$A$49,products!$B$1:$B$49,,0)</f>
        <v>Exc</v>
      </c>
      <c r="K559" t="str" cm="1">
        <f t="array" ref="K559">_xlfn.IFS(L559="M","Mid",L559="D","Dark",L559="L","Light")</f>
        <v>Light</v>
      </c>
      <c r="L559" t="str">
        <f>_xlfn.XLOOKUP(D559,products!$A$1:$A$49,products!$C$1:$C$49,,0)</f>
        <v>L</v>
      </c>
      <c r="M559" s="3">
        <f>_xlfn.XLOOKUP(orders!D559,products!$A$1:$A$49,products!$D$1:$D$49,,0)</f>
        <v>1</v>
      </c>
      <c r="N559" s="5">
        <f>_xlfn.XLOOKUP(orders!D559,products!$A$1:$A$49,products!$E$1:$E$49,,0)</f>
        <v>14.85</v>
      </c>
      <c r="O559" s="5">
        <f t="shared" si="8"/>
        <v>59.4</v>
      </c>
      <c r="P559" t="str">
        <f>_xlfn.XLOOKUP(CoffeeSales[[#This Row],[Customer ID]],customers!$A$1:$A$1001,customers!$I$1:$I$1001,,0)</f>
        <v>Yes</v>
      </c>
    </row>
    <row r="560" spans="1:16" x14ac:dyDescent="0.3">
      <c r="A560" s="2" t="s">
        <v>3643</v>
      </c>
      <c r="B560" s="6">
        <v>44271</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s="2" t="str" cm="1">
        <f t="array" ref="I560">_xlfn.IFS(J560="Rob","Robusta",J560="Ara","Arabica",J560="Exc","Excelsa",J560="Lib","Liberica")</f>
        <v>Liberica</v>
      </c>
      <c r="J560" t="str">
        <f>_xlfn.XLOOKUP(orders!D560,products!$A$1:$A$49,products!$B$1:$B$49,,0)</f>
        <v>Lib</v>
      </c>
      <c r="K560" t="str" cm="1">
        <f t="array" ref="K560">_xlfn.IFS(L560="M","Mid",L560="D","Dark",L560="L","Light")</f>
        <v>Dark</v>
      </c>
      <c r="L560" t="str">
        <f>_xlfn.XLOOKUP(D560,products!$A$1:$A$49,products!$C$1:$C$49,,0)</f>
        <v>D</v>
      </c>
      <c r="M560" s="3">
        <f>_xlfn.XLOOKUP(orders!D560,products!$A$1:$A$49,products!$D$1:$D$49,,0)</f>
        <v>0.2</v>
      </c>
      <c r="N560" s="5">
        <f>_xlfn.XLOOKUP(orders!D560,products!$A$1:$A$49,products!$E$1:$E$49,,0)</f>
        <v>3.8849999999999998</v>
      </c>
      <c r="O560" s="5">
        <f t="shared" si="8"/>
        <v>15.54</v>
      </c>
      <c r="P560" t="str">
        <f>_xlfn.XLOOKUP(CoffeeSales[[#This Row],[Customer ID]],customers!$A$1:$A$1001,customers!$I$1:$I$1001,,0)</f>
        <v>Yes</v>
      </c>
    </row>
    <row r="561" spans="1:16" x14ac:dyDescent="0.3">
      <c r="A561" s="2" t="s">
        <v>3648</v>
      </c>
      <c r="B561" s="6">
        <v>44272</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s="2" t="str" cm="1">
        <f t="array" ref="I561">_xlfn.IFS(J561="Rob","Robusta",J561="Ara","Arabica",J561="Exc","Excelsa",J561="Lib","Liberica")</f>
        <v>Arabica</v>
      </c>
      <c r="J561" t="str">
        <f>_xlfn.XLOOKUP(orders!D561,products!$A$1:$A$49,products!$B$1:$B$49,,0)</f>
        <v>Ara</v>
      </c>
      <c r="K561" t="str" cm="1">
        <f t="array" ref="K561">_xlfn.IFS(L561="M","Mid",L561="D","Dark",L561="L","Light")</f>
        <v>Light</v>
      </c>
      <c r="L561" t="str">
        <f>_xlfn.XLOOKUP(D561,products!$A$1:$A$49,products!$C$1:$C$49,,0)</f>
        <v>L</v>
      </c>
      <c r="M561" s="3">
        <f>_xlfn.XLOOKUP(orders!D561,products!$A$1:$A$49,products!$D$1:$D$49,,0)</f>
        <v>1</v>
      </c>
      <c r="N561" s="5">
        <f>_xlfn.XLOOKUP(orders!D561,products!$A$1:$A$49,products!$E$1:$E$49,,0)</f>
        <v>12.95</v>
      </c>
      <c r="O561" s="5">
        <f t="shared" si="8"/>
        <v>38.849999999999994</v>
      </c>
      <c r="P561" t="str">
        <f>_xlfn.XLOOKUP(CoffeeSales[[#This Row],[Customer ID]],customers!$A$1:$A$1001,customers!$I$1:$I$1001,,0)</f>
        <v>Yes</v>
      </c>
    </row>
    <row r="562" spans="1:16" x14ac:dyDescent="0.3">
      <c r="A562" s="2" t="s">
        <v>3654</v>
      </c>
      <c r="B562" s="6">
        <v>44273</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s="2" t="str" cm="1">
        <f t="array" ref="I562">_xlfn.IFS(J562="Rob","Robusta",J562="Ara","Arabica",J562="Exc","Excelsa",J562="Lib","Liberica")</f>
        <v>Excelsa</v>
      </c>
      <c r="J562" t="str">
        <f>_xlfn.XLOOKUP(orders!D562,products!$A$1:$A$49,products!$B$1:$B$49,,0)</f>
        <v>Exc</v>
      </c>
      <c r="K562" t="str" cm="1">
        <f t="array" ref="K562">_xlfn.IFS(L562="M","Mid",L562="D","Dark",L562="L","Light")</f>
        <v>Mid</v>
      </c>
      <c r="L562" t="str">
        <f>_xlfn.XLOOKUP(D562,products!$A$1:$A$49,products!$C$1:$C$49,,0)</f>
        <v>M</v>
      </c>
      <c r="M562" s="3">
        <f>_xlfn.XLOOKUP(orders!D562,products!$A$1:$A$49,products!$D$1:$D$49,,0)</f>
        <v>2.5</v>
      </c>
      <c r="N562" s="5">
        <f>_xlfn.XLOOKUP(orders!D562,products!$A$1:$A$49,products!$E$1:$E$49,,0)</f>
        <v>31.624999999999996</v>
      </c>
      <c r="O562" s="5">
        <f t="shared" si="8"/>
        <v>189.74999999999997</v>
      </c>
      <c r="P562" t="str">
        <f>_xlfn.XLOOKUP(CoffeeSales[[#This Row],[Customer ID]],customers!$A$1:$A$1001,customers!$I$1:$I$1001,,0)</f>
        <v>Yes</v>
      </c>
    </row>
    <row r="563" spans="1:16" x14ac:dyDescent="0.3">
      <c r="A563" s="2" t="s">
        <v>3659</v>
      </c>
      <c r="B563" s="6">
        <v>44274</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s="2" t="str" cm="1">
        <f t="array" ref="I563">_xlfn.IFS(J563="Rob","Robusta",J563="Ara","Arabica",J563="Exc","Excelsa",J563="Lib","Liberica")</f>
        <v>Arabica</v>
      </c>
      <c r="J563" t="str">
        <f>_xlfn.XLOOKUP(orders!D563,products!$A$1:$A$49,products!$B$1:$B$49,,0)</f>
        <v>Ara</v>
      </c>
      <c r="K563" t="str" cm="1">
        <f t="array" ref="K563">_xlfn.IFS(L563="M","Mid",L563="D","Dark",L563="L","Light")</f>
        <v>Dark</v>
      </c>
      <c r="L563" t="str">
        <f>_xlfn.XLOOKUP(D563,products!$A$1:$A$49,products!$C$1:$C$49,,0)</f>
        <v>D</v>
      </c>
      <c r="M563" s="3">
        <f>_xlfn.XLOOKUP(orders!D563,products!$A$1:$A$49,products!$D$1:$D$49,,0)</f>
        <v>0.2</v>
      </c>
      <c r="N563" s="5">
        <f>_xlfn.XLOOKUP(orders!D563,products!$A$1:$A$49,products!$E$1:$E$49,,0)</f>
        <v>2.9849999999999999</v>
      </c>
      <c r="O563" s="5">
        <f t="shared" si="8"/>
        <v>17.91</v>
      </c>
      <c r="P563" t="str">
        <f>_xlfn.XLOOKUP(CoffeeSales[[#This Row],[Customer ID]],customers!$A$1:$A$1001,customers!$I$1:$I$1001,,0)</f>
        <v>Yes</v>
      </c>
    </row>
    <row r="564" spans="1:16" x14ac:dyDescent="0.3">
      <c r="A564" s="2" t="s">
        <v>3665</v>
      </c>
      <c r="B564" s="6">
        <v>44275</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s="2" t="str" cm="1">
        <f t="array" ref="I564">_xlfn.IFS(J564="Rob","Robusta",J564="Ara","Arabica",J564="Exc","Excelsa",J564="Lib","Liberica")</f>
        <v>Liberica</v>
      </c>
      <c r="J564" t="str">
        <f>_xlfn.XLOOKUP(orders!D564,products!$A$1:$A$49,products!$B$1:$B$49,,0)</f>
        <v>Lib</v>
      </c>
      <c r="K564" t="str" cm="1">
        <f t="array" ref="K564">_xlfn.IFS(L564="M","Mid",L564="D","Dark",L564="L","Light")</f>
        <v>Light</v>
      </c>
      <c r="L564" t="str">
        <f>_xlfn.XLOOKUP(D564,products!$A$1:$A$49,products!$C$1:$C$49,,0)</f>
        <v>L</v>
      </c>
      <c r="M564" s="3">
        <f>_xlfn.XLOOKUP(orders!D564,products!$A$1:$A$49,products!$D$1:$D$49,,0)</f>
        <v>0.2</v>
      </c>
      <c r="N564" s="5">
        <f>_xlfn.XLOOKUP(orders!D564,products!$A$1:$A$49,products!$E$1:$E$49,,0)</f>
        <v>4.7549999999999999</v>
      </c>
      <c r="O564" s="5">
        <f t="shared" si="8"/>
        <v>28.53</v>
      </c>
      <c r="P564" t="str">
        <f>_xlfn.XLOOKUP(CoffeeSales[[#This Row],[Customer ID]],customers!$A$1:$A$1001,customers!$I$1:$I$1001,,0)</f>
        <v>No</v>
      </c>
    </row>
    <row r="565" spans="1:16" x14ac:dyDescent="0.3">
      <c r="A565" s="2" t="s">
        <v>3671</v>
      </c>
      <c r="B565" s="6">
        <v>44276</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s="2" t="str" cm="1">
        <f t="array" ref="I565">_xlfn.IFS(J565="Rob","Robusta",J565="Ara","Arabica",J565="Exc","Excelsa",J565="Lib","Liberica")</f>
        <v>Excelsa</v>
      </c>
      <c r="J565" t="str">
        <f>_xlfn.XLOOKUP(orders!D565,products!$A$1:$A$49,products!$B$1:$B$49,,0)</f>
        <v>Exc</v>
      </c>
      <c r="K565" t="str" cm="1">
        <f t="array" ref="K565">_xlfn.IFS(L565="M","Mid",L565="D","Dark",L565="L","Light")</f>
        <v>Mid</v>
      </c>
      <c r="L565" t="str">
        <f>_xlfn.XLOOKUP(D565,products!$A$1:$A$49,products!$C$1:$C$49,,0)</f>
        <v>M</v>
      </c>
      <c r="M565" s="3">
        <f>_xlfn.XLOOKUP(orders!D565,products!$A$1:$A$49,products!$D$1:$D$49,,0)</f>
        <v>1</v>
      </c>
      <c r="N565" s="5">
        <f>_xlfn.XLOOKUP(orders!D565,products!$A$1:$A$49,products!$E$1:$E$49,,0)</f>
        <v>13.75</v>
      </c>
      <c r="O565" s="5">
        <f t="shared" si="8"/>
        <v>82.5</v>
      </c>
      <c r="P565" t="str">
        <f>_xlfn.XLOOKUP(CoffeeSales[[#This Row],[Customer ID]],customers!$A$1:$A$1001,customers!$I$1:$I$1001,,0)</f>
        <v>No</v>
      </c>
    </row>
    <row r="566" spans="1:16" x14ac:dyDescent="0.3">
      <c r="A566" s="2" t="s">
        <v>3677</v>
      </c>
      <c r="B566" s="6">
        <v>44277</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s="2" t="str" cm="1">
        <f t="array" ref="I566">_xlfn.IFS(J566="Rob","Robusta",J566="Ara","Arabica",J566="Exc","Excelsa",J566="Lib","Liberica")</f>
        <v>Robusta</v>
      </c>
      <c r="J566" t="str">
        <f>_xlfn.XLOOKUP(orders!D566,products!$A$1:$A$49,products!$B$1:$B$49,,0)</f>
        <v>Rob</v>
      </c>
      <c r="K566" t="str" cm="1">
        <f t="array" ref="K566">_xlfn.IFS(L566="M","Mid",L566="D","Dark",L566="L","Light")</f>
        <v>Light</v>
      </c>
      <c r="L566" t="str">
        <f>_xlfn.XLOOKUP(D566,products!$A$1:$A$49,products!$C$1:$C$49,,0)</f>
        <v>L</v>
      </c>
      <c r="M566" s="3">
        <f>_xlfn.XLOOKUP(orders!D566,products!$A$1:$A$49,products!$D$1:$D$49,,0)</f>
        <v>0.5</v>
      </c>
      <c r="N566" s="5">
        <f>_xlfn.XLOOKUP(orders!D566,products!$A$1:$A$49,products!$E$1:$E$49,,0)</f>
        <v>7.169999999999999</v>
      </c>
      <c r="O566" s="5">
        <f t="shared" si="8"/>
        <v>14.339999999999998</v>
      </c>
      <c r="P566" t="str">
        <f>_xlfn.XLOOKUP(CoffeeSales[[#This Row],[Customer ID]],customers!$A$1:$A$1001,customers!$I$1:$I$1001,,0)</f>
        <v>No</v>
      </c>
    </row>
    <row r="567" spans="1:16" x14ac:dyDescent="0.3">
      <c r="A567" s="2" t="s">
        <v>3683</v>
      </c>
      <c r="B567" s="6">
        <v>44278</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s="2" t="str" cm="1">
        <f t="array" ref="I567">_xlfn.IFS(J567="Rob","Robusta",J567="Ara","Arabica",J567="Exc","Excelsa",J567="Lib","Liberica")</f>
        <v>Robusta</v>
      </c>
      <c r="J567" t="str">
        <f>_xlfn.XLOOKUP(orders!D567,products!$A$1:$A$49,products!$B$1:$B$49,,0)</f>
        <v>Rob</v>
      </c>
      <c r="K567" t="str" cm="1">
        <f t="array" ref="K567">_xlfn.IFS(L567="M","Mid",L567="D","Dark",L567="L","Light")</f>
        <v>Dark</v>
      </c>
      <c r="L567" t="str">
        <f>_xlfn.XLOOKUP(D567,products!$A$1:$A$49,products!$C$1:$C$49,,0)</f>
        <v>D</v>
      </c>
      <c r="M567" s="3">
        <f>_xlfn.XLOOKUP(orders!D567,products!$A$1:$A$49,products!$D$1:$D$49,,0)</f>
        <v>2.5</v>
      </c>
      <c r="N567" s="5">
        <f>_xlfn.XLOOKUP(orders!D567,products!$A$1:$A$49,products!$E$1:$E$49,,0)</f>
        <v>20.584999999999997</v>
      </c>
      <c r="O567" s="5">
        <f t="shared" si="8"/>
        <v>82.339999999999989</v>
      </c>
      <c r="P567" t="str">
        <f>_xlfn.XLOOKUP(CoffeeSales[[#This Row],[Customer ID]],customers!$A$1:$A$1001,customers!$I$1:$I$1001,,0)</f>
        <v>No</v>
      </c>
    </row>
    <row r="568" spans="1:16" x14ac:dyDescent="0.3">
      <c r="A568" s="2" t="s">
        <v>3689</v>
      </c>
      <c r="B568" s="6">
        <v>44279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s="2" t="str" cm="1">
        <f t="array" ref="I568">_xlfn.IFS(J568="Rob","Robusta",J568="Ara","Arabica",J568="Exc","Excelsa",J568="Lib","Liberica")</f>
        <v>Arabica</v>
      </c>
      <c r="J568" t="str">
        <f>_xlfn.XLOOKUP(orders!D568,products!$A$1:$A$49,products!$B$1:$B$49,,0)</f>
        <v>Ara</v>
      </c>
      <c r="K568" t="str" cm="1">
        <f t="array" ref="K568">_xlfn.IFS(L568="M","Mid",L568="D","Dark",L568="L","Light")</f>
        <v>Mid</v>
      </c>
      <c r="L568" t="str">
        <f>_xlfn.XLOOKUP(D568,products!$A$1:$A$49,products!$C$1:$C$49,,0)</f>
        <v>M</v>
      </c>
      <c r="M568" s="3">
        <f>_xlfn.XLOOKUP(orders!D568,products!$A$1:$A$49,products!$D$1:$D$49,,0)</f>
        <v>0.2</v>
      </c>
      <c r="N568" s="5">
        <f>_xlfn.XLOOKUP(orders!D568,products!$A$1:$A$49,products!$E$1:$E$49,,0)</f>
        <v>3.375</v>
      </c>
      <c r="O568" s="5">
        <f t="shared" si="8"/>
        <v>20.25</v>
      </c>
      <c r="P568" t="str">
        <f>_xlfn.XLOOKUP(CoffeeSales[[#This Row],[Customer ID]],customers!$A$1:$A$1001,customers!$I$1:$I$1001,,0)</f>
        <v>Yes</v>
      </c>
    </row>
    <row r="569" spans="1:16" x14ac:dyDescent="0.3">
      <c r="A569" s="2" t="s">
        <v>3695</v>
      </c>
      <c r="B569" s="6">
        <v>44280</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s="2" t="str" cm="1">
        <f t="array" ref="I569">_xlfn.IFS(J569="Rob","Robusta",J569="Ara","Arabica",J569="Exc","Excelsa",J569="Lib","Liberica")</f>
        <v>Robusta</v>
      </c>
      <c r="J569" t="str">
        <f>_xlfn.XLOOKUP(orders!D569,products!$A$1:$A$49,products!$B$1:$B$49,,0)</f>
        <v>Rob</v>
      </c>
      <c r="K569" t="str" cm="1">
        <f t="array" ref="K569">_xlfn.IFS(L569="M","Mid",L569="D","Dark",L569="L","Light")</f>
        <v>Light</v>
      </c>
      <c r="L569" t="str">
        <f>_xlfn.XLOOKUP(D569,products!$A$1:$A$49,products!$C$1:$C$49,,0)</f>
        <v>L</v>
      </c>
      <c r="M569" s="3">
        <f>_xlfn.XLOOKUP(orders!D569,products!$A$1:$A$49,products!$D$1:$D$49,,0)</f>
        <v>2.5</v>
      </c>
      <c r="N569" s="5">
        <f>_xlfn.XLOOKUP(orders!D569,products!$A$1:$A$49,products!$E$1:$E$49,,0)</f>
        <v>27.484999999999996</v>
      </c>
      <c r="O569" s="5">
        <f t="shared" si="8"/>
        <v>164.90999999999997</v>
      </c>
      <c r="P569" t="str">
        <f>_xlfn.XLOOKUP(CoffeeSales[[#This Row],[Customer ID]],customers!$A$1:$A$1001,customers!$I$1:$I$1001,,0)</f>
        <v>No</v>
      </c>
    </row>
    <row r="570" spans="1:16" x14ac:dyDescent="0.3">
      <c r="A570" s="2" t="s">
        <v>3700</v>
      </c>
      <c r="B570" s="6">
        <v>44281</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s="2" t="str" cm="1">
        <f t="array" ref="I570">_xlfn.IFS(J570="Rob","Robusta",J570="Ara","Arabica",J570="Exc","Excelsa",J570="Lib","Liberica")</f>
        <v>Liberica</v>
      </c>
      <c r="J570" t="str">
        <f>_xlfn.XLOOKUP(orders!D570,products!$A$1:$A$49,products!$B$1:$B$49,,0)</f>
        <v>Lib</v>
      </c>
      <c r="K570" t="str" cm="1">
        <f t="array" ref="K570">_xlfn.IFS(L570="M","Mid",L570="D","Dark",L570="L","Light")</f>
        <v>Light</v>
      </c>
      <c r="L570" t="str">
        <f>_xlfn.XLOOKUP(D570,products!$A$1:$A$49,products!$C$1:$C$49,,0)</f>
        <v>L</v>
      </c>
      <c r="M570" s="3">
        <f>_xlfn.XLOOKUP(orders!D570,products!$A$1:$A$49,products!$D$1:$D$49,,0)</f>
        <v>0.2</v>
      </c>
      <c r="N570" s="5">
        <f>_xlfn.XLOOKUP(orders!D570,products!$A$1:$A$49,products!$E$1:$E$49,,0)</f>
        <v>4.7549999999999999</v>
      </c>
      <c r="O570" s="5">
        <f t="shared" si="8"/>
        <v>19.02</v>
      </c>
      <c r="P570" t="str">
        <f>_xlfn.XLOOKUP(CoffeeSales[[#This Row],[Customer ID]],customers!$A$1:$A$1001,customers!$I$1:$I$1001,,0)</f>
        <v>Yes</v>
      </c>
    </row>
    <row r="571" spans="1:16" x14ac:dyDescent="0.3">
      <c r="A571" s="2" t="s">
        <v>3706</v>
      </c>
      <c r="B571" s="6">
        <v>44282</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s="2" t="str" cm="1">
        <f t="array" ref="I571">_xlfn.IFS(J571="Rob","Robusta",J571="Ara","Arabica",J571="Exc","Excelsa",J571="Lib","Liberica")</f>
        <v>Arabica</v>
      </c>
      <c r="J571" t="str">
        <f>_xlfn.XLOOKUP(orders!D571,products!$A$1:$A$49,products!$B$1:$B$49,,0)</f>
        <v>Ara</v>
      </c>
      <c r="K571" t="str" cm="1">
        <f t="array" ref="K571">_xlfn.IFS(L571="M","Mid",L571="D","Dark",L571="L","Light")</f>
        <v>Dark</v>
      </c>
      <c r="L571" t="str">
        <f>_xlfn.XLOOKUP(D571,products!$A$1:$A$49,products!$C$1:$C$49,,0)</f>
        <v>D</v>
      </c>
      <c r="M571" s="3">
        <f>_xlfn.XLOOKUP(orders!D571,products!$A$1:$A$49,products!$D$1:$D$49,,0)</f>
        <v>2.5</v>
      </c>
      <c r="N571" s="5">
        <f>_xlfn.XLOOKUP(orders!D571,products!$A$1:$A$49,products!$E$1:$E$49,,0)</f>
        <v>22.884999999999998</v>
      </c>
      <c r="O571" s="5">
        <f t="shared" si="8"/>
        <v>137.31</v>
      </c>
      <c r="P571" t="str">
        <f>_xlfn.XLOOKUP(CoffeeSales[[#This Row],[Customer ID]],customers!$A$1:$A$1001,customers!$I$1:$I$1001,,0)</f>
        <v>No</v>
      </c>
    </row>
    <row r="572" spans="1:16" x14ac:dyDescent="0.3">
      <c r="A572" s="2" t="s">
        <v>3712</v>
      </c>
      <c r="B572" s="6">
        <v>44283</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s="2" t="str" cm="1">
        <f t="array" ref="I572">_xlfn.IFS(J572="Rob","Robusta",J572="Ara","Arabica",J572="Exc","Excelsa",J572="Lib","Liberica")</f>
        <v>Arabica</v>
      </c>
      <c r="J572" t="str">
        <f>_xlfn.XLOOKUP(orders!D572,products!$A$1:$A$49,products!$B$1:$B$49,,0)</f>
        <v>Ara</v>
      </c>
      <c r="K572" t="str" cm="1">
        <f t="array" ref="K572">_xlfn.IFS(L572="M","Mid",L572="D","Dark",L572="L","Light")</f>
        <v>Mid</v>
      </c>
      <c r="L572" t="str">
        <f>_xlfn.XLOOKUP(D572,products!$A$1:$A$49,products!$C$1:$C$49,,0)</f>
        <v>M</v>
      </c>
      <c r="M572" s="3">
        <f>_xlfn.XLOOKUP(orders!D572,products!$A$1:$A$49,products!$D$1:$D$49,,0)</f>
        <v>0.5</v>
      </c>
      <c r="N572" s="5">
        <f>_xlfn.XLOOKUP(orders!D572,products!$A$1:$A$49,products!$E$1:$E$49,,0)</f>
        <v>6.75</v>
      </c>
      <c r="O572" s="5">
        <f t="shared" si="8"/>
        <v>27</v>
      </c>
      <c r="P572" t="str">
        <f>_xlfn.XLOOKUP(CoffeeSales[[#This Row],[Customer ID]],customers!$A$1:$A$1001,customers!$I$1:$I$1001,,0)</f>
        <v>No</v>
      </c>
    </row>
    <row r="573" spans="1:16" x14ac:dyDescent="0.3">
      <c r="A573" s="2" t="s">
        <v>3718</v>
      </c>
      <c r="B573" s="6">
        <v>44284</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s="2" t="str" cm="1">
        <f t="array" ref="I573">_xlfn.IFS(J573="Rob","Robusta",J573="Ara","Arabica",J573="Exc","Excelsa",J573="Lib","Liberica")</f>
        <v>Excelsa</v>
      </c>
      <c r="J573" t="str">
        <f>_xlfn.XLOOKUP(orders!D573,products!$A$1:$A$49,products!$B$1:$B$49,,0)</f>
        <v>Exc</v>
      </c>
      <c r="K573" t="str" cm="1">
        <f t="array" ref="K573">_xlfn.IFS(L573="M","Mid",L573="D","Dark",L573="L","Light")</f>
        <v>Light</v>
      </c>
      <c r="L573" t="str">
        <f>_xlfn.XLOOKUP(D573,products!$A$1:$A$49,products!$C$1:$C$49,,0)</f>
        <v>L</v>
      </c>
      <c r="M573" s="3">
        <f>_xlfn.XLOOKUP(orders!D573,products!$A$1:$A$49,products!$D$1:$D$49,,0)</f>
        <v>0.5</v>
      </c>
      <c r="N573" s="5">
        <f>_xlfn.XLOOKUP(orders!D573,products!$A$1:$A$49,products!$E$1:$E$49,,0)</f>
        <v>8.91</v>
      </c>
      <c r="O573" s="5">
        <f t="shared" si="8"/>
        <v>35.64</v>
      </c>
      <c r="P573" t="str">
        <f>_xlfn.XLOOKUP(CoffeeSales[[#This Row],[Customer ID]],customers!$A$1:$A$1001,customers!$I$1:$I$1001,,0)</f>
        <v>No</v>
      </c>
    </row>
    <row r="574" spans="1:16" x14ac:dyDescent="0.3">
      <c r="A574" s="2" t="s">
        <v>3724</v>
      </c>
      <c r="B574" s="6">
        <v>44285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s="2" t="str" cm="1">
        <f t="array" ref="I574">_xlfn.IFS(J574="Rob","Robusta",J574="Ara","Arabica",J574="Exc","Excelsa",J574="Lib","Liberica")</f>
        <v>Arabica</v>
      </c>
      <c r="J574" t="str">
        <f>_xlfn.XLOOKUP(orders!D574,products!$A$1:$A$49,products!$B$1:$B$49,,0)</f>
        <v>Ara</v>
      </c>
      <c r="K574" t="str" cm="1">
        <f t="array" ref="K574">_xlfn.IFS(L574="M","Mid",L574="D","Dark",L574="L","Light")</f>
        <v>Dark</v>
      </c>
      <c r="L574" t="str">
        <f>_xlfn.XLOOKUP(D574,products!$A$1:$A$49,products!$C$1:$C$49,,0)</f>
        <v>D</v>
      </c>
      <c r="M574" s="3">
        <f>_xlfn.XLOOKUP(orders!D574,products!$A$1:$A$49,products!$D$1:$D$49,,0)</f>
        <v>0.2</v>
      </c>
      <c r="N574" s="5">
        <f>_xlfn.XLOOKUP(orders!D574,products!$A$1:$A$49,products!$E$1:$E$49,,0)</f>
        <v>2.9849999999999999</v>
      </c>
      <c r="O574" s="5">
        <f t="shared" si="8"/>
        <v>5.97</v>
      </c>
      <c r="P574" t="str">
        <f>_xlfn.XLOOKUP(CoffeeSales[[#This Row],[Customer ID]],customers!$A$1:$A$1001,customers!$I$1:$I$1001,,0)</f>
        <v>Yes</v>
      </c>
    </row>
    <row r="575" spans="1:16" x14ac:dyDescent="0.3">
      <c r="A575" s="2" t="s">
        <v>3728</v>
      </c>
      <c r="B575" s="6">
        <v>44286</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s="2" t="str" cm="1">
        <f t="array" ref="I575">_xlfn.IFS(J575="Rob","Robusta",J575="Ara","Arabica",J575="Exc","Excelsa",J575="Lib","Liberica")</f>
        <v>Arabica</v>
      </c>
      <c r="J575" t="str">
        <f>_xlfn.XLOOKUP(orders!D575,products!$A$1:$A$49,products!$B$1:$B$49,,0)</f>
        <v>Ara</v>
      </c>
      <c r="K575" t="str" cm="1">
        <f t="array" ref="K575">_xlfn.IFS(L575="M","Mid",L575="D","Dark",L575="L","Light")</f>
        <v>Mid</v>
      </c>
      <c r="L575" t="str">
        <f>_xlfn.XLOOKUP(D575,products!$A$1:$A$49,products!$C$1:$C$49,,0)</f>
        <v>M</v>
      </c>
      <c r="M575" s="3">
        <f>_xlfn.XLOOKUP(orders!D575,products!$A$1:$A$49,products!$D$1:$D$49,,0)</f>
        <v>1</v>
      </c>
      <c r="N575" s="5">
        <f>_xlfn.XLOOKUP(orders!D575,products!$A$1:$A$49,products!$E$1:$E$49,,0)</f>
        <v>11.25</v>
      </c>
      <c r="O575" s="5">
        <f t="shared" si="8"/>
        <v>67.5</v>
      </c>
      <c r="P575" t="str">
        <f>_xlfn.XLOOKUP(CoffeeSales[[#This Row],[Customer ID]],customers!$A$1:$A$1001,customers!$I$1:$I$1001,,0)</f>
        <v>No</v>
      </c>
    </row>
    <row r="576" spans="1:16" x14ac:dyDescent="0.3">
      <c r="A576" s="2" t="s">
        <v>3734</v>
      </c>
      <c r="B576" s="6">
        <v>44287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s="2" t="str" cm="1">
        <f t="array" ref="I576">_xlfn.IFS(J576="Rob","Robusta",J576="Ara","Arabica",J576="Exc","Excelsa",J576="Lib","Liberica")</f>
        <v>Robusta</v>
      </c>
      <c r="J576" t="str">
        <f>_xlfn.XLOOKUP(orders!D576,products!$A$1:$A$49,products!$B$1:$B$49,,0)</f>
        <v>Rob</v>
      </c>
      <c r="K576" t="str" cm="1">
        <f t="array" ref="K576">_xlfn.IFS(L576="M","Mid",L576="D","Dark",L576="L","Light")</f>
        <v>Light</v>
      </c>
      <c r="L576" t="str">
        <f>_xlfn.XLOOKUP(D576,products!$A$1:$A$49,products!$C$1:$C$49,,0)</f>
        <v>L</v>
      </c>
      <c r="M576" s="3">
        <f>_xlfn.XLOOKUP(orders!D576,products!$A$1:$A$49,products!$D$1:$D$49,,0)</f>
        <v>0.2</v>
      </c>
      <c r="N576" s="5">
        <f>_xlfn.XLOOKUP(orders!D576,products!$A$1:$A$49,products!$E$1:$E$49,,0)</f>
        <v>3.5849999999999995</v>
      </c>
      <c r="O576" s="5">
        <f t="shared" si="8"/>
        <v>21.509999999999998</v>
      </c>
      <c r="P576" t="str">
        <f>_xlfn.XLOOKUP(CoffeeSales[[#This Row],[Customer ID]],customers!$A$1:$A$1001,customers!$I$1:$I$1001,,0)</f>
        <v>Yes</v>
      </c>
    </row>
    <row r="577" spans="1:16" x14ac:dyDescent="0.3">
      <c r="A577" s="2" t="s">
        <v>3739</v>
      </c>
      <c r="B577" s="6">
        <v>44288</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s="2" t="str" cm="1">
        <f t="array" ref="I577">_xlfn.IFS(J577="Rob","Robusta",J577="Ara","Arabica",J577="Exc","Excelsa",J577="Lib","Liberica")</f>
        <v>Liberica</v>
      </c>
      <c r="J577" t="str">
        <f>_xlfn.XLOOKUP(orders!D577,products!$A$1:$A$49,products!$B$1:$B$49,,0)</f>
        <v>Lib</v>
      </c>
      <c r="K577" t="str" cm="1">
        <f t="array" ref="K577">_xlfn.IFS(L577="M","Mid",L577="D","Dark",L577="L","Light")</f>
        <v>Mid</v>
      </c>
      <c r="L577" t="str">
        <f>_xlfn.XLOOKUP(D577,products!$A$1:$A$49,products!$C$1:$C$49,,0)</f>
        <v>M</v>
      </c>
      <c r="M577" s="3">
        <f>_xlfn.XLOOKUP(orders!D577,products!$A$1:$A$49,products!$D$1:$D$49,,0)</f>
        <v>2.5</v>
      </c>
      <c r="N577" s="5">
        <f>_xlfn.XLOOKUP(orders!D577,products!$A$1:$A$49,products!$E$1:$E$49,,0)</f>
        <v>33.464999999999996</v>
      </c>
      <c r="O577" s="5">
        <f t="shared" si="8"/>
        <v>66.929999999999993</v>
      </c>
      <c r="P577" t="str">
        <f>_xlfn.XLOOKUP(CoffeeSales[[#This Row],[Customer ID]],customers!$A$1:$A$1001,customers!$I$1:$I$1001,,0)</f>
        <v>No</v>
      </c>
    </row>
    <row r="578" spans="1:16" x14ac:dyDescent="0.3">
      <c r="A578" s="2" t="s">
        <v>3745</v>
      </c>
      <c r="B578" s="6">
        <v>44289</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s="2" t="str" cm="1">
        <f t="array" ref="I578">_xlfn.IFS(J578="Rob","Robusta",J578="Ara","Arabica",J578="Exc","Excelsa",J578="Lib","Liberica")</f>
        <v>Arabica</v>
      </c>
      <c r="J578" t="str">
        <f>_xlfn.XLOOKUP(orders!D578,products!$A$1:$A$49,products!$B$1:$B$49,,0)</f>
        <v>Ara</v>
      </c>
      <c r="K578" t="str" cm="1">
        <f t="array" ref="K578">_xlfn.IFS(L578="M","Mid",L578="D","Dark",L578="L","Light")</f>
        <v>Dark</v>
      </c>
      <c r="L578" t="str">
        <f>_xlfn.XLOOKUP(D578,products!$A$1:$A$49,products!$C$1:$C$49,,0)</f>
        <v>D</v>
      </c>
      <c r="M578" s="3">
        <f>_xlfn.XLOOKUP(orders!D578,products!$A$1:$A$49,products!$D$1:$D$49,,0)</f>
        <v>0.2</v>
      </c>
      <c r="N578" s="5">
        <f>_xlfn.XLOOKUP(orders!D578,products!$A$1:$A$49,products!$E$1:$E$49,,0)</f>
        <v>2.9849999999999999</v>
      </c>
      <c r="O578" s="5">
        <f t="shared" si="8"/>
        <v>17.91</v>
      </c>
      <c r="P578" t="str">
        <f>_xlfn.XLOOKUP(CoffeeSales[[#This Row],[Customer ID]],customers!$A$1:$A$1001,customers!$I$1:$I$1001,,0)</f>
        <v>No</v>
      </c>
    </row>
    <row r="579" spans="1:16" x14ac:dyDescent="0.3">
      <c r="A579" s="2" t="s">
        <v>3751</v>
      </c>
      <c r="B579" s="6">
        <v>44290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s="2" t="str" cm="1">
        <f t="array" ref="I579">_xlfn.IFS(J579="Rob","Robusta",J579="Ara","Arabica",J579="Exc","Excelsa",J579="Lib","Liberica")</f>
        <v>Liberica</v>
      </c>
      <c r="J579" t="str">
        <f>_xlfn.XLOOKUP(orders!D579,products!$A$1:$A$49,products!$B$1:$B$49,,0)</f>
        <v>Lib</v>
      </c>
      <c r="K579" t="str" cm="1">
        <f t="array" ref="K579">_xlfn.IFS(L579="M","Mid",L579="D","Dark",L579="L","Light")</f>
        <v>Mid</v>
      </c>
      <c r="L579" t="str">
        <f>_xlfn.XLOOKUP(D579,products!$A$1:$A$49,products!$C$1:$C$49,,0)</f>
        <v>M</v>
      </c>
      <c r="M579" s="3">
        <f>_xlfn.XLOOKUP(orders!D579,products!$A$1:$A$49,products!$D$1:$D$49,,0)</f>
        <v>1</v>
      </c>
      <c r="N579" s="5">
        <f>_xlfn.XLOOKUP(orders!D579,products!$A$1:$A$49,products!$E$1:$E$49,,0)</f>
        <v>14.55</v>
      </c>
      <c r="O579" s="5">
        <f t="shared" ref="O579:O642" si="9">E579*N579</f>
        <v>58.2</v>
      </c>
      <c r="P579" t="str">
        <f>_xlfn.XLOOKUP(CoffeeSales[[#This Row],[Customer ID]],customers!$A$1:$A$1001,customers!$I$1:$I$1001,,0)</f>
        <v>No</v>
      </c>
    </row>
    <row r="580" spans="1:16" x14ac:dyDescent="0.3">
      <c r="A580" s="2" t="s">
        <v>3756</v>
      </c>
      <c r="B580" s="6">
        <v>44291</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s="2" t="str" cm="1">
        <f t="array" ref="I580">_xlfn.IFS(J580="Rob","Robusta",J580="Ara","Arabica",J580="Exc","Excelsa",J580="Lib","Liberica")</f>
        <v>Excelsa</v>
      </c>
      <c r="J580" t="str">
        <f>_xlfn.XLOOKUP(orders!D580,products!$A$1:$A$49,products!$B$1:$B$49,,0)</f>
        <v>Exc</v>
      </c>
      <c r="K580" t="str" cm="1">
        <f t="array" ref="K580">_xlfn.IFS(L580="M","Mid",L580="D","Dark",L580="L","Light")</f>
        <v>Light</v>
      </c>
      <c r="L580" t="str">
        <f>_xlfn.XLOOKUP(D580,products!$A$1:$A$49,products!$C$1:$C$49,,0)</f>
        <v>L</v>
      </c>
      <c r="M580" s="3">
        <f>_xlfn.XLOOKUP(orders!D580,products!$A$1:$A$49,products!$D$1:$D$49,,0)</f>
        <v>0.2</v>
      </c>
      <c r="N580" s="5">
        <f>_xlfn.XLOOKUP(orders!D580,products!$A$1:$A$49,products!$E$1:$E$49,,0)</f>
        <v>4.4550000000000001</v>
      </c>
      <c r="O580" s="5">
        <f t="shared" si="9"/>
        <v>13.365</v>
      </c>
      <c r="P580" t="str">
        <f>_xlfn.XLOOKUP(CoffeeSales[[#This Row],[Customer ID]],customers!$A$1:$A$1001,customers!$I$1:$I$1001,,0)</f>
        <v>No</v>
      </c>
    </row>
    <row r="581" spans="1:16" x14ac:dyDescent="0.3">
      <c r="A581" s="2" t="s">
        <v>3756</v>
      </c>
      <c r="B581" s="6">
        <v>44292</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s="2" t="str" cm="1">
        <f t="array" ref="I581">_xlfn.IFS(J581="Rob","Robusta",J581="Ara","Arabica",J581="Exc","Excelsa",J581="Lib","Liberica")</f>
        <v>Arabica</v>
      </c>
      <c r="J581" t="str">
        <f>_xlfn.XLOOKUP(orders!D581,products!$A$1:$A$49,products!$B$1:$B$49,,0)</f>
        <v>Ara</v>
      </c>
      <c r="K581" t="str" cm="1">
        <f t="array" ref="K581">_xlfn.IFS(L581="M","Mid",L581="D","Dark",L581="L","Light")</f>
        <v>Mid</v>
      </c>
      <c r="L581" t="str">
        <f>_xlfn.XLOOKUP(D581,products!$A$1:$A$49,products!$C$1:$C$49,,0)</f>
        <v>M</v>
      </c>
      <c r="M581" s="3">
        <f>_xlfn.XLOOKUP(orders!D581,products!$A$1:$A$49,products!$D$1:$D$49,,0)</f>
        <v>0.5</v>
      </c>
      <c r="N581" s="5">
        <f>_xlfn.XLOOKUP(orders!D581,products!$A$1:$A$49,products!$E$1:$E$49,,0)</f>
        <v>6.75</v>
      </c>
      <c r="O581" s="5">
        <f t="shared" si="9"/>
        <v>33.75</v>
      </c>
      <c r="P581" t="str">
        <f>_xlfn.XLOOKUP(CoffeeSales[[#This Row],[Customer ID]],customers!$A$1:$A$1001,customers!$I$1:$I$1001,,0)</f>
        <v>No</v>
      </c>
    </row>
    <row r="582" spans="1:16" x14ac:dyDescent="0.3">
      <c r="A582" s="2" t="s">
        <v>3767</v>
      </c>
      <c r="B582" s="6">
        <v>44293</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s="2" t="str" cm="1">
        <f t="array" ref="I582">_xlfn.IFS(J582="Rob","Robusta",J582="Ara","Arabica",J582="Exc","Excelsa",J582="Lib","Liberica")</f>
        <v>Excelsa</v>
      </c>
      <c r="J582" t="str">
        <f>_xlfn.XLOOKUP(orders!D582,products!$A$1:$A$49,products!$B$1:$B$49,,0)</f>
        <v>Exc</v>
      </c>
      <c r="K582" t="str" cm="1">
        <f t="array" ref="K582">_xlfn.IFS(L582="M","Mid",L582="D","Dark",L582="L","Light")</f>
        <v>Light</v>
      </c>
      <c r="L582" t="str">
        <f>_xlfn.XLOOKUP(D582,products!$A$1:$A$49,products!$C$1:$C$49,,0)</f>
        <v>L</v>
      </c>
      <c r="M582" s="3">
        <f>_xlfn.XLOOKUP(orders!D582,products!$A$1:$A$49,products!$D$1:$D$49,,0)</f>
        <v>1</v>
      </c>
      <c r="N582" s="5">
        <f>_xlfn.XLOOKUP(orders!D582,products!$A$1:$A$49,products!$E$1:$E$49,,0)</f>
        <v>14.85</v>
      </c>
      <c r="O582" s="5">
        <f t="shared" si="9"/>
        <v>44.55</v>
      </c>
      <c r="P582" t="str">
        <f>_xlfn.XLOOKUP(CoffeeSales[[#This Row],[Customer ID]],customers!$A$1:$A$1001,customers!$I$1:$I$1001,,0)</f>
        <v>Yes</v>
      </c>
    </row>
    <row r="583" spans="1:16" x14ac:dyDescent="0.3">
      <c r="A583" s="2" t="s">
        <v>3773</v>
      </c>
      <c r="B583" s="6">
        <v>44294</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s="2" t="str" cm="1">
        <f t="array" ref="I583">_xlfn.IFS(J583="Rob","Robusta",J583="Ara","Arabica",J583="Exc","Excelsa",J583="Lib","Liberica")</f>
        <v>Excelsa</v>
      </c>
      <c r="J583" t="str">
        <f>_xlfn.XLOOKUP(orders!D583,products!$A$1:$A$49,products!$B$1:$B$49,,0)</f>
        <v>Exc</v>
      </c>
      <c r="K583" t="str" cm="1">
        <f t="array" ref="K583">_xlfn.IFS(L583="M","Mid",L583="D","Dark",L583="L","Light")</f>
        <v>Light</v>
      </c>
      <c r="L583" t="str">
        <f>_xlfn.XLOOKUP(D583,products!$A$1:$A$49,products!$C$1:$C$49,,0)</f>
        <v>L</v>
      </c>
      <c r="M583" s="3">
        <f>_xlfn.XLOOKUP(orders!D583,products!$A$1:$A$49,products!$D$1:$D$49,,0)</f>
        <v>0.5</v>
      </c>
      <c r="N583" s="5">
        <f>_xlfn.XLOOKUP(orders!D583,products!$A$1:$A$49,products!$E$1:$E$49,,0)</f>
        <v>8.91</v>
      </c>
      <c r="O583" s="5">
        <f t="shared" si="9"/>
        <v>44.55</v>
      </c>
      <c r="P583" t="str">
        <f>_xlfn.XLOOKUP(CoffeeSales[[#This Row],[Customer ID]],customers!$A$1:$A$1001,customers!$I$1:$I$1001,,0)</f>
        <v>Yes</v>
      </c>
    </row>
    <row r="584" spans="1:16" x14ac:dyDescent="0.3">
      <c r="A584" s="2" t="s">
        <v>3778</v>
      </c>
      <c r="B584" s="6">
        <v>44295</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s="2" t="str" cm="1">
        <f t="array" ref="I584">_xlfn.IFS(J584="Rob","Robusta",J584="Ara","Arabica",J584="Exc","Excelsa",J584="Lib","Liberica")</f>
        <v>Excelsa</v>
      </c>
      <c r="J584" t="str">
        <f>_xlfn.XLOOKUP(orders!D584,products!$A$1:$A$49,products!$B$1:$B$49,,0)</f>
        <v>Exc</v>
      </c>
      <c r="K584" t="str" cm="1">
        <f t="array" ref="K584">_xlfn.IFS(L584="M","Mid",L584="D","Dark",L584="L","Light")</f>
        <v>Dark</v>
      </c>
      <c r="L584" t="str">
        <f>_xlfn.XLOOKUP(D584,products!$A$1:$A$49,products!$C$1:$C$49,,0)</f>
        <v>D</v>
      </c>
      <c r="M584" s="3">
        <f>_xlfn.XLOOKUP(orders!D584,products!$A$1:$A$49,products!$D$1:$D$49,,0)</f>
        <v>1</v>
      </c>
      <c r="N584" s="5">
        <f>_xlfn.XLOOKUP(orders!D584,products!$A$1:$A$49,products!$E$1:$E$49,,0)</f>
        <v>12.15</v>
      </c>
      <c r="O584" s="5">
        <f t="shared" si="9"/>
        <v>60.75</v>
      </c>
      <c r="P584" t="str">
        <f>_xlfn.XLOOKUP(CoffeeSales[[#This Row],[Customer ID]],customers!$A$1:$A$1001,customers!$I$1:$I$1001,,0)</f>
        <v>No</v>
      </c>
    </row>
    <row r="585" spans="1:16" x14ac:dyDescent="0.3">
      <c r="A585" s="2" t="s">
        <v>3784</v>
      </c>
      <c r="B585" s="6">
        <v>44296</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s="2" t="str" cm="1">
        <f t="array" ref="I585">_xlfn.IFS(J585="Rob","Robusta",J585="Ara","Arabica",J585="Exc","Excelsa",J585="Lib","Liberica")</f>
        <v>Robusta</v>
      </c>
      <c r="J585" t="str">
        <f>_xlfn.XLOOKUP(orders!D585,products!$A$1:$A$49,products!$B$1:$B$49,,0)</f>
        <v>Rob</v>
      </c>
      <c r="K585" t="str" cm="1">
        <f t="array" ref="K585">_xlfn.IFS(L585="M","Mid",L585="D","Dark",L585="L","Light")</f>
        <v>Light</v>
      </c>
      <c r="L585" t="str">
        <f>_xlfn.XLOOKUP(D585,products!$A$1:$A$49,products!$C$1:$C$49,,0)</f>
        <v>L</v>
      </c>
      <c r="M585" s="3">
        <f>_xlfn.XLOOKUP(orders!D585,products!$A$1:$A$49,products!$D$1:$D$49,,0)</f>
        <v>0.2</v>
      </c>
      <c r="N585" s="5">
        <f>_xlfn.XLOOKUP(orders!D585,products!$A$1:$A$49,products!$E$1:$E$49,,0)</f>
        <v>3.5849999999999995</v>
      </c>
      <c r="O585" s="5">
        <f t="shared" si="9"/>
        <v>3.5849999999999995</v>
      </c>
      <c r="P585" t="str">
        <f>_xlfn.XLOOKUP(CoffeeSales[[#This Row],[Customer ID]],customers!$A$1:$A$1001,customers!$I$1:$I$1001,,0)</f>
        <v>Yes</v>
      </c>
    </row>
    <row r="586" spans="1:16" x14ac:dyDescent="0.3">
      <c r="A586" s="2" t="s">
        <v>3790</v>
      </c>
      <c r="B586" s="6">
        <v>44297</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s="2" t="str" cm="1">
        <f t="array" ref="I586">_xlfn.IFS(J586="Rob","Robusta",J586="Ara","Arabica",J586="Exc","Excelsa",J586="Lib","Liberica")</f>
        <v>Robusta</v>
      </c>
      <c r="J586" t="str">
        <f>_xlfn.XLOOKUP(orders!D586,products!$A$1:$A$49,products!$B$1:$B$49,,0)</f>
        <v>Rob</v>
      </c>
      <c r="K586" t="str" cm="1">
        <f t="array" ref="K586">_xlfn.IFS(L586="M","Mid",L586="D","Dark",L586="L","Light")</f>
        <v>Light</v>
      </c>
      <c r="L586" t="str">
        <f>_xlfn.XLOOKUP(D586,products!$A$1:$A$49,products!$C$1:$C$49,,0)</f>
        <v>L</v>
      </c>
      <c r="M586" s="3">
        <f>_xlfn.XLOOKUP(orders!D586,products!$A$1:$A$49,products!$D$1:$D$49,,0)</f>
        <v>0.2</v>
      </c>
      <c r="N586" s="5">
        <f>_xlfn.XLOOKUP(orders!D586,products!$A$1:$A$49,products!$E$1:$E$49,,0)</f>
        <v>3.5849999999999995</v>
      </c>
      <c r="O586" s="5">
        <f t="shared" si="9"/>
        <v>21.509999999999998</v>
      </c>
      <c r="P586" t="str">
        <f>_xlfn.XLOOKUP(CoffeeSales[[#This Row],[Customer ID]],customers!$A$1:$A$1001,customers!$I$1:$I$1001,,0)</f>
        <v>No</v>
      </c>
    </row>
    <row r="587" spans="1:16" x14ac:dyDescent="0.3">
      <c r="A587" s="2" t="s">
        <v>3796</v>
      </c>
      <c r="B587" s="6">
        <v>44298</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s="2" t="str" cm="1">
        <f t="array" ref="I587">_xlfn.IFS(J587="Rob","Robusta",J587="Ara","Arabica",J587="Exc","Excelsa",J587="Lib","Liberica")</f>
        <v>Excelsa</v>
      </c>
      <c r="J587" t="str">
        <f>_xlfn.XLOOKUP(orders!D587,products!$A$1:$A$49,products!$B$1:$B$49,,0)</f>
        <v>Exc</v>
      </c>
      <c r="K587" t="str" cm="1">
        <f t="array" ref="K587">_xlfn.IFS(L587="M","Mid",L587="D","Dark",L587="L","Light")</f>
        <v>Mid</v>
      </c>
      <c r="L587" t="str">
        <f>_xlfn.XLOOKUP(D587,products!$A$1:$A$49,products!$C$1:$C$49,,0)</f>
        <v>M</v>
      </c>
      <c r="M587" s="3">
        <f>_xlfn.XLOOKUP(orders!D587,products!$A$1:$A$49,products!$D$1:$D$49,,0)</f>
        <v>0.5</v>
      </c>
      <c r="N587" s="5">
        <f>_xlfn.XLOOKUP(orders!D587,products!$A$1:$A$49,products!$E$1:$E$49,,0)</f>
        <v>8.25</v>
      </c>
      <c r="O587" s="5">
        <f t="shared" si="9"/>
        <v>16.5</v>
      </c>
      <c r="P587" t="str">
        <f>_xlfn.XLOOKUP(CoffeeSales[[#This Row],[Customer ID]],customers!$A$1:$A$1001,customers!$I$1:$I$1001,,0)</f>
        <v>Yes</v>
      </c>
    </row>
    <row r="588" spans="1:16" x14ac:dyDescent="0.3">
      <c r="A588" s="2" t="s">
        <v>3802</v>
      </c>
      <c r="B588" s="6">
        <v>44299</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s="2" t="str" cm="1">
        <f t="array" ref="I588">_xlfn.IFS(J588="Rob","Robusta",J588="Ara","Arabica",J588="Exc","Excelsa",J588="Lib","Liberica")</f>
        <v>Robusta</v>
      </c>
      <c r="J588" t="str">
        <f>_xlfn.XLOOKUP(orders!D588,products!$A$1:$A$49,products!$B$1:$B$49,,0)</f>
        <v>Rob</v>
      </c>
      <c r="K588" t="str" cm="1">
        <f t="array" ref="K588">_xlfn.IFS(L588="M","Mid",L588="D","Dark",L588="L","Light")</f>
        <v>Light</v>
      </c>
      <c r="L588" t="str">
        <f>_xlfn.XLOOKUP(D588,products!$A$1:$A$49,products!$C$1:$C$49,,0)</f>
        <v>L</v>
      </c>
      <c r="M588" s="3">
        <f>_xlfn.XLOOKUP(orders!D588,products!$A$1:$A$49,products!$D$1:$D$49,,0)</f>
        <v>2.5</v>
      </c>
      <c r="N588" s="5">
        <f>_xlfn.XLOOKUP(orders!D588,products!$A$1:$A$49,products!$E$1:$E$49,,0)</f>
        <v>27.484999999999996</v>
      </c>
      <c r="O588" s="5">
        <f t="shared" si="9"/>
        <v>82.454999999999984</v>
      </c>
      <c r="P588" t="str">
        <f>_xlfn.XLOOKUP(CoffeeSales[[#This Row],[Customer ID]],customers!$A$1:$A$1001,customers!$I$1:$I$1001,,0)</f>
        <v>No</v>
      </c>
    </row>
    <row r="589" spans="1:16" x14ac:dyDescent="0.3">
      <c r="A589" s="2" t="s">
        <v>3807</v>
      </c>
      <c r="B589" s="6">
        <v>44300</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s="2" t="str" cm="1">
        <f t="array" ref="I589">_xlfn.IFS(J589="Rob","Robusta",J589="Ara","Arabica",J589="Exc","Excelsa",J589="Lib","Liberica")</f>
        <v>Liberica</v>
      </c>
      <c r="J589" t="str">
        <f>_xlfn.XLOOKUP(orders!D589,products!$A$1:$A$49,products!$B$1:$B$49,,0)</f>
        <v>Lib</v>
      </c>
      <c r="K589" t="str" cm="1">
        <f t="array" ref="K589">_xlfn.IFS(L589="M","Mid",L589="D","Dark",L589="L","Light")</f>
        <v>Dark</v>
      </c>
      <c r="L589" t="str">
        <f>_xlfn.XLOOKUP(D589,products!$A$1:$A$49,products!$C$1:$C$49,,0)</f>
        <v>D</v>
      </c>
      <c r="M589" s="3">
        <f>_xlfn.XLOOKUP(orders!D589,products!$A$1:$A$49,products!$D$1:$D$49,,0)</f>
        <v>0.5</v>
      </c>
      <c r="N589" s="5">
        <f>_xlfn.XLOOKUP(orders!D589,products!$A$1:$A$49,products!$E$1:$E$49,,0)</f>
        <v>7.77</v>
      </c>
      <c r="O589" s="5">
        <f t="shared" si="9"/>
        <v>7.77</v>
      </c>
      <c r="P589" t="str">
        <f>_xlfn.XLOOKUP(CoffeeSales[[#This Row],[Customer ID]],customers!$A$1:$A$1001,customers!$I$1:$I$1001,,0)</f>
        <v>Yes</v>
      </c>
    </row>
    <row r="590" spans="1:16" x14ac:dyDescent="0.3">
      <c r="A590" s="2" t="s">
        <v>3812</v>
      </c>
      <c r="B590" s="6">
        <v>44301</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s="2" t="str" cm="1">
        <f t="array" ref="I590">_xlfn.IFS(J590="Rob","Robusta",J590="Ara","Arabica",J590="Exc","Excelsa",J590="Lib","Liberica")</f>
        <v>Robusta</v>
      </c>
      <c r="J590" t="str">
        <f>_xlfn.XLOOKUP(orders!D590,products!$A$1:$A$49,products!$B$1:$B$49,,0)</f>
        <v>Rob</v>
      </c>
      <c r="K590" t="str" cm="1">
        <f t="array" ref="K590">_xlfn.IFS(L590="M","Mid",L590="D","Dark",L590="L","Light")</f>
        <v>Mid</v>
      </c>
      <c r="L590" t="str">
        <f>_xlfn.XLOOKUP(D590,products!$A$1:$A$49,products!$C$1:$C$49,,0)</f>
        <v>M</v>
      </c>
      <c r="M590" s="3">
        <f>_xlfn.XLOOKUP(orders!D590,products!$A$1:$A$49,products!$D$1:$D$49,,0)</f>
        <v>0.5</v>
      </c>
      <c r="N590" s="5">
        <f>_xlfn.XLOOKUP(orders!D590,products!$A$1:$A$49,products!$E$1:$E$49,,0)</f>
        <v>5.97</v>
      </c>
      <c r="O590" s="5">
        <f t="shared" si="9"/>
        <v>11.94</v>
      </c>
      <c r="P590" t="str">
        <f>_xlfn.XLOOKUP(CoffeeSales[[#This Row],[Customer ID]],customers!$A$1:$A$1001,customers!$I$1:$I$1001,,0)</f>
        <v>Yes</v>
      </c>
    </row>
    <row r="591" spans="1:16" x14ac:dyDescent="0.3">
      <c r="A591" s="2" t="s">
        <v>3818</v>
      </c>
      <c r="B591" s="6">
        <v>44302</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s="2" t="str" cm="1">
        <f t="array" ref="I591">_xlfn.IFS(J591="Rob","Robusta",J591="Ara","Arabica",J591="Exc","Excelsa",J591="Lib","Liberica")</f>
        <v>Excelsa</v>
      </c>
      <c r="J591" t="str">
        <f>_xlfn.XLOOKUP(orders!D591,products!$A$1:$A$49,products!$B$1:$B$49,,0)</f>
        <v>Exc</v>
      </c>
      <c r="K591" t="str" cm="1">
        <f t="array" ref="K591">_xlfn.IFS(L591="M","Mid",L591="D","Dark",L591="L","Light")</f>
        <v>Light</v>
      </c>
      <c r="L591" t="str">
        <f>_xlfn.XLOOKUP(D591,products!$A$1:$A$49,products!$C$1:$C$49,,0)</f>
        <v>L</v>
      </c>
      <c r="M591" s="3">
        <f>_xlfn.XLOOKUP(orders!D591,products!$A$1:$A$49,products!$D$1:$D$49,,0)</f>
        <v>2.5</v>
      </c>
      <c r="N591" s="5">
        <f>_xlfn.XLOOKUP(orders!D591,products!$A$1:$A$49,products!$E$1:$E$49,,0)</f>
        <v>34.154999999999994</v>
      </c>
      <c r="O591" s="5">
        <f t="shared" si="9"/>
        <v>204.92999999999995</v>
      </c>
      <c r="P591" t="str">
        <f>_xlfn.XLOOKUP(CoffeeSales[[#This Row],[Customer ID]],customers!$A$1:$A$1001,customers!$I$1:$I$1001,,0)</f>
        <v>No</v>
      </c>
    </row>
    <row r="592" spans="1:16" x14ac:dyDescent="0.3">
      <c r="A592" s="2" t="s">
        <v>3823</v>
      </c>
      <c r="B592" s="6">
        <v>44303</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s="2" t="str" cm="1">
        <f t="array" ref="I592">_xlfn.IFS(J592="Rob","Robusta",J592="Ara","Arabica",J592="Exc","Excelsa",J592="Lib","Liberica")</f>
        <v>Excelsa</v>
      </c>
      <c r="J592" t="str">
        <f>_xlfn.XLOOKUP(orders!D592,products!$A$1:$A$49,products!$B$1:$B$49,,0)</f>
        <v>Exc</v>
      </c>
      <c r="K592" t="str" cm="1">
        <f t="array" ref="K592">_xlfn.IFS(L592="M","Mid",L592="D","Dark",L592="L","Light")</f>
        <v>Mid</v>
      </c>
      <c r="L592" t="str">
        <f>_xlfn.XLOOKUP(D592,products!$A$1:$A$49,products!$C$1:$C$49,,0)</f>
        <v>M</v>
      </c>
      <c r="M592" s="3">
        <f>_xlfn.XLOOKUP(orders!D592,products!$A$1:$A$49,products!$D$1:$D$49,,0)</f>
        <v>2.5</v>
      </c>
      <c r="N592" s="5">
        <f>_xlfn.XLOOKUP(orders!D592,products!$A$1:$A$49,products!$E$1:$E$49,,0)</f>
        <v>31.624999999999996</v>
      </c>
      <c r="O592" s="5">
        <f t="shared" si="9"/>
        <v>63.249999999999993</v>
      </c>
      <c r="P592" t="str">
        <f>_xlfn.XLOOKUP(CoffeeSales[[#This Row],[Customer ID]],customers!$A$1:$A$1001,customers!$I$1:$I$1001,,0)</f>
        <v>Yes</v>
      </c>
    </row>
    <row r="593" spans="1:16" x14ac:dyDescent="0.3">
      <c r="A593" s="2" t="s">
        <v>3829</v>
      </c>
      <c r="B593" s="6">
        <v>44304</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s="2" t="str" cm="1">
        <f t="array" ref="I593">_xlfn.IFS(J593="Rob","Robusta",J593="Ara","Arabica",J593="Exc","Excelsa",J593="Lib","Liberica")</f>
        <v>Robusta</v>
      </c>
      <c r="J593" t="str">
        <f>_xlfn.XLOOKUP(orders!D593,products!$A$1:$A$49,products!$B$1:$B$49,,0)</f>
        <v>Rob</v>
      </c>
      <c r="K593" t="str" cm="1">
        <f t="array" ref="K593">_xlfn.IFS(L593="M","Mid",L593="D","Dark",L593="L","Light")</f>
        <v>Dark</v>
      </c>
      <c r="L593" t="str">
        <f>_xlfn.XLOOKUP(D593,products!$A$1:$A$49,products!$C$1:$C$49,,0)</f>
        <v>D</v>
      </c>
      <c r="M593" s="3">
        <f>_xlfn.XLOOKUP(orders!D593,products!$A$1:$A$49,products!$D$1:$D$49,,0)</f>
        <v>0.2</v>
      </c>
      <c r="N593" s="5">
        <f>_xlfn.XLOOKUP(orders!D593,products!$A$1:$A$49,products!$E$1:$E$49,,0)</f>
        <v>2.6849999999999996</v>
      </c>
      <c r="O593" s="5">
        <f t="shared" si="9"/>
        <v>8.0549999999999997</v>
      </c>
      <c r="P593" t="str">
        <f>_xlfn.XLOOKUP(CoffeeSales[[#This Row],[Customer ID]],customers!$A$1:$A$1001,customers!$I$1:$I$1001,,0)</f>
        <v>Yes</v>
      </c>
    </row>
    <row r="594" spans="1:16" x14ac:dyDescent="0.3">
      <c r="A594" s="2" t="s">
        <v>3834</v>
      </c>
      <c r="B594" s="6">
        <v>44305</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s="2" t="str" cm="1">
        <f t="array" ref="I594">_xlfn.IFS(J594="Rob","Robusta",J594="Ara","Arabica",J594="Exc","Excelsa",J594="Lib","Liberica")</f>
        <v>Arabica</v>
      </c>
      <c r="J594" t="str">
        <f>_xlfn.XLOOKUP(orders!D594,products!$A$1:$A$49,products!$B$1:$B$49,,0)</f>
        <v>Ara</v>
      </c>
      <c r="K594" t="str" cm="1">
        <f t="array" ref="K594">_xlfn.IFS(L594="M","Mid",L594="D","Dark",L594="L","Light")</f>
        <v>Mid</v>
      </c>
      <c r="L594" t="str">
        <f>_xlfn.XLOOKUP(D594,products!$A$1:$A$49,products!$C$1:$C$49,,0)</f>
        <v>M</v>
      </c>
      <c r="M594" s="3">
        <f>_xlfn.XLOOKUP(orders!D594,products!$A$1:$A$49,products!$D$1:$D$49,,0)</f>
        <v>2.5</v>
      </c>
      <c r="N594" s="5">
        <f>_xlfn.XLOOKUP(orders!D594,products!$A$1:$A$49,products!$E$1:$E$49,,0)</f>
        <v>25.874999999999996</v>
      </c>
      <c r="O594" s="5">
        <f t="shared" si="9"/>
        <v>51.749999999999993</v>
      </c>
      <c r="P594" t="str">
        <f>_xlfn.XLOOKUP(CoffeeSales[[#This Row],[Customer ID]],customers!$A$1:$A$1001,customers!$I$1:$I$1001,,0)</f>
        <v>No</v>
      </c>
    </row>
    <row r="595" spans="1:16" x14ac:dyDescent="0.3">
      <c r="A595" s="2" t="s">
        <v>3839</v>
      </c>
      <c r="B595" s="6">
        <v>44306</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s="2" t="str" cm="1">
        <f t="array" ref="I595">_xlfn.IFS(J595="Rob","Robusta",J595="Ara","Arabica",J595="Exc","Excelsa",J595="Lib","Liberica")</f>
        <v>Excelsa</v>
      </c>
      <c r="J595" t="str">
        <f>_xlfn.XLOOKUP(orders!D595,products!$A$1:$A$49,products!$B$1:$B$49,,0)</f>
        <v>Exc</v>
      </c>
      <c r="K595" t="str" cm="1">
        <f t="array" ref="K595">_xlfn.IFS(L595="M","Mid",L595="D","Dark",L595="L","Light")</f>
        <v>Dark</v>
      </c>
      <c r="L595" t="str">
        <f>_xlfn.XLOOKUP(D595,products!$A$1:$A$49,products!$C$1:$C$49,,0)</f>
        <v>D</v>
      </c>
      <c r="M595" s="3">
        <f>_xlfn.XLOOKUP(orders!D595,products!$A$1:$A$49,products!$D$1:$D$49,,0)</f>
        <v>2.5</v>
      </c>
      <c r="N595" s="5">
        <f>_xlfn.XLOOKUP(orders!D595,products!$A$1:$A$49,products!$E$1:$E$49,,0)</f>
        <v>27.945</v>
      </c>
      <c r="O595" s="5">
        <f t="shared" si="9"/>
        <v>27.945</v>
      </c>
      <c r="P595" t="str">
        <f>_xlfn.XLOOKUP(CoffeeSales[[#This Row],[Customer ID]],customers!$A$1:$A$1001,customers!$I$1:$I$1001,,0)</f>
        <v>Yes</v>
      </c>
    </row>
    <row r="596" spans="1:16" x14ac:dyDescent="0.3">
      <c r="A596" s="2" t="s">
        <v>3844</v>
      </c>
      <c r="B596" s="6">
        <v>44307</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s="2" t="str" cm="1">
        <f t="array" ref="I596">_xlfn.IFS(J596="Rob","Robusta",J596="Ara","Arabica",J596="Exc","Excelsa",J596="Lib","Liberica")</f>
        <v>Arabica</v>
      </c>
      <c r="J596" t="str">
        <f>_xlfn.XLOOKUP(orders!D596,products!$A$1:$A$49,products!$B$1:$B$49,,0)</f>
        <v>Ara</v>
      </c>
      <c r="K596" t="str" cm="1">
        <f t="array" ref="K596">_xlfn.IFS(L596="M","Mid",L596="D","Dark",L596="L","Light")</f>
        <v>Light</v>
      </c>
      <c r="L596" t="str">
        <f>_xlfn.XLOOKUP(D596,products!$A$1:$A$49,products!$C$1:$C$49,,0)</f>
        <v>L</v>
      </c>
      <c r="M596" s="3">
        <f>_xlfn.XLOOKUP(orders!D596,products!$A$1:$A$49,products!$D$1:$D$49,,0)</f>
        <v>2.5</v>
      </c>
      <c r="N596" s="5">
        <f>_xlfn.XLOOKUP(orders!D596,products!$A$1:$A$49,products!$E$1:$E$49,,0)</f>
        <v>29.784999999999997</v>
      </c>
      <c r="O596" s="5">
        <f t="shared" si="9"/>
        <v>59.569999999999993</v>
      </c>
      <c r="P596" t="str">
        <f>_xlfn.XLOOKUP(CoffeeSales[[#This Row],[Customer ID]],customers!$A$1:$A$1001,customers!$I$1:$I$1001,,0)</f>
        <v>No</v>
      </c>
    </row>
    <row r="597" spans="1:16" x14ac:dyDescent="0.3">
      <c r="A597" s="2" t="s">
        <v>3850</v>
      </c>
      <c r="B597" s="6">
        <v>44308</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s="2" t="str" cm="1">
        <f t="array" ref="I597">_xlfn.IFS(J597="Rob","Robusta",J597="Ara","Arabica",J597="Exc","Excelsa",J597="Lib","Liberica")</f>
        <v>Excelsa</v>
      </c>
      <c r="J597" t="str">
        <f>_xlfn.XLOOKUP(orders!D597,products!$A$1:$A$49,products!$B$1:$B$49,,0)</f>
        <v>Exc</v>
      </c>
      <c r="K597" t="str" cm="1">
        <f t="array" ref="K597">_xlfn.IFS(L597="M","Mid",L597="D","Dark",L597="L","Light")</f>
        <v>Light</v>
      </c>
      <c r="L597" t="str">
        <f>_xlfn.XLOOKUP(D597,products!$A$1:$A$49,products!$C$1:$C$49,,0)</f>
        <v>L</v>
      </c>
      <c r="M597" s="3">
        <f>_xlfn.XLOOKUP(orders!D597,products!$A$1:$A$49,products!$D$1:$D$49,,0)</f>
        <v>1</v>
      </c>
      <c r="N597" s="5">
        <f>_xlfn.XLOOKUP(orders!D597,products!$A$1:$A$49,products!$E$1:$E$49,,0)</f>
        <v>14.85</v>
      </c>
      <c r="O597" s="5">
        <f t="shared" si="9"/>
        <v>14.85</v>
      </c>
      <c r="P597" t="str">
        <f>_xlfn.XLOOKUP(CoffeeSales[[#This Row],[Customer ID]],customers!$A$1:$A$1001,customers!$I$1:$I$1001,,0)</f>
        <v>No</v>
      </c>
    </row>
    <row r="598" spans="1:16" x14ac:dyDescent="0.3">
      <c r="A598" s="2" t="s">
        <v>3854</v>
      </c>
      <c r="B598" s="6">
        <v>44309</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s="2" t="str" cm="1">
        <f t="array" ref="I598">_xlfn.IFS(J598="Rob","Robusta",J598="Ara","Arabica",J598="Exc","Excelsa",J598="Lib","Liberica")</f>
        <v>Arabica</v>
      </c>
      <c r="J598" t="str">
        <f>_xlfn.XLOOKUP(orders!D598,products!$A$1:$A$49,products!$B$1:$B$49,,0)</f>
        <v>Ara</v>
      </c>
      <c r="K598" t="str" cm="1">
        <f t="array" ref="K598">_xlfn.IFS(L598="M","Mid",L598="D","Dark",L598="L","Light")</f>
        <v>Mid</v>
      </c>
      <c r="L598" t="str">
        <f>_xlfn.XLOOKUP(D598,products!$A$1:$A$49,products!$C$1:$C$49,,0)</f>
        <v>M</v>
      </c>
      <c r="M598" s="3">
        <f>_xlfn.XLOOKUP(orders!D598,products!$A$1:$A$49,products!$D$1:$D$49,,0)</f>
        <v>0.5</v>
      </c>
      <c r="N598" s="5">
        <f>_xlfn.XLOOKUP(orders!D598,products!$A$1:$A$49,products!$E$1:$E$49,,0)</f>
        <v>6.75</v>
      </c>
      <c r="O598" s="5">
        <f t="shared" si="9"/>
        <v>33.75</v>
      </c>
      <c r="P598" t="str">
        <f>_xlfn.XLOOKUP(CoffeeSales[[#This Row],[Customer ID]],customers!$A$1:$A$1001,customers!$I$1:$I$1001,,0)</f>
        <v>No</v>
      </c>
    </row>
    <row r="599" spans="1:16" x14ac:dyDescent="0.3">
      <c r="A599" s="2" t="s">
        <v>3860</v>
      </c>
      <c r="B599" s="6">
        <v>44310</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s="2" t="str" cm="1">
        <f t="array" ref="I599">_xlfn.IFS(J599="Rob","Robusta",J599="Ara","Arabica",J599="Exc","Excelsa",J599="Lib","Liberica")</f>
        <v>Liberica</v>
      </c>
      <c r="J599" t="str">
        <f>_xlfn.XLOOKUP(orders!D599,products!$A$1:$A$49,products!$B$1:$B$49,,0)</f>
        <v>Lib</v>
      </c>
      <c r="K599" t="str" cm="1">
        <f t="array" ref="K599">_xlfn.IFS(L599="M","Mid",L599="D","Dark",L599="L","Light")</f>
        <v>Light</v>
      </c>
      <c r="L599" t="str">
        <f>_xlfn.XLOOKUP(D599,products!$A$1:$A$49,products!$C$1:$C$49,,0)</f>
        <v>L</v>
      </c>
      <c r="M599" s="3">
        <f>_xlfn.XLOOKUP(orders!D599,products!$A$1:$A$49,products!$D$1:$D$49,,0)</f>
        <v>2.5</v>
      </c>
      <c r="N599" s="5">
        <f>_xlfn.XLOOKUP(orders!D599,products!$A$1:$A$49,products!$E$1:$E$49,,0)</f>
        <v>36.454999999999998</v>
      </c>
      <c r="O599" s="5">
        <f t="shared" si="9"/>
        <v>145.82</v>
      </c>
      <c r="P599" t="str">
        <f>_xlfn.XLOOKUP(CoffeeSales[[#This Row],[Customer ID]],customers!$A$1:$A$1001,customers!$I$1:$I$1001,,0)</f>
        <v>Yes</v>
      </c>
    </row>
    <row r="600" spans="1:16" x14ac:dyDescent="0.3">
      <c r="A600" s="2" t="s">
        <v>3866</v>
      </c>
      <c r="B600" s="6">
        <v>44311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s="2" t="str" cm="1">
        <f t="array" ref="I600">_xlfn.IFS(J600="Rob","Robusta",J600="Ara","Arabica",J600="Exc","Excelsa",J600="Lib","Liberica")</f>
        <v>Robusta</v>
      </c>
      <c r="J600" t="str">
        <f>_xlfn.XLOOKUP(orders!D600,products!$A$1:$A$49,products!$B$1:$B$49,,0)</f>
        <v>Rob</v>
      </c>
      <c r="K600" t="str" cm="1">
        <f t="array" ref="K600">_xlfn.IFS(L600="M","Mid",L600="D","Dark",L600="L","Light")</f>
        <v>Mid</v>
      </c>
      <c r="L600" t="str">
        <f>_xlfn.XLOOKUP(D600,products!$A$1:$A$49,products!$C$1:$C$49,,0)</f>
        <v>M</v>
      </c>
      <c r="M600" s="3">
        <f>_xlfn.XLOOKUP(orders!D600,products!$A$1:$A$49,products!$D$1:$D$49,,0)</f>
        <v>0.2</v>
      </c>
      <c r="N600" s="5">
        <f>_xlfn.XLOOKUP(orders!D600,products!$A$1:$A$49,products!$E$1:$E$49,,0)</f>
        <v>2.9849999999999999</v>
      </c>
      <c r="O600" s="5">
        <f t="shared" si="9"/>
        <v>11.94</v>
      </c>
      <c r="P600" t="str">
        <f>_xlfn.XLOOKUP(CoffeeSales[[#This Row],[Customer ID]],customers!$A$1:$A$1001,customers!$I$1:$I$1001,,0)</f>
        <v>Yes</v>
      </c>
    </row>
    <row r="601" spans="1:16" x14ac:dyDescent="0.3">
      <c r="A601" s="2" t="s">
        <v>3872</v>
      </c>
      <c r="B601" s="6">
        <v>44312</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s="2" t="str" cm="1">
        <f t="array" ref="I601">_xlfn.IFS(J601="Rob","Robusta",J601="Ara","Arabica",J601="Exc","Excelsa",J601="Lib","Liberica")</f>
        <v>Arabica</v>
      </c>
      <c r="J601" t="str">
        <f>_xlfn.XLOOKUP(orders!D601,products!$A$1:$A$49,products!$B$1:$B$49,,0)</f>
        <v>Ara</v>
      </c>
      <c r="K601" t="str" cm="1">
        <f t="array" ref="K601">_xlfn.IFS(L601="M","Mid",L601="D","Dark",L601="L","Light")</f>
        <v>Dark</v>
      </c>
      <c r="L601" t="str">
        <f>_xlfn.XLOOKUP(D601,products!$A$1:$A$49,products!$C$1:$C$49,,0)</f>
        <v>D</v>
      </c>
      <c r="M601" s="3">
        <f>_xlfn.XLOOKUP(orders!D601,products!$A$1:$A$49,products!$D$1:$D$49,,0)</f>
        <v>0.2</v>
      </c>
      <c r="N601" s="5">
        <f>_xlfn.XLOOKUP(orders!D601,products!$A$1:$A$49,products!$E$1:$E$49,,0)</f>
        <v>2.9849999999999999</v>
      </c>
      <c r="O601" s="5">
        <f t="shared" si="9"/>
        <v>11.94</v>
      </c>
      <c r="P601" t="str">
        <f>_xlfn.XLOOKUP(CoffeeSales[[#This Row],[Customer ID]],customers!$A$1:$A$1001,customers!$I$1:$I$1001,,0)</f>
        <v>Yes</v>
      </c>
    </row>
    <row r="602" spans="1:16" x14ac:dyDescent="0.3">
      <c r="A602" s="2" t="s">
        <v>3877</v>
      </c>
      <c r="B602" s="6">
        <v>44313</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s="2" t="str" cm="1">
        <f t="array" ref="I602">_xlfn.IFS(J602="Rob","Robusta",J602="Ara","Arabica",J602="Exc","Excelsa",J602="Lib","Liberica")</f>
        <v>Liberica</v>
      </c>
      <c r="J602" t="str">
        <f>_xlfn.XLOOKUP(orders!D602,products!$A$1:$A$49,products!$B$1:$B$49,,0)</f>
        <v>Lib</v>
      </c>
      <c r="K602" t="str" cm="1">
        <f t="array" ref="K602">_xlfn.IFS(L602="M","Mid",L602="D","Dark",L602="L","Light")</f>
        <v>Dark</v>
      </c>
      <c r="L602" t="str">
        <f>_xlfn.XLOOKUP(D602,products!$A$1:$A$49,products!$C$1:$C$49,,0)</f>
        <v>D</v>
      </c>
      <c r="M602" s="3">
        <f>_xlfn.XLOOKUP(orders!D602,products!$A$1:$A$49,products!$D$1:$D$49,,0)</f>
        <v>0.5</v>
      </c>
      <c r="N602" s="5">
        <f>_xlfn.XLOOKUP(orders!D602,products!$A$1:$A$49,products!$E$1:$E$49,,0)</f>
        <v>7.77</v>
      </c>
      <c r="O602" s="5">
        <f t="shared" si="9"/>
        <v>7.77</v>
      </c>
      <c r="P602" t="str">
        <f>_xlfn.XLOOKUP(CoffeeSales[[#This Row],[Customer ID]],customers!$A$1:$A$1001,customers!$I$1:$I$1001,,0)</f>
        <v>No</v>
      </c>
    </row>
    <row r="603" spans="1:16" x14ac:dyDescent="0.3">
      <c r="A603" s="2" t="s">
        <v>3883</v>
      </c>
      <c r="B603" s="6">
        <v>44314</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s="2" t="str" cm="1">
        <f t="array" ref="I603">_xlfn.IFS(J603="Rob","Robusta",J603="Ara","Arabica",J603="Exc","Excelsa",J603="Lib","Liberica")</f>
        <v>Robusta</v>
      </c>
      <c r="J603" t="str">
        <f>_xlfn.XLOOKUP(orders!D603,products!$A$1:$A$49,products!$B$1:$B$49,,0)</f>
        <v>Rob</v>
      </c>
      <c r="K603" t="str" cm="1">
        <f t="array" ref="K603">_xlfn.IFS(L603="M","Mid",L603="D","Dark",L603="L","Light")</f>
        <v>Light</v>
      </c>
      <c r="L603" t="str">
        <f>_xlfn.XLOOKUP(D603,products!$A$1:$A$49,products!$C$1:$C$49,,0)</f>
        <v>L</v>
      </c>
      <c r="M603" s="3">
        <f>_xlfn.XLOOKUP(orders!D603,products!$A$1:$A$49,products!$D$1:$D$49,,0)</f>
        <v>2.5</v>
      </c>
      <c r="N603" s="5">
        <f>_xlfn.XLOOKUP(orders!D603,products!$A$1:$A$49,products!$E$1:$E$49,,0)</f>
        <v>27.484999999999996</v>
      </c>
      <c r="O603" s="5">
        <f t="shared" si="9"/>
        <v>109.93999999999998</v>
      </c>
      <c r="P603" t="str">
        <f>_xlfn.XLOOKUP(CoffeeSales[[#This Row],[Customer ID]],customers!$A$1:$A$1001,customers!$I$1:$I$1001,,0)</f>
        <v>Yes</v>
      </c>
    </row>
    <row r="604" spans="1:16" x14ac:dyDescent="0.3">
      <c r="A604" s="2" t="s">
        <v>3889</v>
      </c>
      <c r="B604" s="6">
        <v>44315</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s="2" t="str" cm="1">
        <f t="array" ref="I604">_xlfn.IFS(J604="Rob","Robusta",J604="Ara","Arabica",J604="Exc","Excelsa",J604="Lib","Liberica")</f>
        <v>Excelsa</v>
      </c>
      <c r="J604" t="str">
        <f>_xlfn.XLOOKUP(orders!D604,products!$A$1:$A$49,products!$B$1:$B$49,,0)</f>
        <v>Exc</v>
      </c>
      <c r="K604" t="str" cm="1">
        <f t="array" ref="K604">_xlfn.IFS(L604="M","Mid",L604="D","Dark",L604="L","Light")</f>
        <v>Light</v>
      </c>
      <c r="L604" t="str">
        <f>_xlfn.XLOOKUP(D604,products!$A$1:$A$49,products!$C$1:$C$49,,0)</f>
        <v>L</v>
      </c>
      <c r="M604" s="3">
        <f>_xlfn.XLOOKUP(orders!D604,products!$A$1:$A$49,products!$D$1:$D$49,,0)</f>
        <v>0.2</v>
      </c>
      <c r="N604" s="5">
        <f>_xlfn.XLOOKUP(orders!D604,products!$A$1:$A$49,products!$E$1:$E$49,,0)</f>
        <v>4.4550000000000001</v>
      </c>
      <c r="O604" s="5">
        <f t="shared" si="9"/>
        <v>22.274999999999999</v>
      </c>
      <c r="P604" t="str">
        <f>_xlfn.XLOOKUP(CoffeeSales[[#This Row],[Customer ID]],customers!$A$1:$A$1001,customers!$I$1:$I$1001,,0)</f>
        <v>Yes</v>
      </c>
    </row>
    <row r="605" spans="1:16" x14ac:dyDescent="0.3">
      <c r="A605" s="2" t="s">
        <v>3895</v>
      </c>
      <c r="B605" s="6">
        <v>44316</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s="2" t="str" cm="1">
        <f t="array" ref="I605">_xlfn.IFS(J605="Rob","Robusta",J605="Ara","Arabica",J605="Exc","Excelsa",J605="Lib","Liberica")</f>
        <v>Robusta</v>
      </c>
      <c r="J605" t="str">
        <f>_xlfn.XLOOKUP(orders!D605,products!$A$1:$A$49,products!$B$1:$B$49,,0)</f>
        <v>Rob</v>
      </c>
      <c r="K605" t="str" cm="1">
        <f t="array" ref="K605">_xlfn.IFS(L605="M","Mid",L605="D","Dark",L605="L","Light")</f>
        <v>Mid</v>
      </c>
      <c r="L605" t="str">
        <f>_xlfn.XLOOKUP(D605,products!$A$1:$A$49,products!$C$1:$C$49,,0)</f>
        <v>M</v>
      </c>
      <c r="M605" s="3">
        <f>_xlfn.XLOOKUP(orders!D605,products!$A$1:$A$49,products!$D$1:$D$49,,0)</f>
        <v>0.2</v>
      </c>
      <c r="N605" s="5">
        <f>_xlfn.XLOOKUP(orders!D605,products!$A$1:$A$49,products!$E$1:$E$49,,0)</f>
        <v>2.9849999999999999</v>
      </c>
      <c r="O605" s="5">
        <f t="shared" si="9"/>
        <v>8.9550000000000001</v>
      </c>
      <c r="P605" t="str">
        <f>_xlfn.XLOOKUP(CoffeeSales[[#This Row],[Customer ID]],customers!$A$1:$A$1001,customers!$I$1:$I$1001,,0)</f>
        <v>No</v>
      </c>
    </row>
    <row r="606" spans="1:16" x14ac:dyDescent="0.3">
      <c r="A606" s="2" t="s">
        <v>3900</v>
      </c>
      <c r="B606" s="6">
        <v>44317</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s="2" t="str" cm="1">
        <f t="array" ref="I606">_xlfn.IFS(J606="Rob","Robusta",J606="Ara","Arabica",J606="Exc","Excelsa",J606="Lib","Liberica")</f>
        <v>Liberica</v>
      </c>
      <c r="J606" t="str">
        <f>_xlfn.XLOOKUP(orders!D606,products!$A$1:$A$49,products!$B$1:$B$49,,0)</f>
        <v>Lib</v>
      </c>
      <c r="K606" t="str" cm="1">
        <f t="array" ref="K606">_xlfn.IFS(L606="M","Mid",L606="D","Dark",L606="L","Light")</f>
        <v>Dark</v>
      </c>
      <c r="L606" t="str">
        <f>_xlfn.XLOOKUP(D606,products!$A$1:$A$49,products!$C$1:$C$49,,0)</f>
        <v>D</v>
      </c>
      <c r="M606" s="3">
        <f>_xlfn.XLOOKUP(orders!D606,products!$A$1:$A$49,products!$D$1:$D$49,,0)</f>
        <v>2.5</v>
      </c>
      <c r="N606" s="5">
        <f>_xlfn.XLOOKUP(orders!D606,products!$A$1:$A$49,products!$E$1:$E$49,,0)</f>
        <v>29.784999999999997</v>
      </c>
      <c r="O606" s="5">
        <f t="shared" si="9"/>
        <v>119.13999999999999</v>
      </c>
      <c r="P606" t="str">
        <f>_xlfn.XLOOKUP(CoffeeSales[[#This Row],[Customer ID]],customers!$A$1:$A$1001,customers!$I$1:$I$1001,,0)</f>
        <v>No</v>
      </c>
    </row>
    <row r="607" spans="1:16" x14ac:dyDescent="0.3">
      <c r="A607" s="2" t="s">
        <v>3905</v>
      </c>
      <c r="B607" s="6">
        <v>44318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s="2" t="str" cm="1">
        <f t="array" ref="I607">_xlfn.IFS(J607="Rob","Robusta",J607="Ara","Arabica",J607="Exc","Excelsa",J607="Lib","Liberica")</f>
        <v>Arabica</v>
      </c>
      <c r="J607" t="str">
        <f>_xlfn.XLOOKUP(orders!D607,products!$A$1:$A$49,products!$B$1:$B$49,,0)</f>
        <v>Ara</v>
      </c>
      <c r="K607" t="str" cm="1">
        <f t="array" ref="K607">_xlfn.IFS(L607="M","Mid",L607="D","Dark",L607="L","Light")</f>
        <v>Light</v>
      </c>
      <c r="L607" t="str">
        <f>_xlfn.XLOOKUP(D607,products!$A$1:$A$49,products!$C$1:$C$49,,0)</f>
        <v>L</v>
      </c>
      <c r="M607" s="3">
        <f>_xlfn.XLOOKUP(orders!D607,products!$A$1:$A$49,products!$D$1:$D$49,,0)</f>
        <v>2.5</v>
      </c>
      <c r="N607" s="5">
        <f>_xlfn.XLOOKUP(orders!D607,products!$A$1:$A$49,products!$E$1:$E$49,,0)</f>
        <v>29.784999999999997</v>
      </c>
      <c r="O607" s="5">
        <f t="shared" si="9"/>
        <v>148.92499999999998</v>
      </c>
      <c r="P607" t="str">
        <f>_xlfn.XLOOKUP(CoffeeSales[[#This Row],[Customer ID]],customers!$A$1:$A$1001,customers!$I$1:$I$1001,,0)</f>
        <v>Yes</v>
      </c>
    </row>
    <row r="608" spans="1:16" x14ac:dyDescent="0.3">
      <c r="A608" s="2" t="s">
        <v>3911</v>
      </c>
      <c r="B608" s="6">
        <v>44319</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s="2" t="str" cm="1">
        <f t="array" ref="I608">_xlfn.IFS(J608="Rob","Robusta",J608="Ara","Arabica",J608="Exc","Excelsa",J608="Lib","Liberica")</f>
        <v>Liberica</v>
      </c>
      <c r="J608" t="str">
        <f>_xlfn.XLOOKUP(orders!D608,products!$A$1:$A$49,products!$B$1:$B$49,,0)</f>
        <v>Lib</v>
      </c>
      <c r="K608" t="str" cm="1">
        <f t="array" ref="K608">_xlfn.IFS(L608="M","Mid",L608="D","Dark",L608="L","Light")</f>
        <v>Light</v>
      </c>
      <c r="L608" t="str">
        <f>_xlfn.XLOOKUP(D608,products!$A$1:$A$49,products!$C$1:$C$49,,0)</f>
        <v>L</v>
      </c>
      <c r="M608" s="3">
        <f>_xlfn.XLOOKUP(orders!D608,products!$A$1:$A$49,products!$D$1:$D$49,,0)</f>
        <v>2.5</v>
      </c>
      <c r="N608" s="5">
        <f>_xlfn.XLOOKUP(orders!D608,products!$A$1:$A$49,products!$E$1:$E$49,,0)</f>
        <v>36.454999999999998</v>
      </c>
      <c r="O608" s="5">
        <f t="shared" si="9"/>
        <v>109.36499999999999</v>
      </c>
      <c r="P608" t="str">
        <f>_xlfn.XLOOKUP(CoffeeSales[[#This Row],[Customer ID]],customers!$A$1:$A$1001,customers!$I$1:$I$1001,,0)</f>
        <v>Yes</v>
      </c>
    </row>
    <row r="609" spans="1:16" x14ac:dyDescent="0.3">
      <c r="A609" s="2" t="s">
        <v>3917</v>
      </c>
      <c r="B609" s="6">
        <v>44320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s="2" t="str" cm="1">
        <f t="array" ref="I609">_xlfn.IFS(J609="Rob","Robusta",J609="Ara","Arabica",J609="Exc","Excelsa",J609="Lib","Liberica")</f>
        <v>Excelsa</v>
      </c>
      <c r="J609" t="str">
        <f>_xlfn.XLOOKUP(orders!D609,products!$A$1:$A$49,products!$B$1:$B$49,,0)</f>
        <v>Exc</v>
      </c>
      <c r="K609" t="str" cm="1">
        <f t="array" ref="K609">_xlfn.IFS(L609="M","Mid",L609="D","Dark",L609="L","Light")</f>
        <v>Dark</v>
      </c>
      <c r="L609" t="str">
        <f>_xlfn.XLOOKUP(D609,products!$A$1:$A$49,products!$C$1:$C$49,,0)</f>
        <v>D</v>
      </c>
      <c r="M609" s="3">
        <f>_xlfn.XLOOKUP(orders!D609,products!$A$1:$A$49,products!$D$1:$D$49,,0)</f>
        <v>0.2</v>
      </c>
      <c r="N609" s="5">
        <f>_xlfn.XLOOKUP(orders!D609,products!$A$1:$A$49,products!$E$1:$E$49,,0)</f>
        <v>3.645</v>
      </c>
      <c r="O609" s="5">
        <f t="shared" si="9"/>
        <v>3.645</v>
      </c>
      <c r="P609" t="str">
        <f>_xlfn.XLOOKUP(CoffeeSales[[#This Row],[Customer ID]],customers!$A$1:$A$1001,customers!$I$1:$I$1001,,0)</f>
        <v>Yes</v>
      </c>
    </row>
    <row r="610" spans="1:16" x14ac:dyDescent="0.3">
      <c r="A610" s="2" t="s">
        <v>3923</v>
      </c>
      <c r="B610" s="6">
        <v>44321</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s="2" t="str" cm="1">
        <f t="array" ref="I610">_xlfn.IFS(J610="Rob","Robusta",J610="Ara","Arabica",J610="Exc","Excelsa",J610="Lib","Liberica")</f>
        <v>Excelsa</v>
      </c>
      <c r="J610" t="str">
        <f>_xlfn.XLOOKUP(orders!D610,products!$A$1:$A$49,products!$B$1:$B$49,,0)</f>
        <v>Exc</v>
      </c>
      <c r="K610" t="str" cm="1">
        <f t="array" ref="K610">_xlfn.IFS(L610="M","Mid",L610="D","Dark",L610="L","Light")</f>
        <v>Dark</v>
      </c>
      <c r="L610" t="str">
        <f>_xlfn.XLOOKUP(D610,products!$A$1:$A$49,products!$C$1:$C$49,,0)</f>
        <v>D</v>
      </c>
      <c r="M610" s="3">
        <f>_xlfn.XLOOKUP(orders!D610,products!$A$1:$A$49,products!$D$1:$D$49,,0)</f>
        <v>2.5</v>
      </c>
      <c r="N610" s="5">
        <f>_xlfn.XLOOKUP(orders!D610,products!$A$1:$A$49,products!$E$1:$E$49,,0)</f>
        <v>27.945</v>
      </c>
      <c r="O610" s="5">
        <f t="shared" si="9"/>
        <v>55.89</v>
      </c>
      <c r="P610" t="str">
        <f>_xlfn.XLOOKUP(CoffeeSales[[#This Row],[Customer ID]],customers!$A$1:$A$1001,customers!$I$1:$I$1001,,0)</f>
        <v>No</v>
      </c>
    </row>
    <row r="611" spans="1:16" x14ac:dyDescent="0.3">
      <c r="A611" s="2" t="s">
        <v>3927</v>
      </c>
      <c r="B611" s="6">
        <v>44322</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s="2" t="str" cm="1">
        <f t="array" ref="I611">_xlfn.IFS(J611="Rob","Robusta",J611="Ara","Arabica",J611="Exc","Excelsa",J611="Lib","Liberica")</f>
        <v>Liberica</v>
      </c>
      <c r="J611" t="str">
        <f>_xlfn.XLOOKUP(orders!D611,products!$A$1:$A$49,products!$B$1:$B$49,,0)</f>
        <v>Lib</v>
      </c>
      <c r="K611" t="str" cm="1">
        <f t="array" ref="K611">_xlfn.IFS(L611="M","Mid",L611="D","Dark",L611="L","Light")</f>
        <v>Mid</v>
      </c>
      <c r="L611" t="str">
        <f>_xlfn.XLOOKUP(D611,products!$A$1:$A$49,products!$C$1:$C$49,,0)</f>
        <v>M</v>
      </c>
      <c r="M611" s="3">
        <f>_xlfn.XLOOKUP(orders!D611,products!$A$1:$A$49,products!$D$1:$D$49,,0)</f>
        <v>0.2</v>
      </c>
      <c r="N611" s="5">
        <f>_xlfn.XLOOKUP(orders!D611,products!$A$1:$A$49,products!$E$1:$E$49,,0)</f>
        <v>4.3650000000000002</v>
      </c>
      <c r="O611" s="5">
        <f t="shared" si="9"/>
        <v>26.19</v>
      </c>
      <c r="P611" t="str">
        <f>_xlfn.XLOOKUP(CoffeeSales[[#This Row],[Customer ID]],customers!$A$1:$A$1001,customers!$I$1:$I$1001,,0)</f>
        <v>Yes</v>
      </c>
    </row>
    <row r="612" spans="1:16" x14ac:dyDescent="0.3">
      <c r="A612" s="2" t="s">
        <v>3933</v>
      </c>
      <c r="B612" s="6">
        <v>44323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s="2" t="str" cm="1">
        <f t="array" ref="I612">_xlfn.IFS(J612="Rob","Robusta",J612="Ara","Arabica",J612="Exc","Excelsa",J612="Lib","Liberica")</f>
        <v>Robusta</v>
      </c>
      <c r="J612" t="str">
        <f>_xlfn.XLOOKUP(orders!D612,products!$A$1:$A$49,products!$B$1:$B$49,,0)</f>
        <v>Rob</v>
      </c>
      <c r="K612" t="str" cm="1">
        <f t="array" ref="K612">_xlfn.IFS(L612="M","Mid",L612="D","Dark",L612="L","Light")</f>
        <v>Mid</v>
      </c>
      <c r="L612" t="str">
        <f>_xlfn.XLOOKUP(D612,products!$A$1:$A$49,products!$C$1:$C$49,,0)</f>
        <v>M</v>
      </c>
      <c r="M612" s="3">
        <f>_xlfn.XLOOKUP(orders!D612,products!$A$1:$A$49,products!$D$1:$D$49,,0)</f>
        <v>1</v>
      </c>
      <c r="N612" s="5">
        <f>_xlfn.XLOOKUP(orders!D612,products!$A$1:$A$49,products!$E$1:$E$49,,0)</f>
        <v>9.9499999999999993</v>
      </c>
      <c r="O612" s="5">
        <f t="shared" si="9"/>
        <v>39.799999999999997</v>
      </c>
      <c r="P612" t="str">
        <f>_xlfn.XLOOKUP(CoffeeSales[[#This Row],[Customer ID]],customers!$A$1:$A$1001,customers!$I$1:$I$1001,,0)</f>
        <v>No</v>
      </c>
    </row>
    <row r="613" spans="1:16" x14ac:dyDescent="0.3">
      <c r="A613" s="2" t="s">
        <v>3939</v>
      </c>
      <c r="B613" s="6">
        <v>44324</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s="2" t="str" cm="1">
        <f t="array" ref="I613">_xlfn.IFS(J613="Rob","Robusta",J613="Ara","Arabica",J613="Exc","Excelsa",J613="Lib","Liberica")</f>
        <v>Excelsa</v>
      </c>
      <c r="J613" t="str">
        <f>_xlfn.XLOOKUP(orders!D613,products!$A$1:$A$49,products!$B$1:$B$49,,0)</f>
        <v>Exc</v>
      </c>
      <c r="K613" t="str" cm="1">
        <f t="array" ref="K613">_xlfn.IFS(L613="M","Mid",L613="D","Dark",L613="L","Light")</f>
        <v>Light</v>
      </c>
      <c r="L613" t="str">
        <f>_xlfn.XLOOKUP(D613,products!$A$1:$A$49,products!$C$1:$C$49,,0)</f>
        <v>L</v>
      </c>
      <c r="M613" s="3">
        <f>_xlfn.XLOOKUP(orders!D613,products!$A$1:$A$49,products!$D$1:$D$49,,0)</f>
        <v>2.5</v>
      </c>
      <c r="N613" s="5">
        <f>_xlfn.XLOOKUP(orders!D613,products!$A$1:$A$49,products!$E$1:$E$49,,0)</f>
        <v>34.154999999999994</v>
      </c>
      <c r="O613" s="5">
        <f t="shared" si="9"/>
        <v>68.309999999999988</v>
      </c>
      <c r="P613" t="str">
        <f>_xlfn.XLOOKUP(CoffeeSales[[#This Row],[Customer ID]],customers!$A$1:$A$1001,customers!$I$1:$I$1001,,0)</f>
        <v>No</v>
      </c>
    </row>
    <row r="614" spans="1:16" x14ac:dyDescent="0.3">
      <c r="A614" s="2" t="s">
        <v>3945</v>
      </c>
      <c r="B614" s="6">
        <v>44325</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s="2" t="str" cm="1">
        <f t="array" ref="I614">_xlfn.IFS(J614="Rob","Robusta",J614="Ara","Arabica",J614="Exc","Excelsa",J614="Lib","Liberica")</f>
        <v>Arabica</v>
      </c>
      <c r="J614" t="str">
        <f>_xlfn.XLOOKUP(orders!D614,products!$A$1:$A$49,products!$B$1:$B$49,,0)</f>
        <v>Ara</v>
      </c>
      <c r="K614" t="str" cm="1">
        <f t="array" ref="K614">_xlfn.IFS(L614="M","Mid",L614="D","Dark",L614="L","Light")</f>
        <v>Mid</v>
      </c>
      <c r="L614" t="str">
        <f>_xlfn.XLOOKUP(D614,products!$A$1:$A$49,products!$C$1:$C$49,,0)</f>
        <v>M</v>
      </c>
      <c r="M614" s="3">
        <f>_xlfn.XLOOKUP(orders!D614,products!$A$1:$A$49,products!$D$1:$D$49,,0)</f>
        <v>0.2</v>
      </c>
      <c r="N614" s="5">
        <f>_xlfn.XLOOKUP(orders!D614,products!$A$1:$A$49,products!$E$1:$E$49,,0)</f>
        <v>3.375</v>
      </c>
      <c r="O614" s="5">
        <f t="shared" si="9"/>
        <v>13.5</v>
      </c>
      <c r="P614" t="str">
        <f>_xlfn.XLOOKUP(CoffeeSales[[#This Row],[Customer ID]],customers!$A$1:$A$1001,customers!$I$1:$I$1001,,0)</f>
        <v>No</v>
      </c>
    </row>
    <row r="615" spans="1:16" x14ac:dyDescent="0.3">
      <c r="A615" s="2" t="s">
        <v>3950</v>
      </c>
      <c r="B615" s="6">
        <v>44326</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s="2" t="str" cm="1">
        <f t="array" ref="I615">_xlfn.IFS(J615="Rob","Robusta",J615="Ara","Arabica",J615="Exc","Excelsa",J615="Lib","Liberica")</f>
        <v>Robusta</v>
      </c>
      <c r="J615" t="str">
        <f>_xlfn.XLOOKUP(orders!D615,products!$A$1:$A$49,products!$B$1:$B$49,,0)</f>
        <v>Rob</v>
      </c>
      <c r="K615" t="str" cm="1">
        <f t="array" ref="K615">_xlfn.IFS(L615="M","Mid",L615="D","Dark",L615="L","Light")</f>
        <v>Mid</v>
      </c>
      <c r="L615" t="str">
        <f>_xlfn.XLOOKUP(D615,products!$A$1:$A$49,products!$C$1:$C$49,,0)</f>
        <v>M</v>
      </c>
      <c r="M615" s="3">
        <f>_xlfn.XLOOKUP(orders!D615,products!$A$1:$A$49,products!$D$1:$D$49,,0)</f>
        <v>0.5</v>
      </c>
      <c r="N615" s="5">
        <f>_xlfn.XLOOKUP(orders!D615,products!$A$1:$A$49,products!$E$1:$E$49,,0)</f>
        <v>5.97</v>
      </c>
      <c r="O615" s="5">
        <f t="shared" si="9"/>
        <v>5.97</v>
      </c>
      <c r="P615" t="str">
        <f>_xlfn.XLOOKUP(CoffeeSales[[#This Row],[Customer ID]],customers!$A$1:$A$1001,customers!$I$1:$I$1001,,0)</f>
        <v>No</v>
      </c>
    </row>
    <row r="616" spans="1:16" x14ac:dyDescent="0.3">
      <c r="A616" s="2" t="s">
        <v>3955</v>
      </c>
      <c r="B616" s="6">
        <v>44327</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s="2" t="str" cm="1">
        <f t="array" ref="I616">_xlfn.IFS(J616="Rob","Robusta",J616="Ara","Arabica",J616="Exc","Excelsa",J616="Lib","Liberica")</f>
        <v>Robusta</v>
      </c>
      <c r="J616" t="str">
        <f>_xlfn.XLOOKUP(orders!D616,products!$A$1:$A$49,products!$B$1:$B$49,,0)</f>
        <v>Rob</v>
      </c>
      <c r="K616" t="str" cm="1">
        <f t="array" ref="K616">_xlfn.IFS(L616="M","Mid",L616="D","Dark",L616="L","Light")</f>
        <v>Mid</v>
      </c>
      <c r="L616" t="str">
        <f>_xlfn.XLOOKUP(D616,products!$A$1:$A$49,products!$C$1:$C$49,,0)</f>
        <v>M</v>
      </c>
      <c r="M616" s="3">
        <f>_xlfn.XLOOKUP(orders!D616,products!$A$1:$A$49,products!$D$1:$D$49,,0)</f>
        <v>0.5</v>
      </c>
      <c r="N616" s="5">
        <f>_xlfn.XLOOKUP(orders!D616,products!$A$1:$A$49,products!$E$1:$E$49,,0)</f>
        <v>5.97</v>
      </c>
      <c r="O616" s="5">
        <f t="shared" si="9"/>
        <v>29.849999999999998</v>
      </c>
      <c r="P616" t="str">
        <f>_xlfn.XLOOKUP(CoffeeSales[[#This Row],[Customer ID]],customers!$A$1:$A$1001,customers!$I$1:$I$1001,,0)</f>
        <v>Yes</v>
      </c>
    </row>
    <row r="617" spans="1:16" x14ac:dyDescent="0.3">
      <c r="A617" s="2" t="s">
        <v>3960</v>
      </c>
      <c r="B617" s="6">
        <v>44328</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s="2" t="str" cm="1">
        <f t="array" ref="I617">_xlfn.IFS(J617="Rob","Robusta",J617="Ara","Arabica",J617="Exc","Excelsa",J617="Lib","Liberica")</f>
        <v>Liberica</v>
      </c>
      <c r="J617" t="str">
        <f>_xlfn.XLOOKUP(orders!D617,products!$A$1:$A$49,products!$B$1:$B$49,,0)</f>
        <v>Lib</v>
      </c>
      <c r="K617" t="str" cm="1">
        <f t="array" ref="K617">_xlfn.IFS(L617="M","Mid",L617="D","Dark",L617="L","Light")</f>
        <v>Light</v>
      </c>
      <c r="L617" t="str">
        <f>_xlfn.XLOOKUP(D617,products!$A$1:$A$49,products!$C$1:$C$49,,0)</f>
        <v>L</v>
      </c>
      <c r="M617" s="3">
        <f>_xlfn.XLOOKUP(orders!D617,products!$A$1:$A$49,products!$D$1:$D$49,,0)</f>
        <v>2.5</v>
      </c>
      <c r="N617" s="5">
        <f>_xlfn.XLOOKUP(orders!D617,products!$A$1:$A$49,products!$E$1:$E$49,,0)</f>
        <v>36.454999999999998</v>
      </c>
      <c r="O617" s="5">
        <f t="shared" si="9"/>
        <v>72.91</v>
      </c>
      <c r="P617" t="str">
        <f>_xlfn.XLOOKUP(CoffeeSales[[#This Row],[Customer ID]],customers!$A$1:$A$1001,customers!$I$1:$I$1001,,0)</f>
        <v>Yes</v>
      </c>
    </row>
    <row r="618" spans="1:16" x14ac:dyDescent="0.3">
      <c r="A618" s="2" t="s">
        <v>3966</v>
      </c>
      <c r="B618" s="6">
        <v>44329</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s="2" t="str" cm="1">
        <f t="array" ref="I618">_xlfn.IFS(J618="Rob","Robusta",J618="Ara","Arabica",J618="Exc","Excelsa",J618="Lib","Liberica")</f>
        <v>Excelsa</v>
      </c>
      <c r="J618" t="str">
        <f>_xlfn.XLOOKUP(orders!D618,products!$A$1:$A$49,products!$B$1:$B$49,,0)</f>
        <v>Exc</v>
      </c>
      <c r="K618" t="str" cm="1">
        <f t="array" ref="K618">_xlfn.IFS(L618="M","Mid",L618="D","Dark",L618="L","Light")</f>
        <v>Mid</v>
      </c>
      <c r="L618" t="str">
        <f>_xlfn.XLOOKUP(D618,products!$A$1:$A$49,products!$C$1:$C$49,,0)</f>
        <v>M</v>
      </c>
      <c r="M618" s="3">
        <f>_xlfn.XLOOKUP(orders!D618,products!$A$1:$A$49,products!$D$1:$D$49,,0)</f>
        <v>2.5</v>
      </c>
      <c r="N618" s="5">
        <f>_xlfn.XLOOKUP(orders!D618,products!$A$1:$A$49,products!$E$1:$E$49,,0)</f>
        <v>31.624999999999996</v>
      </c>
      <c r="O618" s="5">
        <f t="shared" si="9"/>
        <v>126.49999999999999</v>
      </c>
      <c r="P618" t="str">
        <f>_xlfn.XLOOKUP(CoffeeSales[[#This Row],[Customer ID]],customers!$A$1:$A$1001,customers!$I$1:$I$1001,,0)</f>
        <v>No</v>
      </c>
    </row>
    <row r="619" spans="1:16" x14ac:dyDescent="0.3">
      <c r="A619" s="2" t="s">
        <v>3972</v>
      </c>
      <c r="B619" s="6">
        <v>44330</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s="2" t="str" cm="1">
        <f t="array" ref="I619">_xlfn.IFS(J619="Rob","Robusta",J619="Ara","Arabica",J619="Exc","Excelsa",J619="Lib","Liberica")</f>
        <v>Liberica</v>
      </c>
      <c r="J619" t="str">
        <f>_xlfn.XLOOKUP(orders!D619,products!$A$1:$A$49,products!$B$1:$B$49,,0)</f>
        <v>Lib</v>
      </c>
      <c r="K619" t="str" cm="1">
        <f t="array" ref="K619">_xlfn.IFS(L619="M","Mid",L619="D","Dark",L619="L","Light")</f>
        <v>Mid</v>
      </c>
      <c r="L619" t="str">
        <f>_xlfn.XLOOKUP(D619,products!$A$1:$A$49,products!$C$1:$C$49,,0)</f>
        <v>M</v>
      </c>
      <c r="M619" s="3">
        <f>_xlfn.XLOOKUP(orders!D619,products!$A$1:$A$49,products!$D$1:$D$49,,0)</f>
        <v>2.5</v>
      </c>
      <c r="N619" s="5">
        <f>_xlfn.XLOOKUP(orders!D619,products!$A$1:$A$49,products!$E$1:$E$49,,0)</f>
        <v>33.464999999999996</v>
      </c>
      <c r="O619" s="5">
        <f t="shared" si="9"/>
        <v>33.464999999999996</v>
      </c>
      <c r="P619" t="str">
        <f>_xlfn.XLOOKUP(CoffeeSales[[#This Row],[Customer ID]],customers!$A$1:$A$1001,customers!$I$1:$I$1001,,0)</f>
        <v>No</v>
      </c>
    </row>
    <row r="620" spans="1:16" x14ac:dyDescent="0.3">
      <c r="A620" s="2" t="s">
        <v>3978</v>
      </c>
      <c r="B620" s="6">
        <v>44331</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s="2" t="str" cm="1">
        <f t="array" ref="I620">_xlfn.IFS(J620="Rob","Robusta",J620="Ara","Arabica",J620="Exc","Excelsa",J620="Lib","Liberica")</f>
        <v>Excelsa</v>
      </c>
      <c r="J620" t="str">
        <f>_xlfn.XLOOKUP(orders!D620,products!$A$1:$A$49,products!$B$1:$B$49,,0)</f>
        <v>Exc</v>
      </c>
      <c r="K620" t="str" cm="1">
        <f t="array" ref="K620">_xlfn.IFS(L620="M","Mid",L620="D","Dark",L620="L","Light")</f>
        <v>Dark</v>
      </c>
      <c r="L620" t="str">
        <f>_xlfn.XLOOKUP(D620,products!$A$1:$A$49,products!$C$1:$C$49,,0)</f>
        <v>D</v>
      </c>
      <c r="M620" s="3">
        <f>_xlfn.XLOOKUP(orders!D620,products!$A$1:$A$49,products!$D$1:$D$49,,0)</f>
        <v>1</v>
      </c>
      <c r="N620" s="5">
        <f>_xlfn.XLOOKUP(orders!D620,products!$A$1:$A$49,products!$E$1:$E$49,,0)</f>
        <v>12.15</v>
      </c>
      <c r="O620" s="5">
        <f t="shared" si="9"/>
        <v>72.900000000000006</v>
      </c>
      <c r="P620" t="str">
        <f>_xlfn.XLOOKUP(CoffeeSales[[#This Row],[Customer ID]],customers!$A$1:$A$1001,customers!$I$1:$I$1001,,0)</f>
        <v>Yes</v>
      </c>
    </row>
    <row r="621" spans="1:16" x14ac:dyDescent="0.3">
      <c r="A621" s="2" t="s">
        <v>3984</v>
      </c>
      <c r="B621" s="6">
        <v>44332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s="2" t="str" cm="1">
        <f t="array" ref="I621">_xlfn.IFS(J621="Rob","Robusta",J621="Ara","Arabica",J621="Exc","Excelsa",J621="Lib","Liberica")</f>
        <v>Liberica</v>
      </c>
      <c r="J621" t="str">
        <f>_xlfn.XLOOKUP(orders!D621,products!$A$1:$A$49,products!$B$1:$B$49,,0)</f>
        <v>Lib</v>
      </c>
      <c r="K621" t="str" cm="1">
        <f t="array" ref="K621">_xlfn.IFS(L621="M","Mid",L621="D","Dark",L621="L","Light")</f>
        <v>Dark</v>
      </c>
      <c r="L621" t="str">
        <f>_xlfn.XLOOKUP(D621,products!$A$1:$A$49,products!$C$1:$C$49,,0)</f>
        <v>D</v>
      </c>
      <c r="M621" s="3">
        <f>_xlfn.XLOOKUP(orders!D621,products!$A$1:$A$49,products!$D$1:$D$49,,0)</f>
        <v>0.5</v>
      </c>
      <c r="N621" s="5">
        <f>_xlfn.XLOOKUP(orders!D621,products!$A$1:$A$49,products!$E$1:$E$49,,0)</f>
        <v>7.77</v>
      </c>
      <c r="O621" s="5">
        <f t="shared" si="9"/>
        <v>15.54</v>
      </c>
      <c r="P621" t="str">
        <f>_xlfn.XLOOKUP(CoffeeSales[[#This Row],[Customer ID]],customers!$A$1:$A$1001,customers!$I$1:$I$1001,,0)</f>
        <v>Yes</v>
      </c>
    </row>
    <row r="622" spans="1:16" x14ac:dyDescent="0.3">
      <c r="A622" s="2" t="s">
        <v>3990</v>
      </c>
      <c r="B622" s="6">
        <v>44333</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s="2" t="str" cm="1">
        <f t="array" ref="I622">_xlfn.IFS(J622="Rob","Robusta",J622="Ara","Arabica",J622="Exc","Excelsa",J622="Lib","Liberica")</f>
        <v>Arabica</v>
      </c>
      <c r="J622" t="str">
        <f>_xlfn.XLOOKUP(orders!D622,products!$A$1:$A$49,products!$B$1:$B$49,,0)</f>
        <v>Ara</v>
      </c>
      <c r="K622" t="str" cm="1">
        <f t="array" ref="K622">_xlfn.IFS(L622="M","Mid",L622="D","Dark",L622="L","Light")</f>
        <v>Mid</v>
      </c>
      <c r="L622" t="str">
        <f>_xlfn.XLOOKUP(D622,products!$A$1:$A$49,products!$C$1:$C$49,,0)</f>
        <v>M</v>
      </c>
      <c r="M622" s="3">
        <f>_xlfn.XLOOKUP(orders!D622,products!$A$1:$A$49,products!$D$1:$D$49,,0)</f>
        <v>0.2</v>
      </c>
      <c r="N622" s="5">
        <f>_xlfn.XLOOKUP(orders!D622,products!$A$1:$A$49,products!$E$1:$E$49,,0)</f>
        <v>3.375</v>
      </c>
      <c r="O622" s="5">
        <f t="shared" si="9"/>
        <v>20.25</v>
      </c>
      <c r="P622" t="str">
        <f>_xlfn.XLOOKUP(CoffeeSales[[#This Row],[Customer ID]],customers!$A$1:$A$1001,customers!$I$1:$I$1001,,0)</f>
        <v>No</v>
      </c>
    </row>
    <row r="623" spans="1:16" x14ac:dyDescent="0.3">
      <c r="A623" s="2" t="s">
        <v>3996</v>
      </c>
      <c r="B623" s="6">
        <v>44334</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s="2" t="str" cm="1">
        <f t="array" ref="I623">_xlfn.IFS(J623="Rob","Robusta",J623="Ara","Arabica",J623="Exc","Excelsa",J623="Lib","Liberica")</f>
        <v>Arabica</v>
      </c>
      <c r="J623" t="str">
        <f>_xlfn.XLOOKUP(orders!D623,products!$A$1:$A$49,products!$B$1:$B$49,,0)</f>
        <v>Ara</v>
      </c>
      <c r="K623" t="str" cm="1">
        <f t="array" ref="K623">_xlfn.IFS(L623="M","Mid",L623="D","Dark",L623="L","Light")</f>
        <v>Light</v>
      </c>
      <c r="L623" t="str">
        <f>_xlfn.XLOOKUP(D623,products!$A$1:$A$49,products!$C$1:$C$49,,0)</f>
        <v>L</v>
      </c>
      <c r="M623" s="3">
        <f>_xlfn.XLOOKUP(orders!D623,products!$A$1:$A$49,products!$D$1:$D$49,,0)</f>
        <v>1</v>
      </c>
      <c r="N623" s="5">
        <f>_xlfn.XLOOKUP(orders!D623,products!$A$1:$A$49,products!$E$1:$E$49,,0)</f>
        <v>12.95</v>
      </c>
      <c r="O623" s="5">
        <f t="shared" si="9"/>
        <v>77.699999999999989</v>
      </c>
      <c r="P623" t="str">
        <f>_xlfn.XLOOKUP(CoffeeSales[[#This Row],[Customer ID]],customers!$A$1:$A$1001,customers!$I$1:$I$1001,,0)</f>
        <v>No</v>
      </c>
    </row>
    <row r="624" spans="1:16" x14ac:dyDescent="0.3">
      <c r="A624" s="2" t="s">
        <v>4002</v>
      </c>
      <c r="B624" s="6">
        <v>44335</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s="2" t="str" cm="1">
        <f t="array" ref="I624">_xlfn.IFS(J624="Rob","Robusta",J624="Ara","Arabica",J624="Exc","Excelsa",J624="Lib","Liberica")</f>
        <v>Liberica</v>
      </c>
      <c r="J624" t="str">
        <f>_xlfn.XLOOKUP(orders!D624,products!$A$1:$A$49,products!$B$1:$B$49,,0)</f>
        <v>Lib</v>
      </c>
      <c r="K624" t="str" cm="1">
        <f t="array" ref="K624">_xlfn.IFS(L624="M","Mid",L624="D","Dark",L624="L","Light")</f>
        <v>Mid</v>
      </c>
      <c r="L624" t="str">
        <f>_xlfn.XLOOKUP(D624,products!$A$1:$A$49,products!$C$1:$C$49,,0)</f>
        <v>M</v>
      </c>
      <c r="M624" s="3">
        <f>_xlfn.XLOOKUP(orders!D624,products!$A$1:$A$49,products!$D$1:$D$49,,0)</f>
        <v>2.5</v>
      </c>
      <c r="N624" s="5">
        <f>_xlfn.XLOOKUP(orders!D624,products!$A$1:$A$49,products!$E$1:$E$49,,0)</f>
        <v>33.464999999999996</v>
      </c>
      <c r="O624" s="5">
        <f t="shared" si="9"/>
        <v>133.85999999999999</v>
      </c>
      <c r="P624" t="str">
        <f>_xlfn.XLOOKUP(CoffeeSales[[#This Row],[Customer ID]],customers!$A$1:$A$1001,customers!$I$1:$I$1001,,0)</f>
        <v>No</v>
      </c>
    </row>
    <row r="625" spans="1:16" x14ac:dyDescent="0.3">
      <c r="A625" s="2" t="s">
        <v>4007</v>
      </c>
      <c r="B625" s="6">
        <v>44336</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s="2" t="str" cm="1">
        <f t="array" ref="I625">_xlfn.IFS(J625="Rob","Robusta",J625="Ara","Arabica",J625="Exc","Excelsa",J625="Lib","Liberica")</f>
        <v>Excelsa</v>
      </c>
      <c r="J625" t="str">
        <f>_xlfn.XLOOKUP(orders!D625,products!$A$1:$A$49,products!$B$1:$B$49,,0)</f>
        <v>Exc</v>
      </c>
      <c r="K625" t="str" cm="1">
        <f t="array" ref="K625">_xlfn.IFS(L625="M","Mid",L625="D","Dark",L625="L","Light")</f>
        <v>Dark</v>
      </c>
      <c r="L625" t="str">
        <f>_xlfn.XLOOKUP(D625,products!$A$1:$A$49,products!$C$1:$C$49,,0)</f>
        <v>D</v>
      </c>
      <c r="M625" s="3">
        <f>_xlfn.XLOOKUP(orders!D625,products!$A$1:$A$49,products!$D$1:$D$49,,0)</f>
        <v>1</v>
      </c>
      <c r="N625" s="5">
        <f>_xlfn.XLOOKUP(orders!D625,products!$A$1:$A$49,products!$E$1:$E$49,,0)</f>
        <v>12.15</v>
      </c>
      <c r="O625" s="5">
        <f t="shared" si="9"/>
        <v>12.15</v>
      </c>
      <c r="P625" t="str">
        <f>_xlfn.XLOOKUP(CoffeeSales[[#This Row],[Customer ID]],customers!$A$1:$A$1001,customers!$I$1:$I$1001,,0)</f>
        <v>No</v>
      </c>
    </row>
    <row r="626" spans="1:16" x14ac:dyDescent="0.3">
      <c r="A626" s="2" t="s">
        <v>4012</v>
      </c>
      <c r="B626" s="6">
        <v>44337</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s="2" t="str" cm="1">
        <f t="array" ref="I626">_xlfn.IFS(J626="Rob","Robusta",J626="Ara","Arabica",J626="Exc","Excelsa",J626="Lib","Liberica")</f>
        <v>Excelsa</v>
      </c>
      <c r="J626" t="str">
        <f>_xlfn.XLOOKUP(orders!D626,products!$A$1:$A$49,products!$B$1:$B$49,,0)</f>
        <v>Exc</v>
      </c>
      <c r="K626" t="str" cm="1">
        <f t="array" ref="K626">_xlfn.IFS(L626="M","Mid",L626="D","Dark",L626="L","Light")</f>
        <v>Mid</v>
      </c>
      <c r="L626" t="str">
        <f>_xlfn.XLOOKUP(D626,products!$A$1:$A$49,products!$C$1:$C$49,,0)</f>
        <v>M</v>
      </c>
      <c r="M626" s="3">
        <f>_xlfn.XLOOKUP(orders!D626,products!$A$1:$A$49,products!$D$1:$D$49,,0)</f>
        <v>2.5</v>
      </c>
      <c r="N626" s="5">
        <f>_xlfn.XLOOKUP(orders!D626,products!$A$1:$A$49,products!$E$1:$E$49,,0)</f>
        <v>31.624999999999996</v>
      </c>
      <c r="O626" s="5">
        <f t="shared" si="9"/>
        <v>63.249999999999993</v>
      </c>
      <c r="P626" t="str">
        <f>_xlfn.XLOOKUP(CoffeeSales[[#This Row],[Customer ID]],customers!$A$1:$A$1001,customers!$I$1:$I$1001,,0)</f>
        <v>Yes</v>
      </c>
    </row>
    <row r="627" spans="1:16" x14ac:dyDescent="0.3">
      <c r="A627" s="2" t="s">
        <v>4017</v>
      </c>
      <c r="B627" s="6">
        <v>44338</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s="2" t="str" cm="1">
        <f t="array" ref="I627">_xlfn.IFS(J627="Rob","Robusta",J627="Ara","Arabica",J627="Exc","Excelsa",J627="Lib","Liberica")</f>
        <v>Robusta</v>
      </c>
      <c r="J627" t="str">
        <f>_xlfn.XLOOKUP(orders!D627,products!$A$1:$A$49,products!$B$1:$B$49,,0)</f>
        <v>Rob</v>
      </c>
      <c r="K627" t="str" cm="1">
        <f t="array" ref="K627">_xlfn.IFS(L627="M","Mid",L627="D","Dark",L627="L","Light")</f>
        <v>Light</v>
      </c>
      <c r="L627" t="str">
        <f>_xlfn.XLOOKUP(D627,products!$A$1:$A$49,products!$C$1:$C$49,,0)</f>
        <v>L</v>
      </c>
      <c r="M627" s="3">
        <f>_xlfn.XLOOKUP(orders!D627,products!$A$1:$A$49,products!$D$1:$D$49,,0)</f>
        <v>0.5</v>
      </c>
      <c r="N627" s="5">
        <f>_xlfn.XLOOKUP(orders!D627,products!$A$1:$A$49,products!$E$1:$E$49,,0)</f>
        <v>7.169999999999999</v>
      </c>
      <c r="O627" s="5">
        <f t="shared" si="9"/>
        <v>35.849999999999994</v>
      </c>
      <c r="P627" t="str">
        <f>_xlfn.XLOOKUP(CoffeeSales[[#This Row],[Customer ID]],customers!$A$1:$A$1001,customers!$I$1:$I$1001,,0)</f>
        <v>No</v>
      </c>
    </row>
    <row r="628" spans="1:16" x14ac:dyDescent="0.3">
      <c r="A628" s="2" t="s">
        <v>4023</v>
      </c>
      <c r="B628" s="6">
        <v>44339</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s="2" t="str" cm="1">
        <f t="array" ref="I628">_xlfn.IFS(J628="Rob","Robusta",J628="Ara","Arabica",J628="Exc","Excelsa",J628="Lib","Liberica")</f>
        <v>Arabica</v>
      </c>
      <c r="J628" t="str">
        <f>_xlfn.XLOOKUP(orders!D628,products!$A$1:$A$49,products!$B$1:$B$49,,0)</f>
        <v>Ara</v>
      </c>
      <c r="K628" t="str" cm="1">
        <f t="array" ref="K628">_xlfn.IFS(L628="M","Mid",L628="D","Dark",L628="L","Light")</f>
        <v>Mid</v>
      </c>
      <c r="L628" t="str">
        <f>_xlfn.XLOOKUP(D628,products!$A$1:$A$49,products!$C$1:$C$49,,0)</f>
        <v>M</v>
      </c>
      <c r="M628" s="3">
        <f>_xlfn.XLOOKUP(orders!D628,products!$A$1:$A$49,products!$D$1:$D$49,,0)</f>
        <v>2.5</v>
      </c>
      <c r="N628" s="5">
        <f>_xlfn.XLOOKUP(orders!D628,products!$A$1:$A$49,products!$E$1:$E$49,,0)</f>
        <v>25.874999999999996</v>
      </c>
      <c r="O628" s="5">
        <f t="shared" si="9"/>
        <v>77.624999999999986</v>
      </c>
      <c r="P628" t="str">
        <f>_xlfn.XLOOKUP(CoffeeSales[[#This Row],[Customer ID]],customers!$A$1:$A$1001,customers!$I$1:$I$1001,,0)</f>
        <v>No</v>
      </c>
    </row>
    <row r="629" spans="1:16" x14ac:dyDescent="0.3">
      <c r="A629" s="2" t="s">
        <v>4029</v>
      </c>
      <c r="B629" s="6">
        <v>44340</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s="2" t="str" cm="1">
        <f t="array" ref="I629">_xlfn.IFS(J629="Rob","Robusta",J629="Ara","Arabica",J629="Exc","Excelsa",J629="Lib","Liberica")</f>
        <v>Excelsa</v>
      </c>
      <c r="J629" t="str">
        <f>_xlfn.XLOOKUP(orders!D629,products!$A$1:$A$49,products!$B$1:$B$49,,0)</f>
        <v>Exc</v>
      </c>
      <c r="K629" t="str" cm="1">
        <f t="array" ref="K629">_xlfn.IFS(L629="M","Mid",L629="D","Dark",L629="L","Light")</f>
        <v>Mid</v>
      </c>
      <c r="L629" t="str">
        <f>_xlfn.XLOOKUP(D629,products!$A$1:$A$49,products!$C$1:$C$49,,0)</f>
        <v>M</v>
      </c>
      <c r="M629" s="3">
        <f>_xlfn.XLOOKUP(orders!D629,products!$A$1:$A$49,products!$D$1:$D$49,,0)</f>
        <v>2.5</v>
      </c>
      <c r="N629" s="5">
        <f>_xlfn.XLOOKUP(orders!D629,products!$A$1:$A$49,products!$E$1:$E$49,,0)</f>
        <v>31.624999999999996</v>
      </c>
      <c r="O629" s="5">
        <f t="shared" si="9"/>
        <v>63.249999999999993</v>
      </c>
      <c r="P629" t="str">
        <f>_xlfn.XLOOKUP(CoffeeSales[[#This Row],[Customer ID]],customers!$A$1:$A$1001,customers!$I$1:$I$1001,,0)</f>
        <v>Yes</v>
      </c>
    </row>
    <row r="630" spans="1:16" x14ac:dyDescent="0.3">
      <c r="A630" s="2" t="s">
        <v>4035</v>
      </c>
      <c r="B630" s="6">
        <v>44341</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s="2" t="str" cm="1">
        <f t="array" ref="I630">_xlfn.IFS(J630="Rob","Robusta",J630="Ara","Arabica",J630="Exc","Excelsa",J630="Lib","Liberica")</f>
        <v>Excelsa</v>
      </c>
      <c r="J630" t="str">
        <f>_xlfn.XLOOKUP(orders!D630,products!$A$1:$A$49,products!$B$1:$B$49,,0)</f>
        <v>Exc</v>
      </c>
      <c r="K630" t="str" cm="1">
        <f t="array" ref="K630">_xlfn.IFS(L630="M","Mid",L630="D","Dark",L630="L","Light")</f>
        <v>Light</v>
      </c>
      <c r="L630" t="str">
        <f>_xlfn.XLOOKUP(D630,products!$A$1:$A$49,products!$C$1:$C$49,,0)</f>
        <v>L</v>
      </c>
      <c r="M630" s="3">
        <f>_xlfn.XLOOKUP(orders!D630,products!$A$1:$A$49,products!$D$1:$D$49,,0)</f>
        <v>0.2</v>
      </c>
      <c r="N630" s="5">
        <f>_xlfn.XLOOKUP(orders!D630,products!$A$1:$A$49,products!$E$1:$E$49,,0)</f>
        <v>4.4550000000000001</v>
      </c>
      <c r="O630" s="5">
        <f t="shared" si="9"/>
        <v>26.73</v>
      </c>
      <c r="P630" t="str">
        <f>_xlfn.XLOOKUP(CoffeeSales[[#This Row],[Customer ID]],customers!$A$1:$A$1001,customers!$I$1:$I$1001,,0)</f>
        <v>Yes</v>
      </c>
    </row>
    <row r="631" spans="1:16" x14ac:dyDescent="0.3">
      <c r="A631" s="2" t="s">
        <v>4035</v>
      </c>
      <c r="B631" s="6">
        <v>44342</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s="2" t="str" cm="1">
        <f t="array" ref="I631">_xlfn.IFS(J631="Rob","Robusta",J631="Ara","Arabica",J631="Exc","Excelsa",J631="Lib","Liberica")</f>
        <v>Liberica</v>
      </c>
      <c r="J631" t="str">
        <f>_xlfn.XLOOKUP(orders!D631,products!$A$1:$A$49,products!$B$1:$B$49,,0)</f>
        <v>Lib</v>
      </c>
      <c r="K631" t="str" cm="1">
        <f t="array" ref="K631">_xlfn.IFS(L631="M","Mid",L631="D","Dark",L631="L","Light")</f>
        <v>Dark</v>
      </c>
      <c r="L631" t="str">
        <f>_xlfn.XLOOKUP(D631,products!$A$1:$A$49,products!$C$1:$C$49,,0)</f>
        <v>D</v>
      </c>
      <c r="M631" s="3">
        <f>_xlfn.XLOOKUP(orders!D631,products!$A$1:$A$49,products!$D$1:$D$49,,0)</f>
        <v>0.5</v>
      </c>
      <c r="N631" s="5">
        <f>_xlfn.XLOOKUP(orders!D631,products!$A$1:$A$49,products!$E$1:$E$49,,0)</f>
        <v>7.77</v>
      </c>
      <c r="O631" s="5">
        <f t="shared" si="9"/>
        <v>31.08</v>
      </c>
      <c r="P631" t="str">
        <f>_xlfn.XLOOKUP(CoffeeSales[[#This Row],[Customer ID]],customers!$A$1:$A$1001,customers!$I$1:$I$1001,,0)</f>
        <v>Yes</v>
      </c>
    </row>
    <row r="632" spans="1:16" x14ac:dyDescent="0.3">
      <c r="A632" s="2" t="s">
        <v>4035</v>
      </c>
      <c r="B632" s="6">
        <v>44343</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s="2" t="str" cm="1">
        <f t="array" ref="I632">_xlfn.IFS(J632="Rob","Robusta",J632="Ara","Arabica",J632="Exc","Excelsa",J632="Lib","Liberica")</f>
        <v>Arabica</v>
      </c>
      <c r="J632" t="str">
        <f>_xlfn.XLOOKUP(orders!D632,products!$A$1:$A$49,products!$B$1:$B$49,,0)</f>
        <v>Ara</v>
      </c>
      <c r="K632" t="str" cm="1">
        <f t="array" ref="K632">_xlfn.IFS(L632="M","Mid",L632="D","Dark",L632="L","Light")</f>
        <v>Dark</v>
      </c>
      <c r="L632" t="str">
        <f>_xlfn.XLOOKUP(D632,products!$A$1:$A$49,products!$C$1:$C$49,,0)</f>
        <v>D</v>
      </c>
      <c r="M632" s="3">
        <f>_xlfn.XLOOKUP(orders!D632,products!$A$1:$A$49,products!$D$1:$D$49,,0)</f>
        <v>0.2</v>
      </c>
      <c r="N632" s="5">
        <f>_xlfn.XLOOKUP(orders!D632,products!$A$1:$A$49,products!$E$1:$E$49,,0)</f>
        <v>2.9849999999999999</v>
      </c>
      <c r="O632" s="5">
        <f t="shared" si="9"/>
        <v>2.9849999999999999</v>
      </c>
      <c r="P632" t="str">
        <f>_xlfn.XLOOKUP(CoffeeSales[[#This Row],[Customer ID]],customers!$A$1:$A$1001,customers!$I$1:$I$1001,,0)</f>
        <v>Yes</v>
      </c>
    </row>
    <row r="633" spans="1:16" x14ac:dyDescent="0.3">
      <c r="A633" s="2" t="s">
        <v>4035</v>
      </c>
      <c r="B633" s="6">
        <v>44344</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s="2" t="str" cm="1">
        <f t="array" ref="I633">_xlfn.IFS(J633="Rob","Robusta",J633="Ara","Arabica",J633="Exc","Excelsa",J633="Lib","Liberica")</f>
        <v>Robusta</v>
      </c>
      <c r="J633" t="str">
        <f>_xlfn.XLOOKUP(orders!D633,products!$A$1:$A$49,products!$B$1:$B$49,,0)</f>
        <v>Rob</v>
      </c>
      <c r="K633" t="str" cm="1">
        <f t="array" ref="K633">_xlfn.IFS(L633="M","Mid",L633="D","Dark",L633="L","Light")</f>
        <v>Dark</v>
      </c>
      <c r="L633" t="str">
        <f>_xlfn.XLOOKUP(D633,products!$A$1:$A$49,products!$C$1:$C$49,,0)</f>
        <v>D</v>
      </c>
      <c r="M633" s="3">
        <f>_xlfn.XLOOKUP(orders!D633,products!$A$1:$A$49,products!$D$1:$D$49,,0)</f>
        <v>2.5</v>
      </c>
      <c r="N633" s="5">
        <f>_xlfn.XLOOKUP(orders!D633,products!$A$1:$A$49,products!$E$1:$E$49,,0)</f>
        <v>20.584999999999997</v>
      </c>
      <c r="O633" s="5">
        <f t="shared" si="9"/>
        <v>102.92499999999998</v>
      </c>
      <c r="P633" t="str">
        <f>_xlfn.XLOOKUP(CoffeeSales[[#This Row],[Customer ID]],customers!$A$1:$A$1001,customers!$I$1:$I$1001,,0)</f>
        <v>Yes</v>
      </c>
    </row>
    <row r="634" spans="1:16" x14ac:dyDescent="0.3">
      <c r="A634" s="2" t="s">
        <v>4056</v>
      </c>
      <c r="B634" s="6">
        <v>44345</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s="2" t="str" cm="1">
        <f t="array" ref="I634">_xlfn.IFS(J634="Rob","Robusta",J634="Ara","Arabica",J634="Exc","Excelsa",J634="Lib","Liberica")</f>
        <v>Excelsa</v>
      </c>
      <c r="J634" t="str">
        <f>_xlfn.XLOOKUP(orders!D634,products!$A$1:$A$49,products!$B$1:$B$49,,0)</f>
        <v>Exc</v>
      </c>
      <c r="K634" t="str" cm="1">
        <f t="array" ref="K634">_xlfn.IFS(L634="M","Mid",L634="D","Dark",L634="L","Light")</f>
        <v>Light</v>
      </c>
      <c r="L634" t="str">
        <f>_xlfn.XLOOKUP(D634,products!$A$1:$A$49,products!$C$1:$C$49,,0)</f>
        <v>L</v>
      </c>
      <c r="M634" s="3">
        <f>_xlfn.XLOOKUP(orders!D634,products!$A$1:$A$49,products!$D$1:$D$49,,0)</f>
        <v>0.5</v>
      </c>
      <c r="N634" s="5">
        <f>_xlfn.XLOOKUP(orders!D634,products!$A$1:$A$49,products!$E$1:$E$49,,0)</f>
        <v>8.91</v>
      </c>
      <c r="O634" s="5">
        <f t="shared" si="9"/>
        <v>35.64</v>
      </c>
      <c r="P634" t="str">
        <f>_xlfn.XLOOKUP(CoffeeSales[[#This Row],[Customer ID]],customers!$A$1:$A$1001,customers!$I$1:$I$1001,,0)</f>
        <v>No</v>
      </c>
    </row>
    <row r="635" spans="1:16" x14ac:dyDescent="0.3">
      <c r="A635" s="2" t="s">
        <v>4062</v>
      </c>
      <c r="B635" s="6">
        <v>44346</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s="2" t="str" cm="1">
        <f t="array" ref="I635">_xlfn.IFS(J635="Rob","Robusta",J635="Ara","Arabica",J635="Exc","Excelsa",J635="Lib","Liberica")</f>
        <v>Robusta</v>
      </c>
      <c r="J635" t="str">
        <f>_xlfn.XLOOKUP(orders!D635,products!$A$1:$A$49,products!$B$1:$B$49,,0)</f>
        <v>Rob</v>
      </c>
      <c r="K635" t="str" cm="1">
        <f t="array" ref="K635">_xlfn.IFS(L635="M","Mid",L635="D","Dark",L635="L","Light")</f>
        <v>Light</v>
      </c>
      <c r="L635" t="str">
        <f>_xlfn.XLOOKUP(D635,products!$A$1:$A$49,products!$C$1:$C$49,,0)</f>
        <v>L</v>
      </c>
      <c r="M635" s="3">
        <f>_xlfn.XLOOKUP(orders!D635,products!$A$1:$A$49,products!$D$1:$D$49,,0)</f>
        <v>1</v>
      </c>
      <c r="N635" s="5">
        <f>_xlfn.XLOOKUP(orders!D635,products!$A$1:$A$49,products!$E$1:$E$49,,0)</f>
        <v>11.95</v>
      </c>
      <c r="O635" s="5">
        <f t="shared" si="9"/>
        <v>47.8</v>
      </c>
      <c r="P635" t="str">
        <f>_xlfn.XLOOKUP(CoffeeSales[[#This Row],[Customer ID]],customers!$A$1:$A$1001,customers!$I$1:$I$1001,,0)</f>
        <v>No</v>
      </c>
    </row>
    <row r="636" spans="1:16" x14ac:dyDescent="0.3">
      <c r="A636" s="2" t="s">
        <v>4068</v>
      </c>
      <c r="B636" s="6">
        <v>44347</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s="2" t="str" cm="1">
        <f t="array" ref="I636">_xlfn.IFS(J636="Rob","Robusta",J636="Ara","Arabica",J636="Exc","Excelsa",J636="Lib","Liberica")</f>
        <v>Liberica</v>
      </c>
      <c r="J636" t="str">
        <f>_xlfn.XLOOKUP(orders!D636,products!$A$1:$A$49,products!$B$1:$B$49,,0)</f>
        <v>Lib</v>
      </c>
      <c r="K636" t="str" cm="1">
        <f t="array" ref="K636">_xlfn.IFS(L636="M","Mid",L636="D","Dark",L636="L","Light")</f>
        <v>Mid</v>
      </c>
      <c r="L636" t="str">
        <f>_xlfn.XLOOKUP(D636,products!$A$1:$A$49,products!$C$1:$C$49,,0)</f>
        <v>M</v>
      </c>
      <c r="M636" s="3">
        <f>_xlfn.XLOOKUP(orders!D636,products!$A$1:$A$49,products!$D$1:$D$49,,0)</f>
        <v>1</v>
      </c>
      <c r="N636" s="5">
        <f>_xlfn.XLOOKUP(orders!D636,products!$A$1:$A$49,products!$E$1:$E$49,,0)</f>
        <v>14.55</v>
      </c>
      <c r="O636" s="5">
        <f t="shared" si="9"/>
        <v>43.650000000000006</v>
      </c>
      <c r="P636" t="str">
        <f>_xlfn.XLOOKUP(CoffeeSales[[#This Row],[Customer ID]],customers!$A$1:$A$1001,customers!$I$1:$I$1001,,0)</f>
        <v>No</v>
      </c>
    </row>
    <row r="637" spans="1:16" x14ac:dyDescent="0.3">
      <c r="A637" s="2" t="s">
        <v>4074</v>
      </c>
      <c r="B637" s="6">
        <v>44348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s="2" t="str" cm="1">
        <f t="array" ref="I637">_xlfn.IFS(J637="Rob","Robusta",J637="Ara","Arabica",J637="Exc","Excelsa",J637="Lib","Liberica")</f>
        <v>Excelsa</v>
      </c>
      <c r="J637" t="str">
        <f>_xlfn.XLOOKUP(orders!D637,products!$A$1:$A$49,products!$B$1:$B$49,,0)</f>
        <v>Exc</v>
      </c>
      <c r="K637" t="str" cm="1">
        <f t="array" ref="K637">_xlfn.IFS(L637="M","Mid",L637="D","Dark",L637="L","Light")</f>
        <v>Light</v>
      </c>
      <c r="L637" t="str">
        <f>_xlfn.XLOOKUP(D637,products!$A$1:$A$49,products!$C$1:$C$49,,0)</f>
        <v>L</v>
      </c>
      <c r="M637" s="3">
        <f>_xlfn.XLOOKUP(orders!D637,products!$A$1:$A$49,products!$D$1:$D$49,,0)</f>
        <v>0.5</v>
      </c>
      <c r="N637" s="5">
        <f>_xlfn.XLOOKUP(orders!D637,products!$A$1:$A$49,products!$E$1:$E$49,,0)</f>
        <v>8.91</v>
      </c>
      <c r="O637" s="5">
        <f t="shared" si="9"/>
        <v>35.64</v>
      </c>
      <c r="P637" t="str">
        <f>_xlfn.XLOOKUP(CoffeeSales[[#This Row],[Customer ID]],customers!$A$1:$A$1001,customers!$I$1:$I$1001,,0)</f>
        <v>Yes</v>
      </c>
    </row>
    <row r="638" spans="1:16" x14ac:dyDescent="0.3">
      <c r="A638" s="2" t="s">
        <v>4080</v>
      </c>
      <c r="B638" s="6">
        <v>44349</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s="2" t="str" cm="1">
        <f t="array" ref="I638">_xlfn.IFS(J638="Rob","Robusta",J638="Ara","Arabica",J638="Exc","Excelsa",J638="Lib","Liberica")</f>
        <v>Liberica</v>
      </c>
      <c r="J638" t="str">
        <f>_xlfn.XLOOKUP(orders!D638,products!$A$1:$A$49,products!$B$1:$B$49,,0)</f>
        <v>Lib</v>
      </c>
      <c r="K638" t="str" cm="1">
        <f t="array" ref="K638">_xlfn.IFS(L638="M","Mid",L638="D","Dark",L638="L","Light")</f>
        <v>Light</v>
      </c>
      <c r="L638" t="str">
        <f>_xlfn.XLOOKUP(D638,products!$A$1:$A$49,products!$C$1:$C$49,,0)</f>
        <v>L</v>
      </c>
      <c r="M638" s="3">
        <f>_xlfn.XLOOKUP(orders!D638,products!$A$1:$A$49,products!$D$1:$D$49,,0)</f>
        <v>1</v>
      </c>
      <c r="N638" s="5">
        <f>_xlfn.XLOOKUP(orders!D638,products!$A$1:$A$49,products!$E$1:$E$49,,0)</f>
        <v>15.85</v>
      </c>
      <c r="O638" s="5">
        <f t="shared" si="9"/>
        <v>95.1</v>
      </c>
      <c r="P638" t="str">
        <f>_xlfn.XLOOKUP(CoffeeSales[[#This Row],[Customer ID]],customers!$A$1:$A$1001,customers!$I$1:$I$1001,,0)</f>
        <v>Yes</v>
      </c>
    </row>
    <row r="639" spans="1:16" x14ac:dyDescent="0.3">
      <c r="A639" s="2" t="s">
        <v>4086</v>
      </c>
      <c r="B639" s="6">
        <v>44350</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s="2" t="str" cm="1">
        <f t="array" ref="I639">_xlfn.IFS(J639="Rob","Robusta",J639="Ara","Arabica",J639="Exc","Excelsa",J639="Lib","Liberica")</f>
        <v>Excelsa</v>
      </c>
      <c r="J639" t="str">
        <f>_xlfn.XLOOKUP(orders!D639,products!$A$1:$A$49,products!$B$1:$B$49,,0)</f>
        <v>Exc</v>
      </c>
      <c r="K639" t="str" cm="1">
        <f t="array" ref="K639">_xlfn.IFS(L639="M","Mid",L639="D","Dark",L639="L","Light")</f>
        <v>Mid</v>
      </c>
      <c r="L639" t="str">
        <f>_xlfn.XLOOKUP(D639,products!$A$1:$A$49,products!$C$1:$C$49,,0)</f>
        <v>M</v>
      </c>
      <c r="M639" s="3">
        <f>_xlfn.XLOOKUP(orders!D639,products!$A$1:$A$49,products!$D$1:$D$49,,0)</f>
        <v>2.5</v>
      </c>
      <c r="N639" s="5">
        <f>_xlfn.XLOOKUP(orders!D639,products!$A$1:$A$49,products!$E$1:$E$49,,0)</f>
        <v>31.624999999999996</v>
      </c>
      <c r="O639" s="5">
        <f t="shared" si="9"/>
        <v>31.624999999999996</v>
      </c>
      <c r="P639" t="str">
        <f>_xlfn.XLOOKUP(CoffeeSales[[#This Row],[Customer ID]],customers!$A$1:$A$1001,customers!$I$1:$I$1001,,0)</f>
        <v>Yes</v>
      </c>
    </row>
    <row r="640" spans="1:16" x14ac:dyDescent="0.3">
      <c r="A640" s="2" t="s">
        <v>4093</v>
      </c>
      <c r="B640" s="6">
        <v>44351</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s="2" t="str" cm="1">
        <f t="array" ref="I640">_xlfn.IFS(J640="Rob","Robusta",J640="Ara","Arabica",J640="Exc","Excelsa",J640="Lib","Liberica")</f>
        <v>Arabica</v>
      </c>
      <c r="J640" t="str">
        <f>_xlfn.XLOOKUP(orders!D640,products!$A$1:$A$49,products!$B$1:$B$49,,0)</f>
        <v>Ara</v>
      </c>
      <c r="K640" t="str" cm="1">
        <f t="array" ref="K640">_xlfn.IFS(L640="M","Mid",L640="D","Dark",L640="L","Light")</f>
        <v>Mid</v>
      </c>
      <c r="L640" t="str">
        <f>_xlfn.XLOOKUP(D640,products!$A$1:$A$49,products!$C$1:$C$49,,0)</f>
        <v>M</v>
      </c>
      <c r="M640" s="3">
        <f>_xlfn.XLOOKUP(orders!D640,products!$A$1:$A$49,products!$D$1:$D$49,,0)</f>
        <v>2.5</v>
      </c>
      <c r="N640" s="5">
        <f>_xlfn.XLOOKUP(orders!D640,products!$A$1:$A$49,products!$E$1:$E$49,,0)</f>
        <v>25.874999999999996</v>
      </c>
      <c r="O640" s="5">
        <f t="shared" si="9"/>
        <v>77.624999999999986</v>
      </c>
      <c r="P640" t="str">
        <f>_xlfn.XLOOKUP(CoffeeSales[[#This Row],[Customer ID]],customers!$A$1:$A$1001,customers!$I$1:$I$1001,,0)</f>
        <v>Yes</v>
      </c>
    </row>
    <row r="641" spans="1:16" x14ac:dyDescent="0.3">
      <c r="A641" s="2" t="s">
        <v>4098</v>
      </c>
      <c r="B641" s="6">
        <v>44352</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s="2" t="str" cm="1">
        <f t="array" ref="I641">_xlfn.IFS(J641="Rob","Robusta",J641="Ara","Arabica",J641="Exc","Excelsa",J641="Lib","Liberica")</f>
        <v>Liberica</v>
      </c>
      <c r="J641" t="str">
        <f>_xlfn.XLOOKUP(orders!D641,products!$A$1:$A$49,products!$B$1:$B$49,,0)</f>
        <v>Lib</v>
      </c>
      <c r="K641" t="str" cm="1">
        <f t="array" ref="K641">_xlfn.IFS(L641="M","Mid",L641="D","Dark",L641="L","Light")</f>
        <v>Dark</v>
      </c>
      <c r="L641" t="str">
        <f>_xlfn.XLOOKUP(D641,products!$A$1:$A$49,products!$C$1:$C$49,,0)</f>
        <v>D</v>
      </c>
      <c r="M641" s="3">
        <f>_xlfn.XLOOKUP(orders!D641,products!$A$1:$A$49,products!$D$1:$D$49,,0)</f>
        <v>0.2</v>
      </c>
      <c r="N641" s="5">
        <f>_xlfn.XLOOKUP(orders!D641,products!$A$1:$A$49,products!$E$1:$E$49,,0)</f>
        <v>3.8849999999999998</v>
      </c>
      <c r="O641" s="5">
        <f t="shared" si="9"/>
        <v>3.8849999999999998</v>
      </c>
      <c r="P641" t="str">
        <f>_xlfn.XLOOKUP(CoffeeSales[[#This Row],[Customer ID]],customers!$A$1:$A$1001,customers!$I$1:$I$1001,,0)</f>
        <v>Yes</v>
      </c>
    </row>
    <row r="642" spans="1:16" x14ac:dyDescent="0.3">
      <c r="A642" s="2" t="s">
        <v>4104</v>
      </c>
      <c r="B642" s="6">
        <v>44353</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s="2" t="str" cm="1">
        <f t="array" ref="I642">_xlfn.IFS(J642="Rob","Robusta",J642="Ara","Arabica",J642="Exc","Excelsa",J642="Lib","Liberica")</f>
        <v>Robusta</v>
      </c>
      <c r="J642" t="str">
        <f>_xlfn.XLOOKUP(orders!D642,products!$A$1:$A$49,products!$B$1:$B$49,,0)</f>
        <v>Rob</v>
      </c>
      <c r="K642" t="str" cm="1">
        <f t="array" ref="K642">_xlfn.IFS(L642="M","Mid",L642="D","Dark",L642="L","Light")</f>
        <v>Light</v>
      </c>
      <c r="L642" t="str">
        <f>_xlfn.XLOOKUP(D642,products!$A$1:$A$49,products!$C$1:$C$49,,0)</f>
        <v>L</v>
      </c>
      <c r="M642" s="3">
        <f>_xlfn.XLOOKUP(orders!D642,products!$A$1:$A$49,products!$D$1:$D$49,,0)</f>
        <v>2.5</v>
      </c>
      <c r="N642" s="5">
        <f>_xlfn.XLOOKUP(orders!D642,products!$A$1:$A$49,products!$E$1:$E$49,,0)</f>
        <v>27.484999999999996</v>
      </c>
      <c r="O642" s="5">
        <f t="shared" si="9"/>
        <v>137.42499999999998</v>
      </c>
      <c r="P642" t="str">
        <f>_xlfn.XLOOKUP(CoffeeSales[[#This Row],[Customer ID]],customers!$A$1:$A$1001,customers!$I$1:$I$1001,,0)</f>
        <v>No</v>
      </c>
    </row>
    <row r="643" spans="1:16" x14ac:dyDescent="0.3">
      <c r="A643" s="2" t="s">
        <v>4109</v>
      </c>
      <c r="B643" s="6">
        <v>44354</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s="2" t="str" cm="1">
        <f t="array" ref="I643">_xlfn.IFS(J643="Rob","Robusta",J643="Ara","Arabica",J643="Exc","Excelsa",J643="Lib","Liberica")</f>
        <v>Robusta</v>
      </c>
      <c r="J643" t="str">
        <f>_xlfn.XLOOKUP(orders!D643,products!$A$1:$A$49,products!$B$1:$B$49,,0)</f>
        <v>Rob</v>
      </c>
      <c r="K643" t="str" cm="1">
        <f t="array" ref="K643">_xlfn.IFS(L643="M","Mid",L643="D","Dark",L643="L","Light")</f>
        <v>Light</v>
      </c>
      <c r="L643" t="str">
        <f>_xlfn.XLOOKUP(D643,products!$A$1:$A$49,products!$C$1:$C$49,,0)</f>
        <v>L</v>
      </c>
      <c r="M643" s="3">
        <f>_xlfn.XLOOKUP(orders!D643,products!$A$1:$A$49,products!$D$1:$D$49,,0)</f>
        <v>1</v>
      </c>
      <c r="N643" s="5">
        <f>_xlfn.XLOOKUP(orders!D643,products!$A$1:$A$49,products!$E$1:$E$49,,0)</f>
        <v>11.95</v>
      </c>
      <c r="O643" s="5">
        <f t="shared" ref="O643:O706" si="10">E643*N643</f>
        <v>35.849999999999994</v>
      </c>
      <c r="P643" t="str">
        <f>_xlfn.XLOOKUP(CoffeeSales[[#This Row],[Customer ID]],customers!$A$1:$A$1001,customers!$I$1:$I$1001,,0)</f>
        <v>Yes</v>
      </c>
    </row>
    <row r="644" spans="1:16" x14ac:dyDescent="0.3">
      <c r="A644" s="2" t="s">
        <v>4115</v>
      </c>
      <c r="B644" s="6">
        <v>44355</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s="2" t="str" cm="1">
        <f t="array" ref="I644">_xlfn.IFS(J644="Rob","Robusta",J644="Ara","Arabica",J644="Exc","Excelsa",J644="Lib","Liberica")</f>
        <v>Excelsa</v>
      </c>
      <c r="J644" t="str">
        <f>_xlfn.XLOOKUP(orders!D644,products!$A$1:$A$49,products!$B$1:$B$49,,0)</f>
        <v>Exc</v>
      </c>
      <c r="K644" t="str" cm="1">
        <f t="array" ref="K644">_xlfn.IFS(L644="M","Mid",L644="D","Dark",L644="L","Light")</f>
        <v>Mid</v>
      </c>
      <c r="L644" t="str">
        <f>_xlfn.XLOOKUP(D644,products!$A$1:$A$49,products!$C$1:$C$49,,0)</f>
        <v>M</v>
      </c>
      <c r="M644" s="3">
        <f>_xlfn.XLOOKUP(orders!D644,products!$A$1:$A$49,products!$D$1:$D$49,,0)</f>
        <v>0.2</v>
      </c>
      <c r="N644" s="5">
        <f>_xlfn.XLOOKUP(orders!D644,products!$A$1:$A$49,products!$E$1:$E$49,,0)</f>
        <v>4.125</v>
      </c>
      <c r="O644" s="5">
        <f t="shared" si="10"/>
        <v>8.25</v>
      </c>
      <c r="P644" t="str">
        <f>_xlfn.XLOOKUP(CoffeeSales[[#This Row],[Customer ID]],customers!$A$1:$A$1001,customers!$I$1:$I$1001,,0)</f>
        <v>Yes</v>
      </c>
    </row>
    <row r="645" spans="1:16" x14ac:dyDescent="0.3">
      <c r="A645" s="2" t="s">
        <v>4123</v>
      </c>
      <c r="B645" s="6">
        <v>44356</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s="2" t="str" cm="1">
        <f t="array" ref="I645">_xlfn.IFS(J645="Rob","Robusta",J645="Ara","Arabica",J645="Exc","Excelsa",J645="Lib","Liberica")</f>
        <v>Excelsa</v>
      </c>
      <c r="J645" t="str">
        <f>_xlfn.XLOOKUP(orders!D645,products!$A$1:$A$49,products!$B$1:$B$49,,0)</f>
        <v>Exc</v>
      </c>
      <c r="K645" t="str" cm="1">
        <f t="array" ref="K645">_xlfn.IFS(L645="M","Mid",L645="D","Dark",L645="L","Light")</f>
        <v>Light</v>
      </c>
      <c r="L645" t="str">
        <f>_xlfn.XLOOKUP(D645,products!$A$1:$A$49,products!$C$1:$C$49,,0)</f>
        <v>L</v>
      </c>
      <c r="M645" s="3">
        <f>_xlfn.XLOOKUP(orders!D645,products!$A$1:$A$49,products!$D$1:$D$49,,0)</f>
        <v>2.5</v>
      </c>
      <c r="N645" s="5">
        <f>_xlfn.XLOOKUP(orders!D645,products!$A$1:$A$49,products!$E$1:$E$49,,0)</f>
        <v>34.154999999999994</v>
      </c>
      <c r="O645" s="5">
        <f t="shared" si="10"/>
        <v>102.46499999999997</v>
      </c>
      <c r="P645" t="str">
        <f>_xlfn.XLOOKUP(CoffeeSales[[#This Row],[Customer ID]],customers!$A$1:$A$1001,customers!$I$1:$I$1001,,0)</f>
        <v>Yes</v>
      </c>
    </row>
    <row r="646" spans="1:16" x14ac:dyDescent="0.3">
      <c r="A646" s="2" t="s">
        <v>4128</v>
      </c>
      <c r="B646" s="6">
        <v>44357</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s="2" t="str" cm="1">
        <f t="array" ref="I646">_xlfn.IFS(J646="Rob","Robusta",J646="Ara","Arabica",J646="Exc","Excelsa",J646="Lib","Liberica")</f>
        <v>Robusta</v>
      </c>
      <c r="J646" t="str">
        <f>_xlfn.XLOOKUP(orders!D646,products!$A$1:$A$49,products!$B$1:$B$49,,0)</f>
        <v>Rob</v>
      </c>
      <c r="K646" t="str" cm="1">
        <f t="array" ref="K646">_xlfn.IFS(L646="M","Mid",L646="D","Dark",L646="L","Light")</f>
        <v>Dark</v>
      </c>
      <c r="L646" t="str">
        <f>_xlfn.XLOOKUP(D646,products!$A$1:$A$49,products!$C$1:$C$49,,0)</f>
        <v>D</v>
      </c>
      <c r="M646" s="3">
        <f>_xlfn.XLOOKUP(orders!D646,products!$A$1:$A$49,products!$D$1:$D$49,,0)</f>
        <v>2.5</v>
      </c>
      <c r="N646" s="5">
        <f>_xlfn.XLOOKUP(orders!D646,products!$A$1:$A$49,products!$E$1:$E$49,,0)</f>
        <v>20.584999999999997</v>
      </c>
      <c r="O646" s="5">
        <f t="shared" si="10"/>
        <v>41.169999999999995</v>
      </c>
      <c r="P646" t="str">
        <f>_xlfn.XLOOKUP(CoffeeSales[[#This Row],[Customer ID]],customers!$A$1:$A$1001,customers!$I$1:$I$1001,,0)</f>
        <v>No</v>
      </c>
    </row>
    <row r="647" spans="1:16" x14ac:dyDescent="0.3">
      <c r="A647" s="2" t="s">
        <v>4133</v>
      </c>
      <c r="B647" s="6">
        <v>44358</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s="2" t="str" cm="1">
        <f t="array" ref="I647">_xlfn.IFS(J647="Rob","Robusta",J647="Ara","Arabica",J647="Exc","Excelsa",J647="Lib","Liberica")</f>
        <v>Arabica</v>
      </c>
      <c r="J647" t="str">
        <f>_xlfn.XLOOKUP(orders!D647,products!$A$1:$A$49,products!$B$1:$B$49,,0)</f>
        <v>Ara</v>
      </c>
      <c r="K647" t="str" cm="1">
        <f t="array" ref="K647">_xlfn.IFS(L647="M","Mid",L647="D","Dark",L647="L","Light")</f>
        <v>Dark</v>
      </c>
      <c r="L647" t="str">
        <f>_xlfn.XLOOKUP(D647,products!$A$1:$A$49,products!$C$1:$C$49,,0)</f>
        <v>D</v>
      </c>
      <c r="M647" s="3">
        <f>_xlfn.XLOOKUP(orders!D647,products!$A$1:$A$49,products!$D$1:$D$49,,0)</f>
        <v>2.5</v>
      </c>
      <c r="N647" s="5">
        <f>_xlfn.XLOOKUP(orders!D647,products!$A$1:$A$49,products!$E$1:$E$49,,0)</f>
        <v>22.884999999999998</v>
      </c>
      <c r="O647" s="5">
        <f t="shared" si="10"/>
        <v>68.655000000000001</v>
      </c>
      <c r="P647" t="str">
        <f>_xlfn.XLOOKUP(CoffeeSales[[#This Row],[Customer ID]],customers!$A$1:$A$1001,customers!$I$1:$I$1001,,0)</f>
        <v>Yes</v>
      </c>
    </row>
    <row r="648" spans="1:16" x14ac:dyDescent="0.3">
      <c r="A648" s="2" t="s">
        <v>4139</v>
      </c>
      <c r="B648" s="6">
        <v>44359</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s="2" t="str" cm="1">
        <f t="array" ref="I648">_xlfn.IFS(J648="Rob","Robusta",J648="Ara","Arabica",J648="Exc","Excelsa",J648="Lib","Liberica")</f>
        <v>Arabica</v>
      </c>
      <c r="J648" t="str">
        <f>_xlfn.XLOOKUP(orders!D648,products!$A$1:$A$49,products!$B$1:$B$49,,0)</f>
        <v>Ara</v>
      </c>
      <c r="K648" t="str" cm="1">
        <f t="array" ref="K648">_xlfn.IFS(L648="M","Mid",L648="D","Dark",L648="L","Light")</f>
        <v>Dark</v>
      </c>
      <c r="L648" t="str">
        <f>_xlfn.XLOOKUP(D648,products!$A$1:$A$49,products!$C$1:$C$49,,0)</f>
        <v>D</v>
      </c>
      <c r="M648" s="3">
        <f>_xlfn.XLOOKUP(orders!D648,products!$A$1:$A$49,products!$D$1:$D$49,,0)</f>
        <v>1</v>
      </c>
      <c r="N648" s="5">
        <f>_xlfn.XLOOKUP(orders!D648,products!$A$1:$A$49,products!$E$1:$E$49,,0)</f>
        <v>9.9499999999999993</v>
      </c>
      <c r="O648" s="5">
        <f t="shared" si="10"/>
        <v>9.9499999999999993</v>
      </c>
      <c r="P648" t="str">
        <f>_xlfn.XLOOKUP(CoffeeSales[[#This Row],[Customer ID]],customers!$A$1:$A$1001,customers!$I$1:$I$1001,,0)</f>
        <v>Yes</v>
      </c>
    </row>
    <row r="649" spans="1:16" x14ac:dyDescent="0.3">
      <c r="A649" s="2" t="s">
        <v>4145</v>
      </c>
      <c r="B649" s="6">
        <v>44360</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s="2" t="str" cm="1">
        <f t="array" ref="I649">_xlfn.IFS(J649="Rob","Robusta",J649="Ara","Arabica",J649="Exc","Excelsa",J649="Lib","Liberica")</f>
        <v>Liberica</v>
      </c>
      <c r="J649" t="str">
        <f>_xlfn.XLOOKUP(orders!D649,products!$A$1:$A$49,products!$B$1:$B$49,,0)</f>
        <v>Lib</v>
      </c>
      <c r="K649" t="str" cm="1">
        <f t="array" ref="K649">_xlfn.IFS(L649="M","Mid",L649="D","Dark",L649="L","Light")</f>
        <v>Light</v>
      </c>
      <c r="L649" t="str">
        <f>_xlfn.XLOOKUP(D649,products!$A$1:$A$49,products!$C$1:$C$49,,0)</f>
        <v>L</v>
      </c>
      <c r="M649" s="3">
        <f>_xlfn.XLOOKUP(orders!D649,products!$A$1:$A$49,products!$D$1:$D$49,,0)</f>
        <v>0.5</v>
      </c>
      <c r="N649" s="5">
        <f>_xlfn.XLOOKUP(orders!D649,products!$A$1:$A$49,products!$E$1:$E$49,,0)</f>
        <v>9.51</v>
      </c>
      <c r="O649" s="5">
        <f t="shared" si="10"/>
        <v>28.53</v>
      </c>
      <c r="P649" t="str">
        <f>_xlfn.XLOOKUP(CoffeeSales[[#This Row],[Customer ID]],customers!$A$1:$A$1001,customers!$I$1:$I$1001,,0)</f>
        <v>Yes</v>
      </c>
    </row>
    <row r="650" spans="1:16" x14ac:dyDescent="0.3">
      <c r="A650" s="2" t="s">
        <v>4151</v>
      </c>
      <c r="B650" s="6">
        <v>44361</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s="2" t="str" cm="1">
        <f t="array" ref="I650">_xlfn.IFS(J650="Rob","Robusta",J650="Ara","Arabica",J650="Exc","Excelsa",J650="Lib","Liberica")</f>
        <v>Robusta</v>
      </c>
      <c r="J650" t="str">
        <f>_xlfn.XLOOKUP(orders!D650,products!$A$1:$A$49,products!$B$1:$B$49,,0)</f>
        <v>Rob</v>
      </c>
      <c r="K650" t="str" cm="1">
        <f t="array" ref="K650">_xlfn.IFS(L650="M","Mid",L650="D","Dark",L650="L","Light")</f>
        <v>Dark</v>
      </c>
      <c r="L650" t="str">
        <f>_xlfn.XLOOKUP(D650,products!$A$1:$A$49,products!$C$1:$C$49,,0)</f>
        <v>D</v>
      </c>
      <c r="M650" s="3">
        <f>_xlfn.XLOOKUP(orders!D650,products!$A$1:$A$49,products!$D$1:$D$49,,0)</f>
        <v>0.2</v>
      </c>
      <c r="N650" s="5">
        <f>_xlfn.XLOOKUP(orders!D650,products!$A$1:$A$49,products!$E$1:$E$49,,0)</f>
        <v>2.6849999999999996</v>
      </c>
      <c r="O650" s="5">
        <f t="shared" si="10"/>
        <v>16.11</v>
      </c>
      <c r="P650" t="str">
        <f>_xlfn.XLOOKUP(CoffeeSales[[#This Row],[Customer ID]],customers!$A$1:$A$1001,customers!$I$1:$I$1001,,0)</f>
        <v>No</v>
      </c>
    </row>
    <row r="651" spans="1:16" x14ac:dyDescent="0.3">
      <c r="A651" s="2" t="s">
        <v>4157</v>
      </c>
      <c r="B651" s="6">
        <v>44362</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s="2" t="str" cm="1">
        <f t="array" ref="I651">_xlfn.IFS(J651="Rob","Robusta",J651="Ara","Arabica",J651="Exc","Excelsa",J651="Lib","Liberica")</f>
        <v>Liberica</v>
      </c>
      <c r="J651" t="str">
        <f>_xlfn.XLOOKUP(orders!D651,products!$A$1:$A$49,products!$B$1:$B$49,,0)</f>
        <v>Lib</v>
      </c>
      <c r="K651" t="str" cm="1">
        <f t="array" ref="K651">_xlfn.IFS(L651="M","Mid",L651="D","Dark",L651="L","Light")</f>
        <v>Light</v>
      </c>
      <c r="L651" t="str">
        <f>_xlfn.XLOOKUP(D651,products!$A$1:$A$49,products!$C$1:$C$49,,0)</f>
        <v>L</v>
      </c>
      <c r="M651" s="3">
        <f>_xlfn.XLOOKUP(orders!D651,products!$A$1:$A$49,products!$D$1:$D$49,,0)</f>
        <v>1</v>
      </c>
      <c r="N651" s="5">
        <f>_xlfn.XLOOKUP(orders!D651,products!$A$1:$A$49,products!$E$1:$E$49,,0)</f>
        <v>15.85</v>
      </c>
      <c r="O651" s="5">
        <f t="shared" si="10"/>
        <v>95.1</v>
      </c>
      <c r="P651" t="str">
        <f>_xlfn.XLOOKUP(CoffeeSales[[#This Row],[Customer ID]],customers!$A$1:$A$1001,customers!$I$1:$I$1001,,0)</f>
        <v>No</v>
      </c>
    </row>
    <row r="652" spans="1:16" x14ac:dyDescent="0.3">
      <c r="A652" s="2" t="s">
        <v>4163</v>
      </c>
      <c r="B652" s="6">
        <v>44363</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s="2" t="str" cm="1">
        <f t="array" ref="I652">_xlfn.IFS(J652="Rob","Robusta",J652="Ara","Arabica",J652="Exc","Excelsa",J652="Lib","Liberica")</f>
        <v>Robusta</v>
      </c>
      <c r="J652" t="str">
        <f>_xlfn.XLOOKUP(orders!D652,products!$A$1:$A$49,products!$B$1:$B$49,,0)</f>
        <v>Rob</v>
      </c>
      <c r="K652" t="str" cm="1">
        <f t="array" ref="K652">_xlfn.IFS(L652="M","Mid",L652="D","Dark",L652="L","Light")</f>
        <v>Dark</v>
      </c>
      <c r="L652" t="str">
        <f>_xlfn.XLOOKUP(D652,products!$A$1:$A$49,products!$C$1:$C$49,,0)</f>
        <v>D</v>
      </c>
      <c r="M652" s="3">
        <f>_xlfn.XLOOKUP(orders!D652,products!$A$1:$A$49,products!$D$1:$D$49,,0)</f>
        <v>0.5</v>
      </c>
      <c r="N652" s="5">
        <f>_xlfn.XLOOKUP(orders!D652,products!$A$1:$A$49,products!$E$1:$E$49,,0)</f>
        <v>5.3699999999999992</v>
      </c>
      <c r="O652" s="5">
        <f t="shared" si="10"/>
        <v>5.3699999999999992</v>
      </c>
      <c r="P652" t="str">
        <f>_xlfn.XLOOKUP(CoffeeSales[[#This Row],[Customer ID]],customers!$A$1:$A$1001,customers!$I$1:$I$1001,,0)</f>
        <v>Yes</v>
      </c>
    </row>
    <row r="653" spans="1:16" x14ac:dyDescent="0.3">
      <c r="A653" s="2" t="s">
        <v>4169</v>
      </c>
      <c r="B653" s="6">
        <v>44364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s="2" t="str" cm="1">
        <f t="array" ref="I653">_xlfn.IFS(J653="Rob","Robusta",J653="Ara","Arabica",J653="Exc","Excelsa",J653="Lib","Liberica")</f>
        <v>Robusta</v>
      </c>
      <c r="J653" t="str">
        <f>_xlfn.XLOOKUP(orders!D653,products!$A$1:$A$49,products!$B$1:$B$49,,0)</f>
        <v>Rob</v>
      </c>
      <c r="K653" t="str" cm="1">
        <f t="array" ref="K653">_xlfn.IFS(L653="M","Mid",L653="D","Dark",L653="L","Light")</f>
        <v>Light</v>
      </c>
      <c r="L653" t="str">
        <f>_xlfn.XLOOKUP(D653,products!$A$1:$A$49,products!$C$1:$C$49,,0)</f>
        <v>L</v>
      </c>
      <c r="M653" s="3">
        <f>_xlfn.XLOOKUP(orders!D653,products!$A$1:$A$49,products!$D$1:$D$49,,0)</f>
        <v>1</v>
      </c>
      <c r="N653" s="5">
        <f>_xlfn.XLOOKUP(orders!D653,products!$A$1:$A$49,products!$E$1:$E$49,,0)</f>
        <v>11.95</v>
      </c>
      <c r="O653" s="5">
        <f t="shared" si="10"/>
        <v>47.8</v>
      </c>
      <c r="P653" t="str">
        <f>_xlfn.XLOOKUP(CoffeeSales[[#This Row],[Customer ID]],customers!$A$1:$A$1001,customers!$I$1:$I$1001,,0)</f>
        <v>No</v>
      </c>
    </row>
    <row r="654" spans="1:16" x14ac:dyDescent="0.3">
      <c r="A654" s="2" t="s">
        <v>4174</v>
      </c>
      <c r="B654" s="6">
        <v>44365</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s="2" t="str" cm="1">
        <f t="array" ref="I654">_xlfn.IFS(J654="Rob","Robusta",J654="Ara","Arabica",J654="Exc","Excelsa",J654="Lib","Liberica")</f>
        <v>Liberica</v>
      </c>
      <c r="J654" t="str">
        <f>_xlfn.XLOOKUP(orders!D654,products!$A$1:$A$49,products!$B$1:$B$49,,0)</f>
        <v>Lib</v>
      </c>
      <c r="K654" t="str" cm="1">
        <f t="array" ref="K654">_xlfn.IFS(L654="M","Mid",L654="D","Dark",L654="L","Light")</f>
        <v>Light</v>
      </c>
      <c r="L654" t="str">
        <f>_xlfn.XLOOKUP(D654,products!$A$1:$A$49,products!$C$1:$C$49,,0)</f>
        <v>L</v>
      </c>
      <c r="M654" s="3">
        <f>_xlfn.XLOOKUP(orders!D654,products!$A$1:$A$49,products!$D$1:$D$49,,0)</f>
        <v>1</v>
      </c>
      <c r="N654" s="5">
        <f>_xlfn.XLOOKUP(orders!D654,products!$A$1:$A$49,products!$E$1:$E$49,,0)</f>
        <v>15.85</v>
      </c>
      <c r="O654" s="5">
        <f t="shared" si="10"/>
        <v>63.4</v>
      </c>
      <c r="P654" t="str">
        <f>_xlfn.XLOOKUP(CoffeeSales[[#This Row],[Customer ID]],customers!$A$1:$A$1001,customers!$I$1:$I$1001,,0)</f>
        <v>No</v>
      </c>
    </row>
    <row r="655" spans="1:16" x14ac:dyDescent="0.3">
      <c r="A655" s="2" t="s">
        <v>4179</v>
      </c>
      <c r="B655" s="6">
        <v>44366</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s="2" t="str" cm="1">
        <f t="array" ref="I655">_xlfn.IFS(J655="Rob","Robusta",J655="Ara","Arabica",J655="Exc","Excelsa",J655="Lib","Liberica")</f>
        <v>Arabica</v>
      </c>
      <c r="J655" t="str">
        <f>_xlfn.XLOOKUP(orders!D655,products!$A$1:$A$49,products!$B$1:$B$49,,0)</f>
        <v>Ara</v>
      </c>
      <c r="K655" t="str" cm="1">
        <f t="array" ref="K655">_xlfn.IFS(L655="M","Mid",L655="D","Dark",L655="L","Light")</f>
        <v>Mid</v>
      </c>
      <c r="L655" t="str">
        <f>_xlfn.XLOOKUP(D655,products!$A$1:$A$49,products!$C$1:$C$49,,0)</f>
        <v>M</v>
      </c>
      <c r="M655" s="3">
        <f>_xlfn.XLOOKUP(orders!D655,products!$A$1:$A$49,products!$D$1:$D$49,,0)</f>
        <v>2.5</v>
      </c>
      <c r="N655" s="5">
        <f>_xlfn.XLOOKUP(orders!D655,products!$A$1:$A$49,products!$E$1:$E$49,,0)</f>
        <v>25.874999999999996</v>
      </c>
      <c r="O655" s="5">
        <f t="shared" si="10"/>
        <v>103.49999999999999</v>
      </c>
      <c r="P655" t="str">
        <f>_xlfn.XLOOKUP(CoffeeSales[[#This Row],[Customer ID]],customers!$A$1:$A$1001,customers!$I$1:$I$1001,,0)</f>
        <v>No</v>
      </c>
    </row>
    <row r="656" spans="1:16" x14ac:dyDescent="0.3">
      <c r="A656" s="2" t="s">
        <v>4185</v>
      </c>
      <c r="B656" s="6">
        <v>44367</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s="2" t="str" cm="1">
        <f t="array" ref="I656">_xlfn.IFS(J656="Rob","Robusta",J656="Ara","Arabica",J656="Exc","Excelsa",J656="Lib","Liberica")</f>
        <v>Arabica</v>
      </c>
      <c r="J656" t="str">
        <f>_xlfn.XLOOKUP(orders!D656,products!$A$1:$A$49,products!$B$1:$B$49,,0)</f>
        <v>Ara</v>
      </c>
      <c r="K656" t="str" cm="1">
        <f t="array" ref="K656">_xlfn.IFS(L656="M","Mid",L656="D","Dark",L656="L","Light")</f>
        <v>Dark</v>
      </c>
      <c r="L656" t="str">
        <f>_xlfn.XLOOKUP(D656,products!$A$1:$A$49,products!$C$1:$C$49,,0)</f>
        <v>D</v>
      </c>
      <c r="M656" s="3">
        <f>_xlfn.XLOOKUP(orders!D656,products!$A$1:$A$49,products!$D$1:$D$49,,0)</f>
        <v>2.5</v>
      </c>
      <c r="N656" s="5">
        <f>_xlfn.XLOOKUP(orders!D656,products!$A$1:$A$49,products!$E$1:$E$49,,0)</f>
        <v>22.884999999999998</v>
      </c>
      <c r="O656" s="5">
        <f t="shared" si="10"/>
        <v>68.655000000000001</v>
      </c>
      <c r="P656" t="str">
        <f>_xlfn.XLOOKUP(CoffeeSales[[#This Row],[Customer ID]],customers!$A$1:$A$1001,customers!$I$1:$I$1001,,0)</f>
        <v>No</v>
      </c>
    </row>
    <row r="657" spans="1:16" x14ac:dyDescent="0.3">
      <c r="A657" s="2" t="s">
        <v>4191</v>
      </c>
      <c r="B657" s="6">
        <v>44368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s="2" t="str" cm="1">
        <f t="array" ref="I657">_xlfn.IFS(J657="Rob","Robusta",J657="Ara","Arabica",J657="Exc","Excelsa",J657="Lib","Liberica")</f>
        <v>Robusta</v>
      </c>
      <c r="J657" t="str">
        <f>_xlfn.XLOOKUP(orders!D657,products!$A$1:$A$49,products!$B$1:$B$49,,0)</f>
        <v>Rob</v>
      </c>
      <c r="K657" t="str" cm="1">
        <f t="array" ref="K657">_xlfn.IFS(L657="M","Mid",L657="D","Dark",L657="L","Light")</f>
        <v>Mid</v>
      </c>
      <c r="L657" t="str">
        <f>_xlfn.XLOOKUP(D657,products!$A$1:$A$49,products!$C$1:$C$49,,0)</f>
        <v>M</v>
      </c>
      <c r="M657" s="3">
        <f>_xlfn.XLOOKUP(orders!D657,products!$A$1:$A$49,products!$D$1:$D$49,,0)</f>
        <v>2.5</v>
      </c>
      <c r="N657" s="5">
        <f>_xlfn.XLOOKUP(orders!D657,products!$A$1:$A$49,products!$E$1:$E$49,,0)</f>
        <v>22.884999999999998</v>
      </c>
      <c r="O657" s="5">
        <f t="shared" si="10"/>
        <v>45.769999999999996</v>
      </c>
      <c r="P657" t="str">
        <f>_xlfn.XLOOKUP(CoffeeSales[[#This Row],[Customer ID]],customers!$A$1:$A$1001,customers!$I$1:$I$1001,,0)</f>
        <v>Yes</v>
      </c>
    </row>
    <row r="658" spans="1:16" x14ac:dyDescent="0.3">
      <c r="A658" s="2" t="s">
        <v>4196</v>
      </c>
      <c r="B658" s="6">
        <v>44369</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s="2" t="str" cm="1">
        <f t="array" ref="I658">_xlfn.IFS(J658="Rob","Robusta",J658="Ara","Arabica",J658="Exc","Excelsa",J658="Lib","Liberica")</f>
        <v>Liberica</v>
      </c>
      <c r="J658" t="str">
        <f>_xlfn.XLOOKUP(orders!D658,products!$A$1:$A$49,products!$B$1:$B$49,,0)</f>
        <v>Lib</v>
      </c>
      <c r="K658" t="str" cm="1">
        <f t="array" ref="K658">_xlfn.IFS(L658="M","Mid",L658="D","Dark",L658="L","Light")</f>
        <v>Dark</v>
      </c>
      <c r="L658" t="str">
        <f>_xlfn.XLOOKUP(D658,products!$A$1:$A$49,products!$C$1:$C$49,,0)</f>
        <v>D</v>
      </c>
      <c r="M658" s="3">
        <f>_xlfn.XLOOKUP(orders!D658,products!$A$1:$A$49,products!$D$1:$D$49,,0)</f>
        <v>1</v>
      </c>
      <c r="N658" s="5">
        <f>_xlfn.XLOOKUP(orders!D658,products!$A$1:$A$49,products!$E$1:$E$49,,0)</f>
        <v>12.95</v>
      </c>
      <c r="O658" s="5">
        <f t="shared" si="10"/>
        <v>51.8</v>
      </c>
      <c r="P658" t="str">
        <f>_xlfn.XLOOKUP(CoffeeSales[[#This Row],[Customer ID]],customers!$A$1:$A$1001,customers!$I$1:$I$1001,,0)</f>
        <v>No</v>
      </c>
    </row>
    <row r="659" spans="1:16" x14ac:dyDescent="0.3">
      <c r="A659" s="2" t="s">
        <v>4201</v>
      </c>
      <c r="B659" s="6">
        <v>44370</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s="2" t="str" cm="1">
        <f t="array" ref="I659">_xlfn.IFS(J659="Rob","Robusta",J659="Ara","Arabica",J659="Exc","Excelsa",J659="Lib","Liberica")</f>
        <v>Arabica</v>
      </c>
      <c r="J659" t="str">
        <f>_xlfn.XLOOKUP(orders!D659,products!$A$1:$A$49,products!$B$1:$B$49,,0)</f>
        <v>Ara</v>
      </c>
      <c r="K659" t="str" cm="1">
        <f t="array" ref="K659">_xlfn.IFS(L659="M","Mid",L659="D","Dark",L659="L","Light")</f>
        <v>Mid</v>
      </c>
      <c r="L659" t="str">
        <f>_xlfn.XLOOKUP(D659,products!$A$1:$A$49,products!$C$1:$C$49,,0)</f>
        <v>M</v>
      </c>
      <c r="M659" s="3">
        <f>_xlfn.XLOOKUP(orders!D659,products!$A$1:$A$49,products!$D$1:$D$49,,0)</f>
        <v>0.5</v>
      </c>
      <c r="N659" s="5">
        <f>_xlfn.XLOOKUP(orders!D659,products!$A$1:$A$49,products!$E$1:$E$49,,0)</f>
        <v>6.75</v>
      </c>
      <c r="O659" s="5">
        <f t="shared" si="10"/>
        <v>13.5</v>
      </c>
      <c r="P659" t="str">
        <f>_xlfn.XLOOKUP(CoffeeSales[[#This Row],[Customer ID]],customers!$A$1:$A$1001,customers!$I$1:$I$1001,,0)</f>
        <v>Yes</v>
      </c>
    </row>
    <row r="660" spans="1:16" x14ac:dyDescent="0.3">
      <c r="A660" s="2" t="s">
        <v>4207</v>
      </c>
      <c r="B660" s="6">
        <v>44371</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s="2" t="str" cm="1">
        <f t="array" ref="I660">_xlfn.IFS(J660="Rob","Robusta",J660="Ara","Arabica",J660="Exc","Excelsa",J660="Lib","Liberica")</f>
        <v>Excelsa</v>
      </c>
      <c r="J660" t="str">
        <f>_xlfn.XLOOKUP(orders!D660,products!$A$1:$A$49,products!$B$1:$B$49,,0)</f>
        <v>Exc</v>
      </c>
      <c r="K660" t="str" cm="1">
        <f t="array" ref="K660">_xlfn.IFS(L660="M","Mid",L660="D","Dark",L660="L","Light")</f>
        <v>Mid</v>
      </c>
      <c r="L660" t="str">
        <f>_xlfn.XLOOKUP(D660,products!$A$1:$A$49,products!$C$1:$C$49,,0)</f>
        <v>M</v>
      </c>
      <c r="M660" s="3">
        <f>_xlfn.XLOOKUP(orders!D660,products!$A$1:$A$49,products!$D$1:$D$49,,0)</f>
        <v>0.5</v>
      </c>
      <c r="N660" s="5">
        <f>_xlfn.XLOOKUP(orders!D660,products!$A$1:$A$49,products!$E$1:$E$49,,0)</f>
        <v>8.25</v>
      </c>
      <c r="O660" s="5">
        <f t="shared" si="10"/>
        <v>24.75</v>
      </c>
      <c r="P660" t="str">
        <f>_xlfn.XLOOKUP(CoffeeSales[[#This Row],[Customer ID]],customers!$A$1:$A$1001,customers!$I$1:$I$1001,,0)</f>
        <v>Yes</v>
      </c>
    </row>
    <row r="661" spans="1:16" x14ac:dyDescent="0.3">
      <c r="A661" s="2" t="s">
        <v>4211</v>
      </c>
      <c r="B661" s="6">
        <v>44372</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s="2" t="str" cm="1">
        <f t="array" ref="I661">_xlfn.IFS(J661="Rob","Robusta",J661="Ara","Arabica",J661="Exc","Excelsa",J661="Lib","Liberica")</f>
        <v>Arabica</v>
      </c>
      <c r="J661" t="str">
        <f>_xlfn.XLOOKUP(orders!D661,products!$A$1:$A$49,products!$B$1:$B$49,,0)</f>
        <v>Ara</v>
      </c>
      <c r="K661" t="str" cm="1">
        <f t="array" ref="K661">_xlfn.IFS(L661="M","Mid",L661="D","Dark",L661="L","Light")</f>
        <v>Dark</v>
      </c>
      <c r="L661" t="str">
        <f>_xlfn.XLOOKUP(D661,products!$A$1:$A$49,products!$C$1:$C$49,,0)</f>
        <v>D</v>
      </c>
      <c r="M661" s="3">
        <f>_xlfn.XLOOKUP(orders!D661,products!$A$1:$A$49,products!$D$1:$D$49,,0)</f>
        <v>2.5</v>
      </c>
      <c r="N661" s="5">
        <f>_xlfn.XLOOKUP(orders!D661,products!$A$1:$A$49,products!$E$1:$E$49,,0)</f>
        <v>22.884999999999998</v>
      </c>
      <c r="O661" s="5">
        <f t="shared" si="10"/>
        <v>45.769999999999996</v>
      </c>
      <c r="P661" t="str">
        <f>_xlfn.XLOOKUP(CoffeeSales[[#This Row],[Customer ID]],customers!$A$1:$A$1001,customers!$I$1:$I$1001,,0)</f>
        <v>Yes</v>
      </c>
    </row>
    <row r="662" spans="1:16" x14ac:dyDescent="0.3">
      <c r="A662" s="2" t="s">
        <v>4217</v>
      </c>
      <c r="B662" s="6">
        <v>44373</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s="2" t="str" cm="1">
        <f t="array" ref="I662">_xlfn.IFS(J662="Rob","Robusta",J662="Ara","Arabica",J662="Exc","Excelsa",J662="Lib","Liberica")</f>
        <v>Excelsa</v>
      </c>
      <c r="J662" t="str">
        <f>_xlfn.XLOOKUP(orders!D662,products!$A$1:$A$49,products!$B$1:$B$49,,0)</f>
        <v>Exc</v>
      </c>
      <c r="K662" t="str" cm="1">
        <f t="array" ref="K662">_xlfn.IFS(L662="M","Mid",L662="D","Dark",L662="L","Light")</f>
        <v>Light</v>
      </c>
      <c r="L662" t="str">
        <f>_xlfn.XLOOKUP(D662,products!$A$1:$A$49,products!$C$1:$C$49,,0)</f>
        <v>L</v>
      </c>
      <c r="M662" s="3">
        <f>_xlfn.XLOOKUP(orders!D662,products!$A$1:$A$49,products!$D$1:$D$49,,0)</f>
        <v>0.5</v>
      </c>
      <c r="N662" s="5">
        <f>_xlfn.XLOOKUP(orders!D662,products!$A$1:$A$49,products!$E$1:$E$49,,0)</f>
        <v>8.91</v>
      </c>
      <c r="O662" s="5">
        <f t="shared" si="10"/>
        <v>53.46</v>
      </c>
      <c r="P662" t="str">
        <f>_xlfn.XLOOKUP(CoffeeSales[[#This Row],[Customer ID]],customers!$A$1:$A$1001,customers!$I$1:$I$1001,,0)</f>
        <v>No</v>
      </c>
    </row>
    <row r="663" spans="1:16" x14ac:dyDescent="0.3">
      <c r="A663" s="2" t="s">
        <v>4223</v>
      </c>
      <c r="B663" s="6">
        <v>44374</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s="2" t="str" cm="1">
        <f t="array" ref="I663">_xlfn.IFS(J663="Rob","Robusta",J663="Ara","Arabica",J663="Exc","Excelsa",J663="Lib","Liberica")</f>
        <v>Arabica</v>
      </c>
      <c r="J663" t="str">
        <f>_xlfn.XLOOKUP(orders!D663,products!$A$1:$A$49,products!$B$1:$B$49,,0)</f>
        <v>Ara</v>
      </c>
      <c r="K663" t="str" cm="1">
        <f t="array" ref="K663">_xlfn.IFS(L663="M","Mid",L663="D","Dark",L663="L","Light")</f>
        <v>Mid</v>
      </c>
      <c r="L663" t="str">
        <f>_xlfn.XLOOKUP(D663,products!$A$1:$A$49,products!$C$1:$C$49,,0)</f>
        <v>M</v>
      </c>
      <c r="M663" s="3">
        <f>_xlfn.XLOOKUP(orders!D663,products!$A$1:$A$49,products!$D$1:$D$49,,0)</f>
        <v>0.2</v>
      </c>
      <c r="N663" s="5">
        <f>_xlfn.XLOOKUP(orders!D663,products!$A$1:$A$49,products!$E$1:$E$49,,0)</f>
        <v>3.375</v>
      </c>
      <c r="O663" s="5">
        <f t="shared" si="10"/>
        <v>20.25</v>
      </c>
      <c r="P663" t="str">
        <f>_xlfn.XLOOKUP(CoffeeSales[[#This Row],[Customer ID]],customers!$A$1:$A$1001,customers!$I$1:$I$1001,,0)</f>
        <v>Yes</v>
      </c>
    </row>
    <row r="664" spans="1:16" x14ac:dyDescent="0.3">
      <c r="A664" s="2" t="s">
        <v>4229</v>
      </c>
      <c r="B664" s="6">
        <v>44375</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s="2" t="str" cm="1">
        <f t="array" ref="I664">_xlfn.IFS(J664="Rob","Robusta",J664="Ara","Arabica",J664="Exc","Excelsa",J664="Lib","Liberica")</f>
        <v>Liberica</v>
      </c>
      <c r="J664" t="str">
        <f>_xlfn.XLOOKUP(orders!D664,products!$A$1:$A$49,products!$B$1:$B$49,,0)</f>
        <v>Lib</v>
      </c>
      <c r="K664" t="str" cm="1">
        <f t="array" ref="K664">_xlfn.IFS(L664="M","Mid",L664="D","Dark",L664="L","Light")</f>
        <v>Dark</v>
      </c>
      <c r="L664" t="str">
        <f>_xlfn.XLOOKUP(D664,products!$A$1:$A$49,products!$C$1:$C$49,,0)</f>
        <v>D</v>
      </c>
      <c r="M664" s="3">
        <f>_xlfn.XLOOKUP(orders!D664,products!$A$1:$A$49,products!$D$1:$D$49,,0)</f>
        <v>2.5</v>
      </c>
      <c r="N664" s="5">
        <f>_xlfn.XLOOKUP(orders!D664,products!$A$1:$A$49,products!$E$1:$E$49,,0)</f>
        <v>29.784999999999997</v>
      </c>
      <c r="O664" s="5">
        <f t="shared" si="10"/>
        <v>148.92499999999998</v>
      </c>
      <c r="P664" t="str">
        <f>_xlfn.XLOOKUP(CoffeeSales[[#This Row],[Customer ID]],customers!$A$1:$A$1001,customers!$I$1:$I$1001,,0)</f>
        <v>No</v>
      </c>
    </row>
    <row r="665" spans="1:16" x14ac:dyDescent="0.3">
      <c r="A665" s="2" t="s">
        <v>4234</v>
      </c>
      <c r="B665" s="6">
        <v>44376</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s="2" t="str" cm="1">
        <f t="array" ref="I665">_xlfn.IFS(J665="Rob","Robusta",J665="Ara","Arabica",J665="Exc","Excelsa",J665="Lib","Liberica")</f>
        <v>Arabica</v>
      </c>
      <c r="J665" t="str">
        <f>_xlfn.XLOOKUP(orders!D665,products!$A$1:$A$49,products!$B$1:$B$49,,0)</f>
        <v>Ara</v>
      </c>
      <c r="K665" t="str" cm="1">
        <f t="array" ref="K665">_xlfn.IFS(L665="M","Mid",L665="D","Dark",L665="L","Light")</f>
        <v>Mid</v>
      </c>
      <c r="L665" t="str">
        <f>_xlfn.XLOOKUP(D665,products!$A$1:$A$49,products!$C$1:$C$49,,0)</f>
        <v>M</v>
      </c>
      <c r="M665" s="3">
        <f>_xlfn.XLOOKUP(orders!D665,products!$A$1:$A$49,products!$D$1:$D$49,,0)</f>
        <v>1</v>
      </c>
      <c r="N665" s="5">
        <f>_xlfn.XLOOKUP(orders!D665,products!$A$1:$A$49,products!$E$1:$E$49,,0)</f>
        <v>11.25</v>
      </c>
      <c r="O665" s="5">
        <f t="shared" si="10"/>
        <v>67.5</v>
      </c>
      <c r="P665" t="str">
        <f>_xlfn.XLOOKUP(CoffeeSales[[#This Row],[Customer ID]],customers!$A$1:$A$1001,customers!$I$1:$I$1001,,0)</f>
        <v>No</v>
      </c>
    </row>
    <row r="666" spans="1:16" x14ac:dyDescent="0.3">
      <c r="A666" s="2" t="s">
        <v>4239</v>
      </c>
      <c r="B666" s="6">
        <v>44377</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s="2" t="str" cm="1">
        <f t="array" ref="I666">_xlfn.IFS(J666="Rob","Robusta",J666="Ara","Arabica",J666="Exc","Excelsa",J666="Lib","Liberica")</f>
        <v>Excelsa</v>
      </c>
      <c r="J666" t="str">
        <f>_xlfn.XLOOKUP(orders!D666,products!$A$1:$A$49,products!$B$1:$B$49,,0)</f>
        <v>Exc</v>
      </c>
      <c r="K666" t="str" cm="1">
        <f t="array" ref="K666">_xlfn.IFS(L666="M","Mid",L666="D","Dark",L666="L","Light")</f>
        <v>Dark</v>
      </c>
      <c r="L666" t="str">
        <f>_xlfn.XLOOKUP(D666,products!$A$1:$A$49,products!$C$1:$C$49,,0)</f>
        <v>D</v>
      </c>
      <c r="M666" s="3">
        <f>_xlfn.XLOOKUP(orders!D666,products!$A$1:$A$49,products!$D$1:$D$49,,0)</f>
        <v>1</v>
      </c>
      <c r="N666" s="5">
        <f>_xlfn.XLOOKUP(orders!D666,products!$A$1:$A$49,products!$E$1:$E$49,,0)</f>
        <v>12.15</v>
      </c>
      <c r="O666" s="5">
        <f t="shared" si="10"/>
        <v>72.900000000000006</v>
      </c>
      <c r="P666" t="str">
        <f>_xlfn.XLOOKUP(CoffeeSales[[#This Row],[Customer ID]],customers!$A$1:$A$1001,customers!$I$1:$I$1001,,0)</f>
        <v>No</v>
      </c>
    </row>
    <row r="667" spans="1:16" x14ac:dyDescent="0.3">
      <c r="A667" s="2" t="s">
        <v>4239</v>
      </c>
      <c r="B667" s="6">
        <v>44378</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s="2" t="str" cm="1">
        <f t="array" ref="I667">_xlfn.IFS(J667="Rob","Robusta",J667="Ara","Arabica",J667="Exc","Excelsa",J667="Lib","Liberica")</f>
        <v>Liberica</v>
      </c>
      <c r="J667" t="str">
        <f>_xlfn.XLOOKUP(orders!D667,products!$A$1:$A$49,products!$B$1:$B$49,,0)</f>
        <v>Lib</v>
      </c>
      <c r="K667" t="str" cm="1">
        <f t="array" ref="K667">_xlfn.IFS(L667="M","Mid",L667="D","Dark",L667="L","Light")</f>
        <v>Dark</v>
      </c>
      <c r="L667" t="str">
        <f>_xlfn.XLOOKUP(D667,products!$A$1:$A$49,products!$C$1:$C$49,,0)</f>
        <v>D</v>
      </c>
      <c r="M667" s="3">
        <f>_xlfn.XLOOKUP(orders!D667,products!$A$1:$A$49,products!$D$1:$D$49,,0)</f>
        <v>0.2</v>
      </c>
      <c r="N667" s="5">
        <f>_xlfn.XLOOKUP(orders!D667,products!$A$1:$A$49,products!$E$1:$E$49,,0)</f>
        <v>3.8849999999999998</v>
      </c>
      <c r="O667" s="5">
        <f t="shared" si="10"/>
        <v>7.77</v>
      </c>
      <c r="P667" t="str">
        <f>_xlfn.XLOOKUP(CoffeeSales[[#This Row],[Customer ID]],customers!$A$1:$A$1001,customers!$I$1:$I$1001,,0)</f>
        <v>No</v>
      </c>
    </row>
    <row r="668" spans="1:16" x14ac:dyDescent="0.3">
      <c r="A668" s="2" t="s">
        <v>4250</v>
      </c>
      <c r="B668" s="6">
        <v>44379</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s="2" t="str" cm="1">
        <f t="array" ref="I668">_xlfn.IFS(J668="Rob","Robusta",J668="Ara","Arabica",J668="Exc","Excelsa",J668="Lib","Liberica")</f>
        <v>Arabica</v>
      </c>
      <c r="J668" t="str">
        <f>_xlfn.XLOOKUP(orders!D668,products!$A$1:$A$49,products!$B$1:$B$49,,0)</f>
        <v>Ara</v>
      </c>
      <c r="K668" t="str" cm="1">
        <f t="array" ref="K668">_xlfn.IFS(L668="M","Mid",L668="D","Dark",L668="L","Light")</f>
        <v>Dark</v>
      </c>
      <c r="L668" t="str">
        <f>_xlfn.XLOOKUP(D668,products!$A$1:$A$49,products!$C$1:$C$49,,0)</f>
        <v>D</v>
      </c>
      <c r="M668" s="3">
        <f>_xlfn.XLOOKUP(orders!D668,products!$A$1:$A$49,products!$D$1:$D$49,,0)</f>
        <v>2.5</v>
      </c>
      <c r="N668" s="5">
        <f>_xlfn.XLOOKUP(orders!D668,products!$A$1:$A$49,products!$E$1:$E$49,,0)</f>
        <v>22.884999999999998</v>
      </c>
      <c r="O668" s="5">
        <f t="shared" si="10"/>
        <v>91.539999999999992</v>
      </c>
      <c r="P668" t="str">
        <f>_xlfn.XLOOKUP(CoffeeSales[[#This Row],[Customer ID]],customers!$A$1:$A$1001,customers!$I$1:$I$1001,,0)</f>
        <v>No</v>
      </c>
    </row>
    <row r="669" spans="1:16" x14ac:dyDescent="0.3">
      <c r="A669" s="2" t="s">
        <v>4256</v>
      </c>
      <c r="B669" s="6">
        <v>44380</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s="2" t="str" cm="1">
        <f t="array" ref="I669">_xlfn.IFS(J669="Rob","Robusta",J669="Ara","Arabica",J669="Exc","Excelsa",J669="Lib","Liberica")</f>
        <v>Arabica</v>
      </c>
      <c r="J669" t="str">
        <f>_xlfn.XLOOKUP(orders!D669,products!$A$1:$A$49,products!$B$1:$B$49,,0)</f>
        <v>Ara</v>
      </c>
      <c r="K669" t="str" cm="1">
        <f t="array" ref="K669">_xlfn.IFS(L669="M","Mid",L669="D","Dark",L669="L","Light")</f>
        <v>Dark</v>
      </c>
      <c r="L669" t="str">
        <f>_xlfn.XLOOKUP(D669,products!$A$1:$A$49,products!$C$1:$C$49,,0)</f>
        <v>D</v>
      </c>
      <c r="M669" s="3">
        <f>_xlfn.XLOOKUP(orders!D669,products!$A$1:$A$49,products!$D$1:$D$49,,0)</f>
        <v>1</v>
      </c>
      <c r="N669" s="5">
        <f>_xlfn.XLOOKUP(orders!D669,products!$A$1:$A$49,products!$E$1:$E$49,,0)</f>
        <v>9.9499999999999993</v>
      </c>
      <c r="O669" s="5">
        <f t="shared" si="10"/>
        <v>59.699999999999996</v>
      </c>
      <c r="P669" t="str">
        <f>_xlfn.XLOOKUP(CoffeeSales[[#This Row],[Customer ID]],customers!$A$1:$A$1001,customers!$I$1:$I$1001,,0)</f>
        <v>No</v>
      </c>
    </row>
    <row r="670" spans="1:16" x14ac:dyDescent="0.3">
      <c r="A670" s="2" t="s">
        <v>4262</v>
      </c>
      <c r="B670" s="6">
        <v>44381</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s="2" t="str" cm="1">
        <f t="array" ref="I670">_xlfn.IFS(J670="Rob","Robusta",J670="Ara","Arabica",J670="Exc","Excelsa",J670="Lib","Liberica")</f>
        <v>Robusta</v>
      </c>
      <c r="J670" t="str">
        <f>_xlfn.XLOOKUP(orders!D670,products!$A$1:$A$49,products!$B$1:$B$49,,0)</f>
        <v>Rob</v>
      </c>
      <c r="K670" t="str" cm="1">
        <f t="array" ref="K670">_xlfn.IFS(L670="M","Mid",L670="D","Dark",L670="L","Light")</f>
        <v>Light</v>
      </c>
      <c r="L670" t="str">
        <f>_xlfn.XLOOKUP(D670,products!$A$1:$A$49,products!$C$1:$C$49,,0)</f>
        <v>L</v>
      </c>
      <c r="M670" s="3">
        <f>_xlfn.XLOOKUP(orders!D670,products!$A$1:$A$49,products!$D$1:$D$49,,0)</f>
        <v>2.5</v>
      </c>
      <c r="N670" s="5">
        <f>_xlfn.XLOOKUP(orders!D670,products!$A$1:$A$49,products!$E$1:$E$49,,0)</f>
        <v>27.484999999999996</v>
      </c>
      <c r="O670" s="5">
        <f t="shared" si="10"/>
        <v>137.42499999999998</v>
      </c>
      <c r="P670" t="str">
        <f>_xlfn.XLOOKUP(CoffeeSales[[#This Row],[Customer ID]],customers!$A$1:$A$1001,customers!$I$1:$I$1001,,0)</f>
        <v>Yes</v>
      </c>
    </row>
    <row r="671" spans="1:16" x14ac:dyDescent="0.3">
      <c r="A671" s="2" t="s">
        <v>4268</v>
      </c>
      <c r="B671" s="6">
        <v>44382</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s="2" t="str" cm="1">
        <f t="array" ref="I671">_xlfn.IFS(J671="Rob","Robusta",J671="Ara","Arabica",J671="Exc","Excelsa",J671="Lib","Liberica")</f>
        <v>Liberica</v>
      </c>
      <c r="J671" t="str">
        <f>_xlfn.XLOOKUP(orders!D671,products!$A$1:$A$49,products!$B$1:$B$49,,0)</f>
        <v>Lib</v>
      </c>
      <c r="K671" t="str" cm="1">
        <f t="array" ref="K671">_xlfn.IFS(L671="M","Mid",L671="D","Dark",L671="L","Light")</f>
        <v>Mid</v>
      </c>
      <c r="L671" t="str">
        <f>_xlfn.XLOOKUP(D671,products!$A$1:$A$49,products!$C$1:$C$49,,0)</f>
        <v>M</v>
      </c>
      <c r="M671" s="3">
        <f>_xlfn.XLOOKUP(orders!D671,products!$A$1:$A$49,products!$D$1:$D$49,,0)</f>
        <v>2.5</v>
      </c>
      <c r="N671" s="5">
        <f>_xlfn.XLOOKUP(orders!D671,products!$A$1:$A$49,products!$E$1:$E$49,,0)</f>
        <v>33.464999999999996</v>
      </c>
      <c r="O671" s="5">
        <f t="shared" si="10"/>
        <v>66.929999999999993</v>
      </c>
      <c r="P671" t="str">
        <f>_xlfn.XLOOKUP(CoffeeSales[[#This Row],[Customer ID]],customers!$A$1:$A$1001,customers!$I$1:$I$1001,,0)</f>
        <v>No</v>
      </c>
    </row>
    <row r="672" spans="1:16" x14ac:dyDescent="0.3">
      <c r="A672" s="2" t="s">
        <v>4274</v>
      </c>
      <c r="B672" s="6">
        <v>44383</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s="2" t="str" cm="1">
        <f t="array" ref="I672">_xlfn.IFS(J672="Rob","Robusta",J672="Ara","Arabica",J672="Exc","Excelsa",J672="Lib","Liberica")</f>
        <v>Liberica</v>
      </c>
      <c r="J672" t="str">
        <f>_xlfn.XLOOKUP(orders!D672,products!$A$1:$A$49,products!$B$1:$B$49,,0)</f>
        <v>Lib</v>
      </c>
      <c r="K672" t="str" cm="1">
        <f t="array" ref="K672">_xlfn.IFS(L672="M","Mid",L672="D","Dark",L672="L","Light")</f>
        <v>Mid</v>
      </c>
      <c r="L672" t="str">
        <f>_xlfn.XLOOKUP(D672,products!$A$1:$A$49,products!$C$1:$C$49,,0)</f>
        <v>M</v>
      </c>
      <c r="M672" s="3">
        <f>_xlfn.XLOOKUP(orders!D672,products!$A$1:$A$49,products!$D$1:$D$49,,0)</f>
        <v>0.2</v>
      </c>
      <c r="N672" s="5">
        <f>_xlfn.XLOOKUP(orders!D672,products!$A$1:$A$49,products!$E$1:$E$49,,0)</f>
        <v>4.3650000000000002</v>
      </c>
      <c r="O672" s="5">
        <f t="shared" si="10"/>
        <v>13.095000000000001</v>
      </c>
      <c r="P672" t="str">
        <f>_xlfn.XLOOKUP(CoffeeSales[[#This Row],[Customer ID]],customers!$A$1:$A$1001,customers!$I$1:$I$1001,,0)</f>
        <v>Yes</v>
      </c>
    </row>
    <row r="673" spans="1:16" x14ac:dyDescent="0.3">
      <c r="A673" s="2" t="s">
        <v>4280</v>
      </c>
      <c r="B673" s="6">
        <v>44384</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s="2" t="str" cm="1">
        <f t="array" ref="I673">_xlfn.IFS(J673="Rob","Robusta",J673="Ara","Arabica",J673="Exc","Excelsa",J673="Lib","Liberica")</f>
        <v>Robusta</v>
      </c>
      <c r="J673" t="str">
        <f>_xlfn.XLOOKUP(orders!D673,products!$A$1:$A$49,products!$B$1:$B$49,,0)</f>
        <v>Rob</v>
      </c>
      <c r="K673" t="str" cm="1">
        <f t="array" ref="K673">_xlfn.IFS(L673="M","Mid",L673="D","Dark",L673="L","Light")</f>
        <v>Light</v>
      </c>
      <c r="L673" t="str">
        <f>_xlfn.XLOOKUP(D673,products!$A$1:$A$49,products!$C$1:$C$49,,0)</f>
        <v>L</v>
      </c>
      <c r="M673" s="3">
        <f>_xlfn.XLOOKUP(orders!D673,products!$A$1:$A$49,products!$D$1:$D$49,,0)</f>
        <v>1</v>
      </c>
      <c r="N673" s="5">
        <f>_xlfn.XLOOKUP(orders!D673,products!$A$1:$A$49,products!$E$1:$E$49,,0)</f>
        <v>11.95</v>
      </c>
      <c r="O673" s="5">
        <f t="shared" si="10"/>
        <v>59.75</v>
      </c>
      <c r="P673" t="str">
        <f>_xlfn.XLOOKUP(CoffeeSales[[#This Row],[Customer ID]],customers!$A$1:$A$1001,customers!$I$1:$I$1001,,0)</f>
        <v>No</v>
      </c>
    </row>
    <row r="674" spans="1:16" x14ac:dyDescent="0.3">
      <c r="A674" s="2" t="s">
        <v>4286</v>
      </c>
      <c r="B674" s="6">
        <v>44385</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s="2" t="str" cm="1">
        <f t="array" ref="I674">_xlfn.IFS(J674="Rob","Robusta",J674="Ara","Arabica",J674="Exc","Excelsa",J674="Lib","Liberica")</f>
        <v>Liberica</v>
      </c>
      <c r="J674" t="str">
        <f>_xlfn.XLOOKUP(orders!D674,products!$A$1:$A$49,products!$B$1:$B$49,,0)</f>
        <v>Lib</v>
      </c>
      <c r="K674" t="str" cm="1">
        <f t="array" ref="K674">_xlfn.IFS(L674="M","Mid",L674="D","Dark",L674="L","Light")</f>
        <v>Mid</v>
      </c>
      <c r="L674" t="str">
        <f>_xlfn.XLOOKUP(D674,products!$A$1:$A$49,products!$C$1:$C$49,,0)</f>
        <v>M</v>
      </c>
      <c r="M674" s="3">
        <f>_xlfn.XLOOKUP(orders!D674,products!$A$1:$A$49,products!$D$1:$D$49,,0)</f>
        <v>0.5</v>
      </c>
      <c r="N674" s="5">
        <f>_xlfn.XLOOKUP(orders!D674,products!$A$1:$A$49,products!$E$1:$E$49,,0)</f>
        <v>8.73</v>
      </c>
      <c r="O674" s="5">
        <f t="shared" si="10"/>
        <v>43.650000000000006</v>
      </c>
      <c r="P674" t="str">
        <f>_xlfn.XLOOKUP(CoffeeSales[[#This Row],[Customer ID]],customers!$A$1:$A$1001,customers!$I$1:$I$1001,,0)</f>
        <v>Yes</v>
      </c>
    </row>
    <row r="675" spans="1:16" x14ac:dyDescent="0.3">
      <c r="A675" s="2" t="s">
        <v>4291</v>
      </c>
      <c r="B675" s="6">
        <v>44386</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s="2" t="str" cm="1">
        <f t="array" ref="I675">_xlfn.IFS(J675="Rob","Robusta",J675="Ara","Arabica",J675="Exc","Excelsa",J675="Lib","Liberica")</f>
        <v>Excelsa</v>
      </c>
      <c r="J675" t="str">
        <f>_xlfn.XLOOKUP(orders!D675,products!$A$1:$A$49,products!$B$1:$B$49,,0)</f>
        <v>Exc</v>
      </c>
      <c r="K675" t="str" cm="1">
        <f t="array" ref="K675">_xlfn.IFS(L675="M","Mid",L675="D","Dark",L675="L","Light")</f>
        <v>Mid</v>
      </c>
      <c r="L675" t="str">
        <f>_xlfn.XLOOKUP(D675,products!$A$1:$A$49,products!$C$1:$C$49,,0)</f>
        <v>M</v>
      </c>
      <c r="M675" s="3">
        <f>_xlfn.XLOOKUP(orders!D675,products!$A$1:$A$49,products!$D$1:$D$49,,0)</f>
        <v>1</v>
      </c>
      <c r="N675" s="5">
        <f>_xlfn.XLOOKUP(orders!D675,products!$A$1:$A$49,products!$E$1:$E$49,,0)</f>
        <v>13.75</v>
      </c>
      <c r="O675" s="5">
        <f t="shared" si="10"/>
        <v>82.5</v>
      </c>
      <c r="P675" t="str">
        <f>_xlfn.XLOOKUP(CoffeeSales[[#This Row],[Customer ID]],customers!$A$1:$A$1001,customers!$I$1:$I$1001,,0)</f>
        <v>Yes</v>
      </c>
    </row>
    <row r="676" spans="1:16" x14ac:dyDescent="0.3">
      <c r="A676" s="2" t="s">
        <v>4297</v>
      </c>
      <c r="B676" s="6">
        <v>44387</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s="2" t="str" cm="1">
        <f t="array" ref="I676">_xlfn.IFS(J676="Rob","Robusta",J676="Ara","Arabica",J676="Exc","Excelsa",J676="Lib","Liberica")</f>
        <v>Arabica</v>
      </c>
      <c r="J676" t="str">
        <f>_xlfn.XLOOKUP(orders!D676,products!$A$1:$A$49,products!$B$1:$B$49,,0)</f>
        <v>Ara</v>
      </c>
      <c r="K676" t="str" cm="1">
        <f t="array" ref="K676">_xlfn.IFS(L676="M","Mid",L676="D","Dark",L676="L","Light")</f>
        <v>Light</v>
      </c>
      <c r="L676" t="str">
        <f>_xlfn.XLOOKUP(D676,products!$A$1:$A$49,products!$C$1:$C$49,,0)</f>
        <v>L</v>
      </c>
      <c r="M676" s="3">
        <f>_xlfn.XLOOKUP(orders!D676,products!$A$1:$A$49,products!$D$1:$D$49,,0)</f>
        <v>2.5</v>
      </c>
      <c r="N676" s="5">
        <f>_xlfn.XLOOKUP(orders!D676,products!$A$1:$A$49,products!$E$1:$E$49,,0)</f>
        <v>29.784999999999997</v>
      </c>
      <c r="O676" s="5">
        <f t="shared" si="10"/>
        <v>178.70999999999998</v>
      </c>
      <c r="P676" t="str">
        <f>_xlfn.XLOOKUP(CoffeeSales[[#This Row],[Customer ID]],customers!$A$1:$A$1001,customers!$I$1:$I$1001,,0)</f>
        <v>Yes</v>
      </c>
    </row>
    <row r="677" spans="1:16" x14ac:dyDescent="0.3">
      <c r="A677" s="2" t="s">
        <v>4303</v>
      </c>
      <c r="B677" s="6">
        <v>44388</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s="2" t="str" cm="1">
        <f t="array" ref="I677">_xlfn.IFS(J677="Rob","Robusta",J677="Ara","Arabica",J677="Exc","Excelsa",J677="Lib","Liberica")</f>
        <v>Liberica</v>
      </c>
      <c r="J677" t="str">
        <f>_xlfn.XLOOKUP(orders!D677,products!$A$1:$A$49,products!$B$1:$B$49,,0)</f>
        <v>Lib</v>
      </c>
      <c r="K677" t="str" cm="1">
        <f t="array" ref="K677">_xlfn.IFS(L677="M","Mid",L677="D","Dark",L677="L","Light")</f>
        <v>Dark</v>
      </c>
      <c r="L677" t="str">
        <f>_xlfn.XLOOKUP(D677,products!$A$1:$A$49,products!$C$1:$C$49,,0)</f>
        <v>D</v>
      </c>
      <c r="M677" s="3">
        <f>_xlfn.XLOOKUP(orders!D677,products!$A$1:$A$49,products!$D$1:$D$49,,0)</f>
        <v>2.5</v>
      </c>
      <c r="N677" s="5">
        <f>_xlfn.XLOOKUP(orders!D677,products!$A$1:$A$49,products!$E$1:$E$49,,0)</f>
        <v>29.784999999999997</v>
      </c>
      <c r="O677" s="5">
        <f t="shared" si="10"/>
        <v>119.13999999999999</v>
      </c>
      <c r="P677" t="str">
        <f>_xlfn.XLOOKUP(CoffeeSales[[#This Row],[Customer ID]],customers!$A$1:$A$1001,customers!$I$1:$I$1001,,0)</f>
        <v>Yes</v>
      </c>
    </row>
    <row r="678" spans="1:16" x14ac:dyDescent="0.3">
      <c r="A678" s="2" t="s">
        <v>4308</v>
      </c>
      <c r="B678" s="6">
        <v>44389</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s="2" t="str" cm="1">
        <f t="array" ref="I678">_xlfn.IFS(J678="Rob","Robusta",J678="Ara","Arabica",J678="Exc","Excelsa",J678="Lib","Liberica")</f>
        <v>Liberica</v>
      </c>
      <c r="J678" t="str">
        <f>_xlfn.XLOOKUP(orders!D678,products!$A$1:$A$49,products!$B$1:$B$49,,0)</f>
        <v>Lib</v>
      </c>
      <c r="K678" t="str" cm="1">
        <f t="array" ref="K678">_xlfn.IFS(L678="M","Mid",L678="D","Dark",L678="L","Light")</f>
        <v>Light</v>
      </c>
      <c r="L678" t="str">
        <f>_xlfn.XLOOKUP(D678,products!$A$1:$A$49,products!$C$1:$C$49,,0)</f>
        <v>L</v>
      </c>
      <c r="M678" s="3">
        <f>_xlfn.XLOOKUP(orders!D678,products!$A$1:$A$49,products!$D$1:$D$49,,0)</f>
        <v>0.5</v>
      </c>
      <c r="N678" s="5">
        <f>_xlfn.XLOOKUP(orders!D678,products!$A$1:$A$49,products!$E$1:$E$49,,0)</f>
        <v>9.51</v>
      </c>
      <c r="O678" s="5">
        <f t="shared" si="10"/>
        <v>47.55</v>
      </c>
      <c r="P678" t="str">
        <f>_xlfn.XLOOKUP(CoffeeSales[[#This Row],[Customer ID]],customers!$A$1:$A$1001,customers!$I$1:$I$1001,,0)</f>
        <v>No</v>
      </c>
    </row>
    <row r="679" spans="1:16" x14ac:dyDescent="0.3">
      <c r="A679" s="2" t="s">
        <v>4313</v>
      </c>
      <c r="B679" s="6">
        <v>44390</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s="2" t="str" cm="1">
        <f t="array" ref="I679">_xlfn.IFS(J679="Rob","Robusta",J679="Ara","Arabica",J679="Exc","Excelsa",J679="Lib","Liberica")</f>
        <v>Liberica</v>
      </c>
      <c r="J679" t="str">
        <f>_xlfn.XLOOKUP(orders!D679,products!$A$1:$A$49,products!$B$1:$B$49,,0)</f>
        <v>Lib</v>
      </c>
      <c r="K679" t="str" cm="1">
        <f t="array" ref="K679">_xlfn.IFS(L679="M","Mid",L679="D","Dark",L679="L","Light")</f>
        <v>Mid</v>
      </c>
      <c r="L679" t="str">
        <f>_xlfn.XLOOKUP(D679,products!$A$1:$A$49,products!$C$1:$C$49,,0)</f>
        <v>M</v>
      </c>
      <c r="M679" s="3">
        <f>_xlfn.XLOOKUP(orders!D679,products!$A$1:$A$49,products!$D$1:$D$49,,0)</f>
        <v>0.5</v>
      </c>
      <c r="N679" s="5">
        <f>_xlfn.XLOOKUP(orders!D679,products!$A$1:$A$49,products!$E$1:$E$49,,0)</f>
        <v>8.73</v>
      </c>
      <c r="O679" s="5">
        <f t="shared" si="10"/>
        <v>43.650000000000006</v>
      </c>
      <c r="P679" t="str">
        <f>_xlfn.XLOOKUP(CoffeeSales[[#This Row],[Customer ID]],customers!$A$1:$A$1001,customers!$I$1:$I$1001,,0)</f>
        <v>No</v>
      </c>
    </row>
    <row r="680" spans="1:16" x14ac:dyDescent="0.3">
      <c r="A680" s="2" t="s">
        <v>4319</v>
      </c>
      <c r="B680" s="6">
        <v>44391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s="2" t="str" cm="1">
        <f t="array" ref="I680">_xlfn.IFS(J680="Rob","Robusta",J680="Ara","Arabica",J680="Exc","Excelsa",J680="Lib","Liberica")</f>
        <v>Arabica</v>
      </c>
      <c r="J680" t="str">
        <f>_xlfn.XLOOKUP(orders!D680,products!$A$1:$A$49,products!$B$1:$B$49,,0)</f>
        <v>Ara</v>
      </c>
      <c r="K680" t="str" cm="1">
        <f t="array" ref="K680">_xlfn.IFS(L680="M","Mid",L680="D","Dark",L680="L","Light")</f>
        <v>Light</v>
      </c>
      <c r="L680" t="str">
        <f>_xlfn.XLOOKUP(D680,products!$A$1:$A$49,products!$C$1:$C$49,,0)</f>
        <v>L</v>
      </c>
      <c r="M680" s="3">
        <f>_xlfn.XLOOKUP(orders!D680,products!$A$1:$A$49,products!$D$1:$D$49,,0)</f>
        <v>2.5</v>
      </c>
      <c r="N680" s="5">
        <f>_xlfn.XLOOKUP(orders!D680,products!$A$1:$A$49,products!$E$1:$E$49,,0)</f>
        <v>29.784999999999997</v>
      </c>
      <c r="O680" s="5">
        <f t="shared" si="10"/>
        <v>178.70999999999998</v>
      </c>
      <c r="P680" t="str">
        <f>_xlfn.XLOOKUP(CoffeeSales[[#This Row],[Customer ID]],customers!$A$1:$A$1001,customers!$I$1:$I$1001,,0)</f>
        <v>Yes</v>
      </c>
    </row>
    <row r="681" spans="1:16" x14ac:dyDescent="0.3">
      <c r="A681" s="2" t="s">
        <v>4325</v>
      </c>
      <c r="B681" s="6">
        <v>44392</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s="2" t="str" cm="1">
        <f t="array" ref="I681">_xlfn.IFS(J681="Rob","Robusta",J681="Ara","Arabica",J681="Exc","Excelsa",J681="Lib","Liberica")</f>
        <v>Robusta</v>
      </c>
      <c r="J681" t="str">
        <f>_xlfn.XLOOKUP(orders!D681,products!$A$1:$A$49,products!$B$1:$B$49,,0)</f>
        <v>Rob</v>
      </c>
      <c r="K681" t="str" cm="1">
        <f t="array" ref="K681">_xlfn.IFS(L681="M","Mid",L681="D","Dark",L681="L","Light")</f>
        <v>Light</v>
      </c>
      <c r="L681" t="str">
        <f>_xlfn.XLOOKUP(D681,products!$A$1:$A$49,products!$C$1:$C$49,,0)</f>
        <v>L</v>
      </c>
      <c r="M681" s="3">
        <f>_xlfn.XLOOKUP(orders!D681,products!$A$1:$A$49,products!$D$1:$D$49,,0)</f>
        <v>2.5</v>
      </c>
      <c r="N681" s="5">
        <f>_xlfn.XLOOKUP(orders!D681,products!$A$1:$A$49,products!$E$1:$E$49,,0)</f>
        <v>27.484999999999996</v>
      </c>
      <c r="O681" s="5">
        <f t="shared" si="10"/>
        <v>27.484999999999996</v>
      </c>
      <c r="P681" t="str">
        <f>_xlfn.XLOOKUP(CoffeeSales[[#This Row],[Customer ID]],customers!$A$1:$A$1001,customers!$I$1:$I$1001,,0)</f>
        <v>No</v>
      </c>
    </row>
    <row r="682" spans="1:16" x14ac:dyDescent="0.3">
      <c r="A682" s="2" t="s">
        <v>4331</v>
      </c>
      <c r="B682" s="6">
        <v>44393</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s="2" t="str" cm="1">
        <f t="array" ref="I682">_xlfn.IFS(J682="Rob","Robusta",J682="Ara","Arabica",J682="Exc","Excelsa",J682="Lib","Liberica")</f>
        <v>Arabica</v>
      </c>
      <c r="J682" t="str">
        <f>_xlfn.XLOOKUP(orders!D682,products!$A$1:$A$49,products!$B$1:$B$49,,0)</f>
        <v>Ara</v>
      </c>
      <c r="K682" t="str" cm="1">
        <f t="array" ref="K682">_xlfn.IFS(L682="M","Mid",L682="D","Dark",L682="L","Light")</f>
        <v>Mid</v>
      </c>
      <c r="L682" t="str">
        <f>_xlfn.XLOOKUP(D682,products!$A$1:$A$49,products!$C$1:$C$49,,0)</f>
        <v>M</v>
      </c>
      <c r="M682" s="3">
        <f>_xlfn.XLOOKUP(orders!D682,products!$A$1:$A$49,products!$D$1:$D$49,,0)</f>
        <v>1</v>
      </c>
      <c r="N682" s="5">
        <f>_xlfn.XLOOKUP(orders!D682,products!$A$1:$A$49,products!$E$1:$E$49,,0)</f>
        <v>11.25</v>
      </c>
      <c r="O682" s="5">
        <f t="shared" si="10"/>
        <v>56.25</v>
      </c>
      <c r="P682" t="str">
        <f>_xlfn.XLOOKUP(CoffeeSales[[#This Row],[Customer ID]],customers!$A$1:$A$1001,customers!$I$1:$I$1001,,0)</f>
        <v>No</v>
      </c>
    </row>
    <row r="683" spans="1:16" x14ac:dyDescent="0.3">
      <c r="A683" s="2" t="s">
        <v>4336</v>
      </c>
      <c r="B683" s="6">
        <v>44394</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s="2" t="str" cm="1">
        <f t="array" ref="I683">_xlfn.IFS(J683="Rob","Robusta",J683="Ara","Arabica",J683="Exc","Excelsa",J683="Lib","Liberica")</f>
        <v>Liberica</v>
      </c>
      <c r="J683" t="str">
        <f>_xlfn.XLOOKUP(orders!D683,products!$A$1:$A$49,products!$B$1:$B$49,,0)</f>
        <v>Lib</v>
      </c>
      <c r="K683" t="str" cm="1">
        <f t="array" ref="K683">_xlfn.IFS(L683="M","Mid",L683="D","Dark",L683="L","Light")</f>
        <v>Light</v>
      </c>
      <c r="L683" t="str">
        <f>_xlfn.XLOOKUP(D683,products!$A$1:$A$49,products!$C$1:$C$49,,0)</f>
        <v>L</v>
      </c>
      <c r="M683" s="3">
        <f>_xlfn.XLOOKUP(orders!D683,products!$A$1:$A$49,products!$D$1:$D$49,,0)</f>
        <v>0.2</v>
      </c>
      <c r="N683" s="5">
        <f>_xlfn.XLOOKUP(orders!D683,products!$A$1:$A$49,products!$E$1:$E$49,,0)</f>
        <v>4.7549999999999999</v>
      </c>
      <c r="O683" s="5">
        <f t="shared" si="10"/>
        <v>9.51</v>
      </c>
      <c r="P683" t="str">
        <f>_xlfn.XLOOKUP(CoffeeSales[[#This Row],[Customer ID]],customers!$A$1:$A$1001,customers!$I$1:$I$1001,,0)</f>
        <v>Yes</v>
      </c>
    </row>
    <row r="684" spans="1:16" x14ac:dyDescent="0.3">
      <c r="A684" s="2" t="s">
        <v>4342</v>
      </c>
      <c r="B684" s="6">
        <v>44395</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s="2" t="str" cm="1">
        <f t="array" ref="I684">_xlfn.IFS(J684="Rob","Robusta",J684="Ara","Arabica",J684="Exc","Excelsa",J684="Lib","Liberica")</f>
        <v>Excelsa</v>
      </c>
      <c r="J684" t="str">
        <f>_xlfn.XLOOKUP(orders!D684,products!$A$1:$A$49,products!$B$1:$B$49,,0)</f>
        <v>Exc</v>
      </c>
      <c r="K684" t="str" cm="1">
        <f t="array" ref="K684">_xlfn.IFS(L684="M","Mid",L684="D","Dark",L684="L","Light")</f>
        <v>Mid</v>
      </c>
      <c r="L684" t="str">
        <f>_xlfn.XLOOKUP(D684,products!$A$1:$A$49,products!$C$1:$C$49,,0)</f>
        <v>M</v>
      </c>
      <c r="M684" s="3">
        <f>_xlfn.XLOOKUP(orders!D684,products!$A$1:$A$49,products!$D$1:$D$49,,0)</f>
        <v>0.2</v>
      </c>
      <c r="N684" s="5">
        <f>_xlfn.XLOOKUP(orders!D684,products!$A$1:$A$49,products!$E$1:$E$49,,0)</f>
        <v>4.125</v>
      </c>
      <c r="O684" s="5">
        <f t="shared" si="10"/>
        <v>8.25</v>
      </c>
      <c r="P684" t="str">
        <f>_xlfn.XLOOKUP(CoffeeSales[[#This Row],[Customer ID]],customers!$A$1:$A$1001,customers!$I$1:$I$1001,,0)</f>
        <v>Yes</v>
      </c>
    </row>
    <row r="685" spans="1:16" x14ac:dyDescent="0.3">
      <c r="A685" s="2" t="s">
        <v>4348</v>
      </c>
      <c r="B685" s="6">
        <v>44396</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s="2" t="str" cm="1">
        <f t="array" ref="I685">_xlfn.IFS(J685="Rob","Robusta",J685="Ara","Arabica",J685="Exc","Excelsa",J685="Lib","Liberica")</f>
        <v>Liberica</v>
      </c>
      <c r="J685" t="str">
        <f>_xlfn.XLOOKUP(orders!D685,products!$A$1:$A$49,products!$B$1:$B$49,,0)</f>
        <v>Lib</v>
      </c>
      <c r="K685" t="str" cm="1">
        <f t="array" ref="K685">_xlfn.IFS(L685="M","Mid",L685="D","Dark",L685="L","Light")</f>
        <v>Dark</v>
      </c>
      <c r="L685" t="str">
        <f>_xlfn.XLOOKUP(D685,products!$A$1:$A$49,products!$C$1:$C$49,,0)</f>
        <v>D</v>
      </c>
      <c r="M685" s="3">
        <f>_xlfn.XLOOKUP(orders!D685,products!$A$1:$A$49,products!$D$1:$D$49,,0)</f>
        <v>0.5</v>
      </c>
      <c r="N685" s="5">
        <f>_xlfn.XLOOKUP(orders!D685,products!$A$1:$A$49,products!$E$1:$E$49,,0)</f>
        <v>7.77</v>
      </c>
      <c r="O685" s="5">
        <f t="shared" si="10"/>
        <v>46.62</v>
      </c>
      <c r="P685" t="str">
        <f>_xlfn.XLOOKUP(CoffeeSales[[#This Row],[Customer ID]],customers!$A$1:$A$1001,customers!$I$1:$I$1001,,0)</f>
        <v>No</v>
      </c>
    </row>
    <row r="686" spans="1:16" x14ac:dyDescent="0.3">
      <c r="A686" s="2" t="s">
        <v>4354</v>
      </c>
      <c r="B686" s="6">
        <v>44397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s="2" t="str" cm="1">
        <f t="array" ref="I686">_xlfn.IFS(J686="Rob","Robusta",J686="Ara","Arabica",J686="Exc","Excelsa",J686="Lib","Liberica")</f>
        <v>Robusta</v>
      </c>
      <c r="J686" t="str">
        <f>_xlfn.XLOOKUP(orders!D686,products!$A$1:$A$49,products!$B$1:$B$49,,0)</f>
        <v>Rob</v>
      </c>
      <c r="K686" t="str" cm="1">
        <f t="array" ref="K686">_xlfn.IFS(L686="M","Mid",L686="D","Dark",L686="L","Light")</f>
        <v>Light</v>
      </c>
      <c r="L686" t="str">
        <f>_xlfn.XLOOKUP(D686,products!$A$1:$A$49,products!$C$1:$C$49,,0)</f>
        <v>L</v>
      </c>
      <c r="M686" s="3">
        <f>_xlfn.XLOOKUP(orders!D686,products!$A$1:$A$49,products!$D$1:$D$49,,0)</f>
        <v>1</v>
      </c>
      <c r="N686" s="5">
        <f>_xlfn.XLOOKUP(orders!D686,products!$A$1:$A$49,products!$E$1:$E$49,,0)</f>
        <v>11.95</v>
      </c>
      <c r="O686" s="5">
        <f t="shared" si="10"/>
        <v>71.699999999999989</v>
      </c>
      <c r="P686" t="str">
        <f>_xlfn.XLOOKUP(CoffeeSales[[#This Row],[Customer ID]],customers!$A$1:$A$1001,customers!$I$1:$I$1001,,0)</f>
        <v>No</v>
      </c>
    </row>
    <row r="687" spans="1:16" x14ac:dyDescent="0.3">
      <c r="A687" s="2" t="s">
        <v>4359</v>
      </c>
      <c r="B687" s="6">
        <v>44398</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s="2" t="str" cm="1">
        <f t="array" ref="I687">_xlfn.IFS(J687="Rob","Robusta",J687="Ara","Arabica",J687="Exc","Excelsa",J687="Lib","Liberica")</f>
        <v>Liberica</v>
      </c>
      <c r="J687" t="str">
        <f>_xlfn.XLOOKUP(orders!D687,products!$A$1:$A$49,products!$B$1:$B$49,,0)</f>
        <v>Lib</v>
      </c>
      <c r="K687" t="str" cm="1">
        <f t="array" ref="K687">_xlfn.IFS(L687="M","Mid",L687="D","Dark",L687="L","Light")</f>
        <v>Light</v>
      </c>
      <c r="L687" t="str">
        <f>_xlfn.XLOOKUP(D687,products!$A$1:$A$49,products!$C$1:$C$49,,0)</f>
        <v>L</v>
      </c>
      <c r="M687" s="3">
        <f>_xlfn.XLOOKUP(orders!D687,products!$A$1:$A$49,products!$D$1:$D$49,,0)</f>
        <v>2.5</v>
      </c>
      <c r="N687" s="5">
        <f>_xlfn.XLOOKUP(orders!D687,products!$A$1:$A$49,products!$E$1:$E$49,,0)</f>
        <v>36.454999999999998</v>
      </c>
      <c r="O687" s="5">
        <f t="shared" si="10"/>
        <v>72.91</v>
      </c>
      <c r="P687" t="str">
        <f>_xlfn.XLOOKUP(CoffeeSales[[#This Row],[Customer ID]],customers!$A$1:$A$1001,customers!$I$1:$I$1001,,0)</f>
        <v>Yes</v>
      </c>
    </row>
    <row r="688" spans="1:16" x14ac:dyDescent="0.3">
      <c r="A688" s="2" t="s">
        <v>4365</v>
      </c>
      <c r="B688" s="6">
        <v>44399</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s="2" t="str" cm="1">
        <f t="array" ref="I688">_xlfn.IFS(J688="Rob","Robusta",J688="Ara","Arabica",J688="Exc","Excelsa",J688="Lib","Liberica")</f>
        <v>Robusta</v>
      </c>
      <c r="J688" t="str">
        <f>_xlfn.XLOOKUP(orders!D688,products!$A$1:$A$49,products!$B$1:$B$49,,0)</f>
        <v>Rob</v>
      </c>
      <c r="K688" t="str" cm="1">
        <f t="array" ref="K688">_xlfn.IFS(L688="M","Mid",L688="D","Dark",L688="L","Light")</f>
        <v>Dark</v>
      </c>
      <c r="L688" t="str">
        <f>_xlfn.XLOOKUP(D688,products!$A$1:$A$49,products!$C$1:$C$49,,0)</f>
        <v>D</v>
      </c>
      <c r="M688" s="3">
        <f>_xlfn.XLOOKUP(orders!D688,products!$A$1:$A$49,products!$D$1:$D$49,,0)</f>
        <v>0.2</v>
      </c>
      <c r="N688" s="5">
        <f>_xlfn.XLOOKUP(orders!D688,products!$A$1:$A$49,products!$E$1:$E$49,,0)</f>
        <v>2.6849999999999996</v>
      </c>
      <c r="O688" s="5">
        <f t="shared" si="10"/>
        <v>8.0549999999999997</v>
      </c>
      <c r="P688" t="str">
        <f>_xlfn.XLOOKUP(CoffeeSales[[#This Row],[Customer ID]],customers!$A$1:$A$1001,customers!$I$1:$I$1001,,0)</f>
        <v>Yes</v>
      </c>
    </row>
    <row r="689" spans="1:16" x14ac:dyDescent="0.3">
      <c r="A689" s="2" t="s">
        <v>4371</v>
      </c>
      <c r="B689" s="6">
        <v>44400</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s="2" t="str" cm="1">
        <f t="array" ref="I689">_xlfn.IFS(J689="Rob","Robusta",J689="Ara","Arabica",J689="Exc","Excelsa",J689="Lib","Liberica")</f>
        <v>Excelsa</v>
      </c>
      <c r="J689" t="str">
        <f>_xlfn.XLOOKUP(orders!D689,products!$A$1:$A$49,products!$B$1:$B$49,,0)</f>
        <v>Exc</v>
      </c>
      <c r="K689" t="str" cm="1">
        <f t="array" ref="K689">_xlfn.IFS(L689="M","Mid",L689="D","Dark",L689="L","Light")</f>
        <v>Mid</v>
      </c>
      <c r="L689" t="str">
        <f>_xlfn.XLOOKUP(D689,products!$A$1:$A$49,products!$C$1:$C$49,,0)</f>
        <v>M</v>
      </c>
      <c r="M689" s="3">
        <f>_xlfn.XLOOKUP(orders!D689,products!$A$1:$A$49,products!$D$1:$D$49,,0)</f>
        <v>0.5</v>
      </c>
      <c r="N689" s="5">
        <f>_xlfn.XLOOKUP(orders!D689,products!$A$1:$A$49,products!$E$1:$E$49,,0)</f>
        <v>8.25</v>
      </c>
      <c r="O689" s="5">
        <f t="shared" si="10"/>
        <v>16.5</v>
      </c>
      <c r="P689" t="str">
        <f>_xlfn.XLOOKUP(CoffeeSales[[#This Row],[Customer ID]],customers!$A$1:$A$1001,customers!$I$1:$I$1001,,0)</f>
        <v>No</v>
      </c>
    </row>
    <row r="690" spans="1:16" x14ac:dyDescent="0.3">
      <c r="A690" s="2" t="s">
        <v>4377</v>
      </c>
      <c r="B690" s="6">
        <v>44401</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s="2" t="str" cm="1">
        <f t="array" ref="I690">_xlfn.IFS(J690="Rob","Robusta",J690="Ara","Arabica",J690="Exc","Excelsa",J690="Lib","Liberica")</f>
        <v>Arabica</v>
      </c>
      <c r="J690" t="str">
        <f>_xlfn.XLOOKUP(orders!D690,products!$A$1:$A$49,products!$B$1:$B$49,,0)</f>
        <v>Ara</v>
      </c>
      <c r="K690" t="str" cm="1">
        <f t="array" ref="K690">_xlfn.IFS(L690="M","Mid",L690="D","Dark",L690="L","Light")</f>
        <v>Light</v>
      </c>
      <c r="L690" t="str">
        <f>_xlfn.XLOOKUP(D690,products!$A$1:$A$49,products!$C$1:$C$49,,0)</f>
        <v>L</v>
      </c>
      <c r="M690" s="3">
        <f>_xlfn.XLOOKUP(orders!D690,products!$A$1:$A$49,products!$D$1:$D$49,,0)</f>
        <v>1</v>
      </c>
      <c r="N690" s="5">
        <f>_xlfn.XLOOKUP(orders!D690,products!$A$1:$A$49,products!$E$1:$E$49,,0)</f>
        <v>12.95</v>
      </c>
      <c r="O690" s="5">
        <f t="shared" si="10"/>
        <v>64.75</v>
      </c>
      <c r="P690" t="str">
        <f>_xlfn.XLOOKUP(CoffeeSales[[#This Row],[Customer ID]],customers!$A$1:$A$1001,customers!$I$1:$I$1001,,0)</f>
        <v>No</v>
      </c>
    </row>
    <row r="691" spans="1:16" x14ac:dyDescent="0.3">
      <c r="A691" s="2" t="s">
        <v>4383</v>
      </c>
      <c r="B691" s="6">
        <v>44402</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s="2" t="str" cm="1">
        <f t="array" ref="I691">_xlfn.IFS(J691="Rob","Robusta",J691="Ara","Arabica",J691="Exc","Excelsa",J691="Lib","Liberica")</f>
        <v>Arabica</v>
      </c>
      <c r="J691" t="str">
        <f>_xlfn.XLOOKUP(orders!D691,products!$A$1:$A$49,products!$B$1:$B$49,,0)</f>
        <v>Ara</v>
      </c>
      <c r="K691" t="str" cm="1">
        <f t="array" ref="K691">_xlfn.IFS(L691="M","Mid",L691="D","Dark",L691="L","Light")</f>
        <v>Mid</v>
      </c>
      <c r="L691" t="str">
        <f>_xlfn.XLOOKUP(D691,products!$A$1:$A$49,products!$C$1:$C$49,,0)</f>
        <v>M</v>
      </c>
      <c r="M691" s="3">
        <f>_xlfn.XLOOKUP(orders!D691,products!$A$1:$A$49,products!$D$1:$D$49,,0)</f>
        <v>0.5</v>
      </c>
      <c r="N691" s="5">
        <f>_xlfn.XLOOKUP(orders!D691,products!$A$1:$A$49,products!$E$1:$E$49,,0)</f>
        <v>6.75</v>
      </c>
      <c r="O691" s="5">
        <f t="shared" si="10"/>
        <v>33.75</v>
      </c>
      <c r="P691" t="str">
        <f>_xlfn.XLOOKUP(CoffeeSales[[#This Row],[Customer ID]],customers!$A$1:$A$1001,customers!$I$1:$I$1001,,0)</f>
        <v>No</v>
      </c>
    </row>
    <row r="692" spans="1:16" x14ac:dyDescent="0.3">
      <c r="A692" s="2" t="s">
        <v>4389</v>
      </c>
      <c r="B692" s="6">
        <v>44403</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s="2" t="str" cm="1">
        <f t="array" ref="I692">_xlfn.IFS(J692="Rob","Robusta",J692="Ara","Arabica",J692="Exc","Excelsa",J692="Lib","Liberica")</f>
        <v>Liberica</v>
      </c>
      <c r="J692" t="str">
        <f>_xlfn.XLOOKUP(orders!D692,products!$A$1:$A$49,products!$B$1:$B$49,,0)</f>
        <v>Lib</v>
      </c>
      <c r="K692" t="str" cm="1">
        <f t="array" ref="K692">_xlfn.IFS(L692="M","Mid",L692="D","Dark",L692="L","Light")</f>
        <v>Dark</v>
      </c>
      <c r="L692" t="str">
        <f>_xlfn.XLOOKUP(D692,products!$A$1:$A$49,products!$C$1:$C$49,,0)</f>
        <v>D</v>
      </c>
      <c r="M692" s="3">
        <f>_xlfn.XLOOKUP(orders!D692,products!$A$1:$A$49,products!$D$1:$D$49,,0)</f>
        <v>2.5</v>
      </c>
      <c r="N692" s="5">
        <f>_xlfn.XLOOKUP(orders!D692,products!$A$1:$A$49,products!$E$1:$E$49,,0)</f>
        <v>29.784999999999997</v>
      </c>
      <c r="O692" s="5">
        <f t="shared" si="10"/>
        <v>178.70999999999998</v>
      </c>
      <c r="P692" t="str">
        <f>_xlfn.XLOOKUP(CoffeeSales[[#This Row],[Customer ID]],customers!$A$1:$A$1001,customers!$I$1:$I$1001,,0)</f>
        <v>No</v>
      </c>
    </row>
    <row r="693" spans="1:16" x14ac:dyDescent="0.3">
      <c r="A693" s="2" t="s">
        <v>4393</v>
      </c>
      <c r="B693" s="6">
        <v>44404</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s="2" t="str" cm="1">
        <f t="array" ref="I693">_xlfn.IFS(J693="Rob","Robusta",J693="Ara","Arabica",J693="Exc","Excelsa",J693="Lib","Liberica")</f>
        <v>Arabica</v>
      </c>
      <c r="J693" t="str">
        <f>_xlfn.XLOOKUP(orders!D693,products!$A$1:$A$49,products!$B$1:$B$49,,0)</f>
        <v>Ara</v>
      </c>
      <c r="K693" t="str" cm="1">
        <f t="array" ref="K693">_xlfn.IFS(L693="M","Mid",L693="D","Dark",L693="L","Light")</f>
        <v>Mid</v>
      </c>
      <c r="L693" t="str">
        <f>_xlfn.XLOOKUP(D693,products!$A$1:$A$49,products!$C$1:$C$49,,0)</f>
        <v>M</v>
      </c>
      <c r="M693" s="3">
        <f>_xlfn.XLOOKUP(orders!D693,products!$A$1:$A$49,products!$D$1:$D$49,,0)</f>
        <v>1</v>
      </c>
      <c r="N693" s="5">
        <f>_xlfn.XLOOKUP(orders!D693,products!$A$1:$A$49,products!$E$1:$E$49,,0)</f>
        <v>11.25</v>
      </c>
      <c r="O693" s="5">
        <f t="shared" si="10"/>
        <v>22.5</v>
      </c>
      <c r="P693" t="str">
        <f>_xlfn.XLOOKUP(CoffeeSales[[#This Row],[Customer ID]],customers!$A$1:$A$1001,customers!$I$1:$I$1001,,0)</f>
        <v>No</v>
      </c>
    </row>
    <row r="694" spans="1:16" x14ac:dyDescent="0.3">
      <c r="A694" s="2" t="s">
        <v>4399</v>
      </c>
      <c r="B694" s="6">
        <v>44405</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s="2" t="str" cm="1">
        <f t="array" ref="I694">_xlfn.IFS(J694="Rob","Robusta",J694="Ara","Arabica",J694="Exc","Excelsa",J694="Lib","Liberica")</f>
        <v>Liberica</v>
      </c>
      <c r="J694" t="str">
        <f>_xlfn.XLOOKUP(orders!D694,products!$A$1:$A$49,products!$B$1:$B$49,,0)</f>
        <v>Lib</v>
      </c>
      <c r="K694" t="str" cm="1">
        <f t="array" ref="K694">_xlfn.IFS(L694="M","Mid",L694="D","Dark",L694="L","Light")</f>
        <v>Dark</v>
      </c>
      <c r="L694" t="str">
        <f>_xlfn.XLOOKUP(D694,products!$A$1:$A$49,products!$C$1:$C$49,,0)</f>
        <v>D</v>
      </c>
      <c r="M694" s="3">
        <f>_xlfn.XLOOKUP(orders!D694,products!$A$1:$A$49,products!$D$1:$D$49,,0)</f>
        <v>1</v>
      </c>
      <c r="N694" s="5">
        <f>_xlfn.XLOOKUP(orders!D694,products!$A$1:$A$49,products!$E$1:$E$49,,0)</f>
        <v>12.95</v>
      </c>
      <c r="O694" s="5">
        <f t="shared" si="10"/>
        <v>12.95</v>
      </c>
      <c r="P694" t="str">
        <f>_xlfn.XLOOKUP(CoffeeSales[[#This Row],[Customer ID]],customers!$A$1:$A$1001,customers!$I$1:$I$1001,,0)</f>
        <v>No</v>
      </c>
    </row>
    <row r="695" spans="1:16" x14ac:dyDescent="0.3">
      <c r="A695" s="2" t="s">
        <v>4405</v>
      </c>
      <c r="B695" s="6">
        <v>44406</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s="2" t="str" cm="1">
        <f t="array" ref="I695">_xlfn.IFS(J695="Rob","Robusta",J695="Ara","Arabica",J695="Exc","Excelsa",J695="Lib","Liberica")</f>
        <v>Arabica</v>
      </c>
      <c r="J695" t="str">
        <f>_xlfn.XLOOKUP(orders!D695,products!$A$1:$A$49,products!$B$1:$B$49,,0)</f>
        <v>Ara</v>
      </c>
      <c r="K695" t="str" cm="1">
        <f t="array" ref="K695">_xlfn.IFS(L695="M","Mid",L695="D","Dark",L695="L","Light")</f>
        <v>Mid</v>
      </c>
      <c r="L695" t="str">
        <f>_xlfn.XLOOKUP(D695,products!$A$1:$A$49,products!$C$1:$C$49,,0)</f>
        <v>M</v>
      </c>
      <c r="M695" s="3">
        <f>_xlfn.XLOOKUP(orders!D695,products!$A$1:$A$49,products!$D$1:$D$49,,0)</f>
        <v>2.5</v>
      </c>
      <c r="N695" s="5">
        <f>_xlfn.XLOOKUP(orders!D695,products!$A$1:$A$49,products!$E$1:$E$49,,0)</f>
        <v>25.874999999999996</v>
      </c>
      <c r="O695" s="5">
        <f t="shared" si="10"/>
        <v>51.749999999999993</v>
      </c>
      <c r="P695" t="str">
        <f>_xlfn.XLOOKUP(CoffeeSales[[#This Row],[Customer ID]],customers!$A$1:$A$1001,customers!$I$1:$I$1001,,0)</f>
        <v>Yes</v>
      </c>
    </row>
    <row r="696" spans="1:16" x14ac:dyDescent="0.3">
      <c r="A696" s="2" t="s">
        <v>4411</v>
      </c>
      <c r="B696" s="6">
        <v>44407</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s="2" t="str" cm="1">
        <f t="array" ref="I696">_xlfn.IFS(J696="Rob","Robusta",J696="Ara","Arabica",J696="Exc","Excelsa",J696="Lib","Liberica")</f>
        <v>Excelsa</v>
      </c>
      <c r="J696" t="str">
        <f>_xlfn.XLOOKUP(orders!D696,products!$A$1:$A$49,products!$B$1:$B$49,,0)</f>
        <v>Exc</v>
      </c>
      <c r="K696" t="str" cm="1">
        <f t="array" ref="K696">_xlfn.IFS(L696="M","Mid",L696="D","Dark",L696="L","Light")</f>
        <v>Dark</v>
      </c>
      <c r="L696" t="str">
        <f>_xlfn.XLOOKUP(D696,products!$A$1:$A$49,products!$C$1:$C$49,,0)</f>
        <v>D</v>
      </c>
      <c r="M696" s="3">
        <f>_xlfn.XLOOKUP(orders!D696,products!$A$1:$A$49,products!$D$1:$D$49,,0)</f>
        <v>0.5</v>
      </c>
      <c r="N696" s="5">
        <f>_xlfn.XLOOKUP(orders!D696,products!$A$1:$A$49,products!$E$1:$E$49,,0)</f>
        <v>7.29</v>
      </c>
      <c r="O696" s="5">
        <f t="shared" si="10"/>
        <v>36.450000000000003</v>
      </c>
      <c r="P696" t="str">
        <f>_xlfn.XLOOKUP(CoffeeSales[[#This Row],[Customer ID]],customers!$A$1:$A$1001,customers!$I$1:$I$1001,,0)</f>
        <v>No</v>
      </c>
    </row>
    <row r="697" spans="1:16" x14ac:dyDescent="0.3">
      <c r="A697" s="2" t="s">
        <v>4417</v>
      </c>
      <c r="B697" s="6">
        <v>44408</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s="2" t="str" cm="1">
        <f t="array" ref="I697">_xlfn.IFS(J697="Rob","Robusta",J697="Ara","Arabica",J697="Exc","Excelsa",J697="Lib","Liberica")</f>
        <v>Liberica</v>
      </c>
      <c r="J697" t="str">
        <f>_xlfn.XLOOKUP(orders!D697,products!$A$1:$A$49,products!$B$1:$B$49,,0)</f>
        <v>Lib</v>
      </c>
      <c r="K697" t="str" cm="1">
        <f t="array" ref="K697">_xlfn.IFS(L697="M","Mid",L697="D","Dark",L697="L","Light")</f>
        <v>Light</v>
      </c>
      <c r="L697" t="str">
        <f>_xlfn.XLOOKUP(D697,products!$A$1:$A$49,products!$C$1:$C$49,,0)</f>
        <v>L</v>
      </c>
      <c r="M697" s="3">
        <f>_xlfn.XLOOKUP(orders!D697,products!$A$1:$A$49,products!$D$1:$D$49,,0)</f>
        <v>2.5</v>
      </c>
      <c r="N697" s="5">
        <f>_xlfn.XLOOKUP(orders!D697,products!$A$1:$A$49,products!$E$1:$E$49,,0)</f>
        <v>36.454999999999998</v>
      </c>
      <c r="O697" s="5">
        <f t="shared" si="10"/>
        <v>182.27499999999998</v>
      </c>
      <c r="P697" t="str">
        <f>_xlfn.XLOOKUP(CoffeeSales[[#This Row],[Customer ID]],customers!$A$1:$A$1001,customers!$I$1:$I$1001,,0)</f>
        <v>Yes</v>
      </c>
    </row>
    <row r="698" spans="1:16" x14ac:dyDescent="0.3">
      <c r="A698" s="2" t="s">
        <v>4423</v>
      </c>
      <c r="B698" s="6">
        <v>44409</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s="2" t="str" cm="1">
        <f t="array" ref="I698">_xlfn.IFS(J698="Rob","Robusta",J698="Ara","Arabica",J698="Exc","Excelsa",J698="Lib","Liberica")</f>
        <v>Liberica</v>
      </c>
      <c r="J698" t="str">
        <f>_xlfn.XLOOKUP(orders!D698,products!$A$1:$A$49,products!$B$1:$B$49,,0)</f>
        <v>Lib</v>
      </c>
      <c r="K698" t="str" cm="1">
        <f t="array" ref="K698">_xlfn.IFS(L698="M","Mid",L698="D","Dark",L698="L","Light")</f>
        <v>Dark</v>
      </c>
      <c r="L698" t="str">
        <f>_xlfn.XLOOKUP(D698,products!$A$1:$A$49,products!$C$1:$C$49,,0)</f>
        <v>D</v>
      </c>
      <c r="M698" s="3">
        <f>_xlfn.XLOOKUP(orders!D698,products!$A$1:$A$49,products!$D$1:$D$49,,0)</f>
        <v>0.5</v>
      </c>
      <c r="N698" s="5">
        <f>_xlfn.XLOOKUP(orders!D698,products!$A$1:$A$49,products!$E$1:$E$49,,0)</f>
        <v>7.77</v>
      </c>
      <c r="O698" s="5">
        <f t="shared" si="10"/>
        <v>31.08</v>
      </c>
      <c r="P698" t="str">
        <f>_xlfn.XLOOKUP(CoffeeSales[[#This Row],[Customer ID]],customers!$A$1:$A$1001,customers!$I$1:$I$1001,,0)</f>
        <v>No</v>
      </c>
    </row>
    <row r="699" spans="1:16" x14ac:dyDescent="0.3">
      <c r="A699" s="2" t="s">
        <v>4429</v>
      </c>
      <c r="B699" s="6">
        <v>44410</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s="2" t="str" cm="1">
        <f t="array" ref="I699">_xlfn.IFS(J699="Rob","Robusta",J699="Ara","Arabica",J699="Exc","Excelsa",J699="Lib","Liberica")</f>
        <v>Arabica</v>
      </c>
      <c r="J699" t="str">
        <f>_xlfn.XLOOKUP(orders!D699,products!$A$1:$A$49,products!$B$1:$B$49,,0)</f>
        <v>Ara</v>
      </c>
      <c r="K699" t="str" cm="1">
        <f t="array" ref="K699">_xlfn.IFS(L699="M","Mid",L699="D","Dark",L699="L","Light")</f>
        <v>Mid</v>
      </c>
      <c r="L699" t="str">
        <f>_xlfn.XLOOKUP(D699,products!$A$1:$A$49,products!$C$1:$C$49,,0)</f>
        <v>M</v>
      </c>
      <c r="M699" s="3">
        <f>_xlfn.XLOOKUP(orders!D699,products!$A$1:$A$49,products!$D$1:$D$49,,0)</f>
        <v>0.5</v>
      </c>
      <c r="N699" s="5">
        <f>_xlfn.XLOOKUP(orders!D699,products!$A$1:$A$49,products!$E$1:$E$49,,0)</f>
        <v>6.75</v>
      </c>
      <c r="O699" s="5">
        <f t="shared" si="10"/>
        <v>20.25</v>
      </c>
      <c r="P699" t="str">
        <f>_xlfn.XLOOKUP(CoffeeSales[[#This Row],[Customer ID]],customers!$A$1:$A$1001,customers!$I$1:$I$1001,,0)</f>
        <v>No</v>
      </c>
    </row>
    <row r="700" spans="1:16" x14ac:dyDescent="0.3">
      <c r="A700" s="2" t="s">
        <v>4433</v>
      </c>
      <c r="B700" s="6">
        <v>44411</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s="2" t="str" cm="1">
        <f t="array" ref="I700">_xlfn.IFS(J700="Rob","Robusta",J700="Ara","Arabica",J700="Exc","Excelsa",J700="Lib","Liberica")</f>
        <v>Liberica</v>
      </c>
      <c r="J700" t="str">
        <f>_xlfn.XLOOKUP(orders!D700,products!$A$1:$A$49,products!$B$1:$B$49,,0)</f>
        <v>Lib</v>
      </c>
      <c r="K700" t="str" cm="1">
        <f t="array" ref="K700">_xlfn.IFS(L700="M","Mid",L700="D","Dark",L700="L","Light")</f>
        <v>Dark</v>
      </c>
      <c r="L700" t="str">
        <f>_xlfn.XLOOKUP(D700,products!$A$1:$A$49,products!$C$1:$C$49,,0)</f>
        <v>D</v>
      </c>
      <c r="M700" s="3">
        <f>_xlfn.XLOOKUP(orders!D700,products!$A$1:$A$49,products!$D$1:$D$49,,0)</f>
        <v>1</v>
      </c>
      <c r="N700" s="5">
        <f>_xlfn.XLOOKUP(orders!D700,products!$A$1:$A$49,products!$E$1:$E$49,,0)</f>
        <v>12.95</v>
      </c>
      <c r="O700" s="5">
        <f t="shared" si="10"/>
        <v>25.9</v>
      </c>
      <c r="P700" t="str">
        <f>_xlfn.XLOOKUP(CoffeeSales[[#This Row],[Customer ID]],customers!$A$1:$A$1001,customers!$I$1:$I$1001,,0)</f>
        <v>No</v>
      </c>
    </row>
    <row r="701" spans="1:16" x14ac:dyDescent="0.3">
      <c r="A701" s="2" t="s">
        <v>4439</v>
      </c>
      <c r="B701" s="6">
        <v>44412</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s="2" t="str" cm="1">
        <f t="array" ref="I701">_xlfn.IFS(J701="Rob","Robusta",J701="Ara","Arabica",J701="Exc","Excelsa",J701="Lib","Liberica")</f>
        <v>Arabica</v>
      </c>
      <c r="J701" t="str">
        <f>_xlfn.XLOOKUP(orders!D701,products!$A$1:$A$49,products!$B$1:$B$49,,0)</f>
        <v>Ara</v>
      </c>
      <c r="K701" t="str" cm="1">
        <f t="array" ref="K701">_xlfn.IFS(L701="M","Mid",L701="D","Dark",L701="L","Light")</f>
        <v>Dark</v>
      </c>
      <c r="L701" t="str">
        <f>_xlfn.XLOOKUP(D701,products!$A$1:$A$49,products!$C$1:$C$49,,0)</f>
        <v>D</v>
      </c>
      <c r="M701" s="3">
        <f>_xlfn.XLOOKUP(orders!D701,products!$A$1:$A$49,products!$D$1:$D$49,,0)</f>
        <v>0.5</v>
      </c>
      <c r="N701" s="5">
        <f>_xlfn.XLOOKUP(orders!D701,products!$A$1:$A$49,products!$E$1:$E$49,,0)</f>
        <v>5.97</v>
      </c>
      <c r="O701" s="5">
        <f t="shared" si="10"/>
        <v>23.88</v>
      </c>
      <c r="P701" t="str">
        <f>_xlfn.XLOOKUP(CoffeeSales[[#This Row],[Customer ID]],customers!$A$1:$A$1001,customers!$I$1:$I$1001,,0)</f>
        <v>Yes</v>
      </c>
    </row>
    <row r="702" spans="1:16" x14ac:dyDescent="0.3">
      <c r="A702" s="2" t="s">
        <v>4445</v>
      </c>
      <c r="B702" s="6">
        <v>44413</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s="2" t="str" cm="1">
        <f t="array" ref="I702">_xlfn.IFS(J702="Rob","Robusta",J702="Ara","Arabica",J702="Exc","Excelsa",J702="Lib","Liberica")</f>
        <v>Liberica</v>
      </c>
      <c r="J702" t="str">
        <f>_xlfn.XLOOKUP(orders!D702,products!$A$1:$A$49,products!$B$1:$B$49,,0)</f>
        <v>Lib</v>
      </c>
      <c r="K702" t="str" cm="1">
        <f t="array" ref="K702">_xlfn.IFS(L702="M","Mid",L702="D","Dark",L702="L","Light")</f>
        <v>Light</v>
      </c>
      <c r="L702" t="str">
        <f>_xlfn.XLOOKUP(D702,products!$A$1:$A$49,products!$C$1:$C$49,,0)</f>
        <v>L</v>
      </c>
      <c r="M702" s="3">
        <f>_xlfn.XLOOKUP(orders!D702,products!$A$1:$A$49,products!$D$1:$D$49,,0)</f>
        <v>0.5</v>
      </c>
      <c r="N702" s="5">
        <f>_xlfn.XLOOKUP(orders!D702,products!$A$1:$A$49,products!$E$1:$E$49,,0)</f>
        <v>9.51</v>
      </c>
      <c r="O702" s="5">
        <f t="shared" si="10"/>
        <v>19.02</v>
      </c>
      <c r="P702" t="str">
        <f>_xlfn.XLOOKUP(CoffeeSales[[#This Row],[Customer ID]],customers!$A$1:$A$1001,customers!$I$1:$I$1001,,0)</f>
        <v>No</v>
      </c>
    </row>
    <row r="703" spans="1:16" x14ac:dyDescent="0.3">
      <c r="A703" s="2" t="s">
        <v>4450</v>
      </c>
      <c r="B703" s="6">
        <v>44414</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s="2" t="str" cm="1">
        <f t="array" ref="I703">_xlfn.IFS(J703="Rob","Robusta",J703="Ara","Arabica",J703="Exc","Excelsa",J703="Lib","Liberica")</f>
        <v>Arabica</v>
      </c>
      <c r="J703" t="str">
        <f>_xlfn.XLOOKUP(orders!D703,products!$A$1:$A$49,products!$B$1:$B$49,,0)</f>
        <v>Ara</v>
      </c>
      <c r="K703" t="str" cm="1">
        <f t="array" ref="K703">_xlfn.IFS(L703="M","Mid",L703="D","Dark",L703="L","Light")</f>
        <v>Dark</v>
      </c>
      <c r="L703" t="str">
        <f>_xlfn.XLOOKUP(D703,products!$A$1:$A$49,products!$C$1:$C$49,,0)</f>
        <v>D</v>
      </c>
      <c r="M703" s="3">
        <f>_xlfn.XLOOKUP(orders!D703,products!$A$1:$A$49,products!$D$1:$D$49,,0)</f>
        <v>0.5</v>
      </c>
      <c r="N703" s="5">
        <f>_xlfn.XLOOKUP(orders!D703,products!$A$1:$A$49,products!$E$1:$E$49,,0)</f>
        <v>5.97</v>
      </c>
      <c r="O703" s="5">
        <f t="shared" si="10"/>
        <v>29.849999999999998</v>
      </c>
      <c r="P703" t="str">
        <f>_xlfn.XLOOKUP(CoffeeSales[[#This Row],[Customer ID]],customers!$A$1:$A$1001,customers!$I$1:$I$1001,,0)</f>
        <v>Yes</v>
      </c>
    </row>
    <row r="704" spans="1:16" x14ac:dyDescent="0.3">
      <c r="A704" s="2" t="s">
        <v>4456</v>
      </c>
      <c r="B704" s="6">
        <v>44415</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s="2" t="str" cm="1">
        <f t="array" ref="I704">_xlfn.IFS(J704="Rob","Robusta",J704="Ara","Arabica",J704="Exc","Excelsa",J704="Lib","Liberica")</f>
        <v>Arabica</v>
      </c>
      <c r="J704" t="str">
        <f>_xlfn.XLOOKUP(orders!D704,products!$A$1:$A$49,products!$B$1:$B$49,,0)</f>
        <v>Ara</v>
      </c>
      <c r="K704" t="str" cm="1">
        <f t="array" ref="K704">_xlfn.IFS(L704="M","Mid",L704="D","Dark",L704="L","Light")</f>
        <v>Light</v>
      </c>
      <c r="L704" t="str">
        <f>_xlfn.XLOOKUP(D704,products!$A$1:$A$49,products!$C$1:$C$49,,0)</f>
        <v>L</v>
      </c>
      <c r="M704" s="3">
        <f>_xlfn.XLOOKUP(orders!D704,products!$A$1:$A$49,products!$D$1:$D$49,,0)</f>
        <v>0.5</v>
      </c>
      <c r="N704" s="5">
        <f>_xlfn.XLOOKUP(orders!D704,products!$A$1:$A$49,products!$E$1:$E$49,,0)</f>
        <v>7.77</v>
      </c>
      <c r="O704" s="5">
        <f t="shared" si="10"/>
        <v>7.77</v>
      </c>
      <c r="P704" t="str">
        <f>_xlfn.XLOOKUP(CoffeeSales[[#This Row],[Customer ID]],customers!$A$1:$A$1001,customers!$I$1:$I$1001,,0)</f>
        <v>Yes</v>
      </c>
    </row>
    <row r="705" spans="1:16" x14ac:dyDescent="0.3">
      <c r="A705" s="2" t="s">
        <v>4461</v>
      </c>
      <c r="B705" s="6">
        <v>44416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s="2" t="str" cm="1">
        <f t="array" ref="I705">_xlfn.IFS(J705="Rob","Robusta",J705="Ara","Arabica",J705="Exc","Excelsa",J705="Lib","Liberica")</f>
        <v>Liberica</v>
      </c>
      <c r="J705" t="str">
        <f>_xlfn.XLOOKUP(orders!D705,products!$A$1:$A$49,products!$B$1:$B$49,,0)</f>
        <v>Lib</v>
      </c>
      <c r="K705" t="str" cm="1">
        <f t="array" ref="K705">_xlfn.IFS(L705="M","Mid",L705="D","Dark",L705="L","Light")</f>
        <v>Dark</v>
      </c>
      <c r="L705" t="str">
        <f>_xlfn.XLOOKUP(D705,products!$A$1:$A$49,products!$C$1:$C$49,,0)</f>
        <v>D</v>
      </c>
      <c r="M705" s="3">
        <f>_xlfn.XLOOKUP(orders!D705,products!$A$1:$A$49,products!$D$1:$D$49,,0)</f>
        <v>2.5</v>
      </c>
      <c r="N705" s="5">
        <f>_xlfn.XLOOKUP(orders!D705,products!$A$1:$A$49,products!$E$1:$E$49,,0)</f>
        <v>29.784999999999997</v>
      </c>
      <c r="O705" s="5">
        <f t="shared" si="10"/>
        <v>119.13999999999999</v>
      </c>
      <c r="P705" t="str">
        <f>_xlfn.XLOOKUP(CoffeeSales[[#This Row],[Customer ID]],customers!$A$1:$A$1001,customers!$I$1:$I$1001,,0)</f>
        <v>Yes</v>
      </c>
    </row>
    <row r="706" spans="1:16" x14ac:dyDescent="0.3">
      <c r="A706" s="2" t="s">
        <v>4466</v>
      </c>
      <c r="B706" s="6">
        <v>44417</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s="2" t="str" cm="1">
        <f t="array" ref="I706">_xlfn.IFS(J706="Rob","Robusta",J706="Ara","Arabica",J706="Exc","Excelsa",J706="Lib","Liberica")</f>
        <v>Excelsa</v>
      </c>
      <c r="J706" t="str">
        <f>_xlfn.XLOOKUP(orders!D706,products!$A$1:$A$49,products!$B$1:$B$49,,0)</f>
        <v>Exc</v>
      </c>
      <c r="K706" t="str" cm="1">
        <f t="array" ref="K706">_xlfn.IFS(L706="M","Mid",L706="D","Dark",L706="L","Light")</f>
        <v>Dark</v>
      </c>
      <c r="L706" t="str">
        <f>_xlfn.XLOOKUP(D706,products!$A$1:$A$49,products!$C$1:$C$49,,0)</f>
        <v>D</v>
      </c>
      <c r="M706" s="3">
        <f>_xlfn.XLOOKUP(orders!D706,products!$A$1:$A$49,products!$D$1:$D$49,,0)</f>
        <v>0.2</v>
      </c>
      <c r="N706" s="5">
        <f>_xlfn.XLOOKUP(orders!D706,products!$A$1:$A$49,products!$E$1:$E$49,,0)</f>
        <v>3.645</v>
      </c>
      <c r="O706" s="5">
        <f t="shared" si="10"/>
        <v>21.87</v>
      </c>
      <c r="P706" t="str">
        <f>_xlfn.XLOOKUP(CoffeeSales[[#This Row],[Customer ID]],customers!$A$1:$A$1001,customers!$I$1:$I$1001,,0)</f>
        <v>Yes</v>
      </c>
    </row>
    <row r="707" spans="1:16" x14ac:dyDescent="0.3">
      <c r="A707" s="2" t="s">
        <v>4471</v>
      </c>
      <c r="B707" s="6">
        <v>44418</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s="2" t="str" cm="1">
        <f t="array" ref="I707">_xlfn.IFS(J707="Rob","Robusta",J707="Ara","Arabica",J707="Exc","Excelsa",J707="Lib","Liberica")</f>
        <v>Excelsa</v>
      </c>
      <c r="J707" t="str">
        <f>_xlfn.XLOOKUP(orders!D707,products!$A$1:$A$49,products!$B$1:$B$49,,0)</f>
        <v>Exc</v>
      </c>
      <c r="K707" t="str" cm="1">
        <f t="array" ref="K707">_xlfn.IFS(L707="M","Mid",L707="D","Dark",L707="L","Light")</f>
        <v>Light</v>
      </c>
      <c r="L707" t="str">
        <f>_xlfn.XLOOKUP(D707,products!$A$1:$A$49,products!$C$1:$C$49,,0)</f>
        <v>L</v>
      </c>
      <c r="M707" s="3">
        <f>_xlfn.XLOOKUP(orders!D707,products!$A$1:$A$49,products!$D$1:$D$49,,0)</f>
        <v>0.5</v>
      </c>
      <c r="N707" s="5">
        <f>_xlfn.XLOOKUP(orders!D707,products!$A$1:$A$49,products!$E$1:$E$49,,0)</f>
        <v>8.91</v>
      </c>
      <c r="O707" s="5">
        <f t="shared" ref="O707:O770" si="11">E707*N707</f>
        <v>17.82</v>
      </c>
      <c r="P707" t="str">
        <f>_xlfn.XLOOKUP(CoffeeSales[[#This Row],[Customer ID]],customers!$A$1:$A$1001,customers!$I$1:$I$1001,,0)</f>
        <v>No</v>
      </c>
    </row>
    <row r="708" spans="1:16" x14ac:dyDescent="0.3">
      <c r="A708" s="2" t="s">
        <v>4477</v>
      </c>
      <c r="B708" s="6">
        <v>44419</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s="2" t="str" cm="1">
        <f t="array" ref="I708">_xlfn.IFS(J708="Rob","Robusta",J708="Ara","Arabica",J708="Exc","Excelsa",J708="Lib","Liberica")</f>
        <v>Excelsa</v>
      </c>
      <c r="J708" t="str">
        <f>_xlfn.XLOOKUP(orders!D708,products!$A$1:$A$49,products!$B$1:$B$49,,0)</f>
        <v>Exc</v>
      </c>
      <c r="K708" t="str" cm="1">
        <f t="array" ref="K708">_xlfn.IFS(L708="M","Mid",L708="D","Dark",L708="L","Light")</f>
        <v>Mid</v>
      </c>
      <c r="L708" t="str">
        <f>_xlfn.XLOOKUP(D708,products!$A$1:$A$49,products!$C$1:$C$49,,0)</f>
        <v>M</v>
      </c>
      <c r="M708" s="3">
        <f>_xlfn.XLOOKUP(orders!D708,products!$A$1:$A$49,products!$D$1:$D$49,,0)</f>
        <v>0.2</v>
      </c>
      <c r="N708" s="5">
        <f>_xlfn.XLOOKUP(orders!D708,products!$A$1:$A$49,products!$E$1:$E$49,,0)</f>
        <v>4.125</v>
      </c>
      <c r="O708" s="5">
        <f t="shared" si="11"/>
        <v>12.375</v>
      </c>
      <c r="P708" t="str">
        <f>_xlfn.XLOOKUP(CoffeeSales[[#This Row],[Customer ID]],customers!$A$1:$A$1001,customers!$I$1:$I$1001,,0)</f>
        <v>No</v>
      </c>
    </row>
    <row r="709" spans="1:16" x14ac:dyDescent="0.3">
      <c r="A709" s="2" t="s">
        <v>4483</v>
      </c>
      <c r="B709" s="6">
        <v>44420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s="2" t="str" cm="1">
        <f t="array" ref="I709">_xlfn.IFS(J709="Rob","Robusta",J709="Ara","Arabica",J709="Exc","Excelsa",J709="Lib","Liberica")</f>
        <v>Liberica</v>
      </c>
      <c r="J709" t="str">
        <f>_xlfn.XLOOKUP(orders!D709,products!$A$1:$A$49,products!$B$1:$B$49,,0)</f>
        <v>Lib</v>
      </c>
      <c r="K709" t="str" cm="1">
        <f t="array" ref="K709">_xlfn.IFS(L709="M","Mid",L709="D","Dark",L709="L","Light")</f>
        <v>Dark</v>
      </c>
      <c r="L709" t="str">
        <f>_xlfn.XLOOKUP(D709,products!$A$1:$A$49,products!$C$1:$C$49,,0)</f>
        <v>D</v>
      </c>
      <c r="M709" s="3">
        <f>_xlfn.XLOOKUP(orders!D709,products!$A$1:$A$49,products!$D$1:$D$49,,0)</f>
        <v>1</v>
      </c>
      <c r="N709" s="5">
        <f>_xlfn.XLOOKUP(orders!D709,products!$A$1:$A$49,products!$E$1:$E$49,,0)</f>
        <v>12.95</v>
      </c>
      <c r="O709" s="5">
        <f t="shared" si="11"/>
        <v>25.9</v>
      </c>
      <c r="P709" t="str">
        <f>_xlfn.XLOOKUP(CoffeeSales[[#This Row],[Customer ID]],customers!$A$1:$A$1001,customers!$I$1:$I$1001,,0)</f>
        <v>No</v>
      </c>
    </row>
    <row r="710" spans="1:16" x14ac:dyDescent="0.3">
      <c r="A710" s="2" t="s">
        <v>4488</v>
      </c>
      <c r="B710" s="6">
        <v>44421</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s="2" t="str" cm="1">
        <f t="array" ref="I710">_xlfn.IFS(J710="Rob","Robusta",J710="Ara","Arabica",J710="Exc","Excelsa",J710="Lib","Liberica")</f>
        <v>Arabica</v>
      </c>
      <c r="J710" t="str">
        <f>_xlfn.XLOOKUP(orders!D710,products!$A$1:$A$49,products!$B$1:$B$49,,0)</f>
        <v>Ara</v>
      </c>
      <c r="K710" t="str" cm="1">
        <f t="array" ref="K710">_xlfn.IFS(L710="M","Mid",L710="D","Dark",L710="L","Light")</f>
        <v>Mid</v>
      </c>
      <c r="L710" t="str">
        <f>_xlfn.XLOOKUP(D710,products!$A$1:$A$49,products!$C$1:$C$49,,0)</f>
        <v>M</v>
      </c>
      <c r="M710" s="3">
        <f>_xlfn.XLOOKUP(orders!D710,products!$A$1:$A$49,products!$D$1:$D$49,,0)</f>
        <v>0.5</v>
      </c>
      <c r="N710" s="5">
        <f>_xlfn.XLOOKUP(orders!D710,products!$A$1:$A$49,products!$E$1:$E$49,,0)</f>
        <v>6.75</v>
      </c>
      <c r="O710" s="5">
        <f t="shared" si="11"/>
        <v>13.5</v>
      </c>
      <c r="P710" t="str">
        <f>_xlfn.XLOOKUP(CoffeeSales[[#This Row],[Customer ID]],customers!$A$1:$A$1001,customers!$I$1:$I$1001,,0)</f>
        <v>Yes</v>
      </c>
    </row>
    <row r="711" spans="1:16" x14ac:dyDescent="0.3">
      <c r="A711" s="2" t="s">
        <v>4494</v>
      </c>
      <c r="B711" s="6">
        <v>44422</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s="2" t="str" cm="1">
        <f t="array" ref="I711">_xlfn.IFS(J711="Rob","Robusta",J711="Ara","Arabica",J711="Exc","Excelsa",J711="Lib","Liberica")</f>
        <v>Excelsa</v>
      </c>
      <c r="J711" t="str">
        <f>_xlfn.XLOOKUP(orders!D711,products!$A$1:$A$49,products!$B$1:$B$49,,0)</f>
        <v>Exc</v>
      </c>
      <c r="K711" t="str" cm="1">
        <f t="array" ref="K711">_xlfn.IFS(L711="M","Mid",L711="D","Dark",L711="L","Light")</f>
        <v>Light</v>
      </c>
      <c r="L711" t="str">
        <f>_xlfn.XLOOKUP(D711,products!$A$1:$A$49,products!$C$1:$C$49,,0)</f>
        <v>L</v>
      </c>
      <c r="M711" s="3">
        <f>_xlfn.XLOOKUP(orders!D711,products!$A$1:$A$49,products!$D$1:$D$49,,0)</f>
        <v>0.5</v>
      </c>
      <c r="N711" s="5">
        <f>_xlfn.XLOOKUP(orders!D711,products!$A$1:$A$49,products!$E$1:$E$49,,0)</f>
        <v>8.91</v>
      </c>
      <c r="O711" s="5">
        <f t="shared" si="11"/>
        <v>17.82</v>
      </c>
      <c r="P711" t="str">
        <f>_xlfn.XLOOKUP(CoffeeSales[[#This Row],[Customer ID]],customers!$A$1:$A$1001,customers!$I$1:$I$1001,,0)</f>
        <v>Yes</v>
      </c>
    </row>
    <row r="712" spans="1:16" x14ac:dyDescent="0.3">
      <c r="A712" s="2" t="s">
        <v>4499</v>
      </c>
      <c r="B712" s="6">
        <v>44423</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s="2" t="str" cm="1">
        <f t="array" ref="I712">_xlfn.IFS(J712="Rob","Robusta",J712="Ara","Arabica",J712="Exc","Excelsa",J712="Lib","Liberica")</f>
        <v>Excelsa</v>
      </c>
      <c r="J712" t="str">
        <f>_xlfn.XLOOKUP(orders!D712,products!$A$1:$A$49,products!$B$1:$B$49,,0)</f>
        <v>Exc</v>
      </c>
      <c r="K712" t="str" cm="1">
        <f t="array" ref="K712">_xlfn.IFS(L712="M","Mid",L712="D","Dark",L712="L","Light")</f>
        <v>Mid</v>
      </c>
      <c r="L712" t="str">
        <f>_xlfn.XLOOKUP(D712,products!$A$1:$A$49,products!$C$1:$C$49,,0)</f>
        <v>M</v>
      </c>
      <c r="M712" s="3">
        <f>_xlfn.XLOOKUP(orders!D712,products!$A$1:$A$49,products!$D$1:$D$49,,0)</f>
        <v>0.5</v>
      </c>
      <c r="N712" s="5">
        <f>_xlfn.XLOOKUP(orders!D712,products!$A$1:$A$49,products!$E$1:$E$49,,0)</f>
        <v>8.25</v>
      </c>
      <c r="O712" s="5">
        <f t="shared" si="11"/>
        <v>24.75</v>
      </c>
      <c r="P712" t="str">
        <f>_xlfn.XLOOKUP(CoffeeSales[[#This Row],[Customer ID]],customers!$A$1:$A$1001,customers!$I$1:$I$1001,,0)</f>
        <v>No</v>
      </c>
    </row>
    <row r="713" spans="1:16" x14ac:dyDescent="0.3">
      <c r="A713" s="2" t="s">
        <v>4505</v>
      </c>
      <c r="B713" s="6">
        <v>44424</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s="2" t="str" cm="1">
        <f t="array" ref="I713">_xlfn.IFS(J713="Rob","Robusta",J713="Ara","Arabica",J713="Exc","Excelsa",J713="Lib","Liberica")</f>
        <v>Robusta</v>
      </c>
      <c r="J713" t="str">
        <f>_xlfn.XLOOKUP(orders!D713,products!$A$1:$A$49,products!$B$1:$B$49,,0)</f>
        <v>Rob</v>
      </c>
      <c r="K713" t="str" cm="1">
        <f t="array" ref="K713">_xlfn.IFS(L713="M","Mid",L713="D","Dark",L713="L","Light")</f>
        <v>Mid</v>
      </c>
      <c r="L713" t="str">
        <f>_xlfn.XLOOKUP(D713,products!$A$1:$A$49,products!$C$1:$C$49,,0)</f>
        <v>M</v>
      </c>
      <c r="M713" s="3">
        <f>_xlfn.XLOOKUP(orders!D713,products!$A$1:$A$49,products!$D$1:$D$49,,0)</f>
        <v>0.2</v>
      </c>
      <c r="N713" s="5">
        <f>_xlfn.XLOOKUP(orders!D713,products!$A$1:$A$49,products!$E$1:$E$49,,0)</f>
        <v>2.9849999999999999</v>
      </c>
      <c r="O713" s="5">
        <f t="shared" si="11"/>
        <v>17.91</v>
      </c>
      <c r="P713" t="str">
        <f>_xlfn.XLOOKUP(CoffeeSales[[#This Row],[Customer ID]],customers!$A$1:$A$1001,customers!$I$1:$I$1001,,0)</f>
        <v>No</v>
      </c>
    </row>
    <row r="714" spans="1:16" x14ac:dyDescent="0.3">
      <c r="A714" s="2" t="s">
        <v>4512</v>
      </c>
      <c r="B714" s="6">
        <v>44425</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s="2" t="str" cm="1">
        <f t="array" ref="I714">_xlfn.IFS(J714="Rob","Robusta",J714="Ara","Arabica",J714="Exc","Excelsa",J714="Lib","Liberica")</f>
        <v>Excelsa</v>
      </c>
      <c r="J714" t="str">
        <f>_xlfn.XLOOKUP(orders!D714,products!$A$1:$A$49,products!$B$1:$B$49,,0)</f>
        <v>Exc</v>
      </c>
      <c r="K714" t="str" cm="1">
        <f t="array" ref="K714">_xlfn.IFS(L714="M","Mid",L714="D","Dark",L714="L","Light")</f>
        <v>Mid</v>
      </c>
      <c r="L714" t="str">
        <f>_xlfn.XLOOKUP(D714,products!$A$1:$A$49,products!$C$1:$C$49,,0)</f>
        <v>M</v>
      </c>
      <c r="M714" s="3">
        <f>_xlfn.XLOOKUP(orders!D714,products!$A$1:$A$49,products!$D$1:$D$49,,0)</f>
        <v>0.5</v>
      </c>
      <c r="N714" s="5">
        <f>_xlfn.XLOOKUP(orders!D714,products!$A$1:$A$49,products!$E$1:$E$49,,0)</f>
        <v>8.25</v>
      </c>
      <c r="O714" s="5">
        <f t="shared" si="11"/>
        <v>16.5</v>
      </c>
      <c r="P714" t="str">
        <f>_xlfn.XLOOKUP(CoffeeSales[[#This Row],[Customer ID]],customers!$A$1:$A$1001,customers!$I$1:$I$1001,,0)</f>
        <v>No</v>
      </c>
    </row>
    <row r="715" spans="1:16" x14ac:dyDescent="0.3">
      <c r="A715" s="2" t="s">
        <v>4516</v>
      </c>
      <c r="B715" s="6">
        <v>44426</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s="2" t="str" cm="1">
        <f t="array" ref="I715">_xlfn.IFS(J715="Rob","Robusta",J715="Ara","Arabica",J715="Exc","Excelsa",J715="Lib","Liberica")</f>
        <v>Robusta</v>
      </c>
      <c r="J715" t="str">
        <f>_xlfn.XLOOKUP(orders!D715,products!$A$1:$A$49,products!$B$1:$B$49,,0)</f>
        <v>Rob</v>
      </c>
      <c r="K715" t="str" cm="1">
        <f t="array" ref="K715">_xlfn.IFS(L715="M","Mid",L715="D","Dark",L715="L","Light")</f>
        <v>Mid</v>
      </c>
      <c r="L715" t="str">
        <f>_xlfn.XLOOKUP(D715,products!$A$1:$A$49,products!$C$1:$C$49,,0)</f>
        <v>M</v>
      </c>
      <c r="M715" s="3">
        <f>_xlfn.XLOOKUP(orders!D715,products!$A$1:$A$49,products!$D$1:$D$49,,0)</f>
        <v>0.2</v>
      </c>
      <c r="N715" s="5">
        <f>_xlfn.XLOOKUP(orders!D715,products!$A$1:$A$49,products!$E$1:$E$49,,0)</f>
        <v>2.9849999999999999</v>
      </c>
      <c r="O715" s="5">
        <f t="shared" si="11"/>
        <v>2.9849999999999999</v>
      </c>
      <c r="P715" t="str">
        <f>_xlfn.XLOOKUP(CoffeeSales[[#This Row],[Customer ID]],customers!$A$1:$A$1001,customers!$I$1:$I$1001,,0)</f>
        <v>No</v>
      </c>
    </row>
    <row r="716" spans="1:16" x14ac:dyDescent="0.3">
      <c r="A716" s="2" t="s">
        <v>4522</v>
      </c>
      <c r="B716" s="6">
        <v>44427</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s="2" t="str" cm="1">
        <f t="array" ref="I716">_xlfn.IFS(J716="Rob","Robusta",J716="Ara","Arabica",J716="Exc","Excelsa",J716="Lib","Liberica")</f>
        <v>Excelsa</v>
      </c>
      <c r="J716" t="str">
        <f>_xlfn.XLOOKUP(orders!D716,products!$A$1:$A$49,products!$B$1:$B$49,,0)</f>
        <v>Exc</v>
      </c>
      <c r="K716" t="str" cm="1">
        <f t="array" ref="K716">_xlfn.IFS(L716="M","Mid",L716="D","Dark",L716="L","Light")</f>
        <v>Dark</v>
      </c>
      <c r="L716" t="str">
        <f>_xlfn.XLOOKUP(D716,products!$A$1:$A$49,products!$C$1:$C$49,,0)</f>
        <v>D</v>
      </c>
      <c r="M716" s="3">
        <f>_xlfn.XLOOKUP(orders!D716,products!$A$1:$A$49,products!$D$1:$D$49,,0)</f>
        <v>0.2</v>
      </c>
      <c r="N716" s="5">
        <f>_xlfn.XLOOKUP(orders!D716,products!$A$1:$A$49,products!$E$1:$E$49,,0)</f>
        <v>3.645</v>
      </c>
      <c r="O716" s="5">
        <f t="shared" si="11"/>
        <v>14.58</v>
      </c>
      <c r="P716" t="str">
        <f>_xlfn.XLOOKUP(CoffeeSales[[#This Row],[Customer ID]],customers!$A$1:$A$1001,customers!$I$1:$I$1001,,0)</f>
        <v>Yes</v>
      </c>
    </row>
    <row r="717" spans="1:16" x14ac:dyDescent="0.3">
      <c r="A717" s="2" t="s">
        <v>4528</v>
      </c>
      <c r="B717" s="6">
        <v>44428</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s="2" t="str" cm="1">
        <f t="array" ref="I717">_xlfn.IFS(J717="Rob","Robusta",J717="Ara","Arabica",J717="Exc","Excelsa",J717="Lib","Liberica")</f>
        <v>Excelsa</v>
      </c>
      <c r="J717" t="str">
        <f>_xlfn.XLOOKUP(orders!D717,products!$A$1:$A$49,products!$B$1:$B$49,,0)</f>
        <v>Exc</v>
      </c>
      <c r="K717" t="str" cm="1">
        <f t="array" ref="K717">_xlfn.IFS(L717="M","Mid",L717="D","Dark",L717="L","Light")</f>
        <v>Light</v>
      </c>
      <c r="L717" t="str">
        <f>_xlfn.XLOOKUP(D717,products!$A$1:$A$49,products!$C$1:$C$49,,0)</f>
        <v>L</v>
      </c>
      <c r="M717" s="3">
        <f>_xlfn.XLOOKUP(orders!D717,products!$A$1:$A$49,products!$D$1:$D$49,,0)</f>
        <v>1</v>
      </c>
      <c r="N717" s="5">
        <f>_xlfn.XLOOKUP(orders!D717,products!$A$1:$A$49,products!$E$1:$E$49,,0)</f>
        <v>14.85</v>
      </c>
      <c r="O717" s="5">
        <f t="shared" si="11"/>
        <v>89.1</v>
      </c>
      <c r="P717" t="str">
        <f>_xlfn.XLOOKUP(CoffeeSales[[#This Row],[Customer ID]],customers!$A$1:$A$1001,customers!$I$1:$I$1001,,0)</f>
        <v>No</v>
      </c>
    </row>
    <row r="718" spans="1:16" x14ac:dyDescent="0.3">
      <c r="A718" s="2" t="s">
        <v>4533</v>
      </c>
      <c r="B718" s="6">
        <v>44429</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s="2" t="str" cm="1">
        <f t="array" ref="I718">_xlfn.IFS(J718="Rob","Robusta",J718="Ara","Arabica",J718="Exc","Excelsa",J718="Lib","Liberica")</f>
        <v>Robusta</v>
      </c>
      <c r="J718" t="str">
        <f>_xlfn.XLOOKUP(orders!D718,products!$A$1:$A$49,products!$B$1:$B$49,,0)</f>
        <v>Rob</v>
      </c>
      <c r="K718" t="str" cm="1">
        <f t="array" ref="K718">_xlfn.IFS(L718="M","Mid",L718="D","Dark",L718="L","Light")</f>
        <v>Light</v>
      </c>
      <c r="L718" t="str">
        <f>_xlfn.XLOOKUP(D718,products!$A$1:$A$49,products!$C$1:$C$49,,0)</f>
        <v>L</v>
      </c>
      <c r="M718" s="3">
        <f>_xlfn.XLOOKUP(orders!D718,products!$A$1:$A$49,products!$D$1:$D$49,,0)</f>
        <v>1</v>
      </c>
      <c r="N718" s="5">
        <f>_xlfn.XLOOKUP(orders!D718,products!$A$1:$A$49,products!$E$1:$E$49,,0)</f>
        <v>11.95</v>
      </c>
      <c r="O718" s="5">
        <f t="shared" si="11"/>
        <v>35.849999999999994</v>
      </c>
      <c r="P718" t="str">
        <f>_xlfn.XLOOKUP(CoffeeSales[[#This Row],[Customer ID]],customers!$A$1:$A$1001,customers!$I$1:$I$1001,,0)</f>
        <v>No</v>
      </c>
    </row>
    <row r="719" spans="1:16" x14ac:dyDescent="0.3">
      <c r="A719" s="2" t="s">
        <v>4539</v>
      </c>
      <c r="B719" s="6">
        <v>44430</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s="2" t="str" cm="1">
        <f t="array" ref="I719">_xlfn.IFS(J719="Rob","Robusta",J719="Ara","Arabica",J719="Exc","Excelsa",J719="Lib","Liberica")</f>
        <v>Arabica</v>
      </c>
      <c r="J719" t="str">
        <f>_xlfn.XLOOKUP(orders!D719,products!$A$1:$A$49,products!$B$1:$B$49,,0)</f>
        <v>Ara</v>
      </c>
      <c r="K719" t="str" cm="1">
        <f t="array" ref="K719">_xlfn.IFS(L719="M","Mid",L719="D","Dark",L719="L","Light")</f>
        <v>Dark</v>
      </c>
      <c r="L719" t="str">
        <f>_xlfn.XLOOKUP(D719,products!$A$1:$A$49,products!$C$1:$C$49,,0)</f>
        <v>D</v>
      </c>
      <c r="M719" s="3">
        <f>_xlfn.XLOOKUP(orders!D719,products!$A$1:$A$49,products!$D$1:$D$49,,0)</f>
        <v>2.5</v>
      </c>
      <c r="N719" s="5">
        <f>_xlfn.XLOOKUP(orders!D719,products!$A$1:$A$49,products!$E$1:$E$49,,0)</f>
        <v>22.884999999999998</v>
      </c>
      <c r="O719" s="5">
        <f t="shared" si="11"/>
        <v>68.655000000000001</v>
      </c>
      <c r="P719" t="str">
        <f>_xlfn.XLOOKUP(CoffeeSales[[#This Row],[Customer ID]],customers!$A$1:$A$1001,customers!$I$1:$I$1001,,0)</f>
        <v>No</v>
      </c>
    </row>
    <row r="720" spans="1:16" x14ac:dyDescent="0.3">
      <c r="A720" s="2" t="s">
        <v>4545</v>
      </c>
      <c r="B720" s="6">
        <v>44431</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s="2" t="str" cm="1">
        <f t="array" ref="I720">_xlfn.IFS(J720="Rob","Robusta",J720="Ara","Arabica",J720="Exc","Excelsa",J720="Lib","Liberica")</f>
        <v>Liberica</v>
      </c>
      <c r="J720" t="str">
        <f>_xlfn.XLOOKUP(orders!D720,products!$A$1:$A$49,products!$B$1:$B$49,,0)</f>
        <v>Lib</v>
      </c>
      <c r="K720" t="str" cm="1">
        <f t="array" ref="K720">_xlfn.IFS(L720="M","Mid",L720="D","Dark",L720="L","Light")</f>
        <v>Dark</v>
      </c>
      <c r="L720" t="str">
        <f>_xlfn.XLOOKUP(D720,products!$A$1:$A$49,products!$C$1:$C$49,,0)</f>
        <v>D</v>
      </c>
      <c r="M720" s="3">
        <f>_xlfn.XLOOKUP(orders!D720,products!$A$1:$A$49,products!$D$1:$D$49,,0)</f>
        <v>1</v>
      </c>
      <c r="N720" s="5">
        <f>_xlfn.XLOOKUP(orders!D720,products!$A$1:$A$49,products!$E$1:$E$49,,0)</f>
        <v>12.95</v>
      </c>
      <c r="O720" s="5">
        <f t="shared" si="11"/>
        <v>38.849999999999994</v>
      </c>
      <c r="P720" t="str">
        <f>_xlfn.XLOOKUP(CoffeeSales[[#This Row],[Customer ID]],customers!$A$1:$A$1001,customers!$I$1:$I$1001,,0)</f>
        <v>No</v>
      </c>
    </row>
    <row r="721" spans="1:16" x14ac:dyDescent="0.3">
      <c r="A721" s="2" t="s">
        <v>4551</v>
      </c>
      <c r="B721" s="6">
        <v>44432</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s="2" t="str" cm="1">
        <f t="array" ref="I721">_xlfn.IFS(J721="Rob","Robusta",J721="Ara","Arabica",J721="Exc","Excelsa",J721="Lib","Liberica")</f>
        <v>Liberica</v>
      </c>
      <c r="J721" t="str">
        <f>_xlfn.XLOOKUP(orders!D721,products!$A$1:$A$49,products!$B$1:$B$49,,0)</f>
        <v>Lib</v>
      </c>
      <c r="K721" t="str" cm="1">
        <f t="array" ref="K721">_xlfn.IFS(L721="M","Mid",L721="D","Dark",L721="L","Light")</f>
        <v>Light</v>
      </c>
      <c r="L721" t="str">
        <f>_xlfn.XLOOKUP(D721,products!$A$1:$A$49,products!$C$1:$C$49,,0)</f>
        <v>L</v>
      </c>
      <c r="M721" s="3">
        <f>_xlfn.XLOOKUP(orders!D721,products!$A$1:$A$49,products!$D$1:$D$49,,0)</f>
        <v>1</v>
      </c>
      <c r="N721" s="5">
        <f>_xlfn.XLOOKUP(orders!D721,products!$A$1:$A$49,products!$E$1:$E$49,,0)</f>
        <v>15.85</v>
      </c>
      <c r="O721" s="5">
        <f t="shared" si="11"/>
        <v>79.25</v>
      </c>
      <c r="P721" t="str">
        <f>_xlfn.XLOOKUP(CoffeeSales[[#This Row],[Customer ID]],customers!$A$1:$A$1001,customers!$I$1:$I$1001,,0)</f>
        <v>Yes</v>
      </c>
    </row>
    <row r="722" spans="1:16" x14ac:dyDescent="0.3">
      <c r="A722" s="2" t="s">
        <v>4557</v>
      </c>
      <c r="B722" s="6">
        <v>44433</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s="2" t="str" cm="1">
        <f t="array" ref="I722">_xlfn.IFS(J722="Rob","Robusta",J722="Ara","Arabica",J722="Exc","Excelsa",J722="Lib","Liberica")</f>
        <v>Excelsa</v>
      </c>
      <c r="J722" t="str">
        <f>_xlfn.XLOOKUP(orders!D722,products!$A$1:$A$49,products!$B$1:$B$49,,0)</f>
        <v>Exc</v>
      </c>
      <c r="K722" t="str" cm="1">
        <f t="array" ref="K722">_xlfn.IFS(L722="M","Mid",L722="D","Dark",L722="L","Light")</f>
        <v>Dark</v>
      </c>
      <c r="L722" t="str">
        <f>_xlfn.XLOOKUP(D722,products!$A$1:$A$49,products!$C$1:$C$49,,0)</f>
        <v>D</v>
      </c>
      <c r="M722" s="3">
        <f>_xlfn.XLOOKUP(orders!D722,products!$A$1:$A$49,products!$D$1:$D$49,,0)</f>
        <v>0.5</v>
      </c>
      <c r="N722" s="5">
        <f>_xlfn.XLOOKUP(orders!D722,products!$A$1:$A$49,products!$E$1:$E$49,,0)</f>
        <v>7.29</v>
      </c>
      <c r="O722" s="5">
        <f t="shared" si="11"/>
        <v>36.450000000000003</v>
      </c>
      <c r="P722" t="str">
        <f>_xlfn.XLOOKUP(CoffeeSales[[#This Row],[Customer ID]],customers!$A$1:$A$1001,customers!$I$1:$I$1001,,0)</f>
        <v>Yes</v>
      </c>
    </row>
    <row r="723" spans="1:16" x14ac:dyDescent="0.3">
      <c r="A723" s="2" t="s">
        <v>4563</v>
      </c>
      <c r="B723" s="6">
        <v>44434</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s="2" t="str" cm="1">
        <f t="array" ref="I723">_xlfn.IFS(J723="Rob","Robusta",J723="Ara","Arabica",J723="Exc","Excelsa",J723="Lib","Liberica")</f>
        <v>Robusta</v>
      </c>
      <c r="J723" t="str">
        <f>_xlfn.XLOOKUP(orders!D723,products!$A$1:$A$49,products!$B$1:$B$49,,0)</f>
        <v>Rob</v>
      </c>
      <c r="K723" t="str" cm="1">
        <f t="array" ref="K723">_xlfn.IFS(L723="M","Mid",L723="D","Dark",L723="L","Light")</f>
        <v>Mid</v>
      </c>
      <c r="L723" t="str">
        <f>_xlfn.XLOOKUP(D723,products!$A$1:$A$49,products!$C$1:$C$49,,0)</f>
        <v>M</v>
      </c>
      <c r="M723" s="3">
        <f>_xlfn.XLOOKUP(orders!D723,products!$A$1:$A$49,products!$D$1:$D$49,,0)</f>
        <v>0.2</v>
      </c>
      <c r="N723" s="5">
        <f>_xlfn.XLOOKUP(orders!D723,products!$A$1:$A$49,products!$E$1:$E$49,,0)</f>
        <v>2.9849999999999999</v>
      </c>
      <c r="O723" s="5">
        <f t="shared" si="11"/>
        <v>8.9550000000000001</v>
      </c>
      <c r="P723" t="str">
        <f>_xlfn.XLOOKUP(CoffeeSales[[#This Row],[Customer ID]],customers!$A$1:$A$1001,customers!$I$1:$I$1001,,0)</f>
        <v>Yes</v>
      </c>
    </row>
    <row r="724" spans="1:16" x14ac:dyDescent="0.3">
      <c r="A724" s="2" t="s">
        <v>4569</v>
      </c>
      <c r="B724" s="6">
        <v>44435</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s="2" t="str" cm="1">
        <f t="array" ref="I724">_xlfn.IFS(J724="Rob","Robusta",J724="Ara","Arabica",J724="Exc","Excelsa",J724="Lib","Liberica")</f>
        <v>Excelsa</v>
      </c>
      <c r="J724" t="str">
        <f>_xlfn.XLOOKUP(orders!D724,products!$A$1:$A$49,products!$B$1:$B$49,,0)</f>
        <v>Exc</v>
      </c>
      <c r="K724" t="str" cm="1">
        <f t="array" ref="K724">_xlfn.IFS(L724="M","Mid",L724="D","Dark",L724="L","Light")</f>
        <v>Dark</v>
      </c>
      <c r="L724" t="str">
        <f>_xlfn.XLOOKUP(D724,products!$A$1:$A$49,products!$C$1:$C$49,,0)</f>
        <v>D</v>
      </c>
      <c r="M724" s="3">
        <f>_xlfn.XLOOKUP(orders!D724,products!$A$1:$A$49,products!$D$1:$D$49,,0)</f>
        <v>1</v>
      </c>
      <c r="N724" s="5">
        <f>_xlfn.XLOOKUP(orders!D724,products!$A$1:$A$49,products!$E$1:$E$49,,0)</f>
        <v>12.15</v>
      </c>
      <c r="O724" s="5">
        <f t="shared" si="11"/>
        <v>24.3</v>
      </c>
      <c r="P724" t="str">
        <f>_xlfn.XLOOKUP(CoffeeSales[[#This Row],[Customer ID]],customers!$A$1:$A$1001,customers!$I$1:$I$1001,,0)</f>
        <v>No</v>
      </c>
    </row>
    <row r="725" spans="1:16" x14ac:dyDescent="0.3">
      <c r="A725" s="2" t="s">
        <v>4574</v>
      </c>
      <c r="B725" s="6">
        <v>44436</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s="2" t="str" cm="1">
        <f t="array" ref="I725">_xlfn.IFS(J725="Rob","Robusta",J725="Ara","Arabica",J725="Exc","Excelsa",J725="Lib","Liberica")</f>
        <v>Excelsa</v>
      </c>
      <c r="J725" t="str">
        <f>_xlfn.XLOOKUP(orders!D725,products!$A$1:$A$49,products!$B$1:$B$49,,0)</f>
        <v>Exc</v>
      </c>
      <c r="K725" t="str" cm="1">
        <f t="array" ref="K725">_xlfn.IFS(L725="M","Mid",L725="D","Dark",L725="L","Light")</f>
        <v>Mid</v>
      </c>
      <c r="L725" t="str">
        <f>_xlfn.XLOOKUP(D725,products!$A$1:$A$49,products!$C$1:$C$49,,0)</f>
        <v>M</v>
      </c>
      <c r="M725" s="3">
        <f>_xlfn.XLOOKUP(orders!D725,products!$A$1:$A$49,products!$D$1:$D$49,,0)</f>
        <v>2.5</v>
      </c>
      <c r="N725" s="5">
        <f>_xlfn.XLOOKUP(orders!D725,products!$A$1:$A$49,products!$E$1:$E$49,,0)</f>
        <v>31.624999999999996</v>
      </c>
      <c r="O725" s="5">
        <f t="shared" si="11"/>
        <v>63.249999999999993</v>
      </c>
      <c r="P725" t="str">
        <f>_xlfn.XLOOKUP(CoffeeSales[[#This Row],[Customer ID]],customers!$A$1:$A$1001,customers!$I$1:$I$1001,,0)</f>
        <v>No</v>
      </c>
    </row>
    <row r="726" spans="1:16" x14ac:dyDescent="0.3">
      <c r="A726" s="2" t="s">
        <v>4580</v>
      </c>
      <c r="B726" s="6">
        <v>44437</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s="2" t="str" cm="1">
        <f t="array" ref="I726">_xlfn.IFS(J726="Rob","Robusta",J726="Ara","Arabica",J726="Exc","Excelsa",J726="Lib","Liberica")</f>
        <v>Arabica</v>
      </c>
      <c r="J726" t="str">
        <f>_xlfn.XLOOKUP(orders!D726,products!$A$1:$A$49,products!$B$1:$B$49,,0)</f>
        <v>Ara</v>
      </c>
      <c r="K726" t="str" cm="1">
        <f t="array" ref="K726">_xlfn.IFS(L726="M","Mid",L726="D","Dark",L726="L","Light")</f>
        <v>Mid</v>
      </c>
      <c r="L726" t="str">
        <f>_xlfn.XLOOKUP(D726,products!$A$1:$A$49,products!$C$1:$C$49,,0)</f>
        <v>M</v>
      </c>
      <c r="M726" s="3">
        <f>_xlfn.XLOOKUP(orders!D726,products!$A$1:$A$49,products!$D$1:$D$49,,0)</f>
        <v>0.2</v>
      </c>
      <c r="N726" s="5">
        <f>_xlfn.XLOOKUP(orders!D726,products!$A$1:$A$49,products!$E$1:$E$49,,0)</f>
        <v>3.375</v>
      </c>
      <c r="O726" s="5">
        <f t="shared" si="11"/>
        <v>6.75</v>
      </c>
      <c r="P726" t="str">
        <f>_xlfn.XLOOKUP(CoffeeSales[[#This Row],[Customer ID]],customers!$A$1:$A$1001,customers!$I$1:$I$1001,,0)</f>
        <v>Yes</v>
      </c>
    </row>
    <row r="727" spans="1:16" x14ac:dyDescent="0.3">
      <c r="A727" s="2" t="s">
        <v>4585</v>
      </c>
      <c r="B727" s="6">
        <v>44438</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s="2" t="str" cm="1">
        <f t="array" ref="I727">_xlfn.IFS(J727="Rob","Robusta",J727="Ara","Arabica",J727="Exc","Excelsa",J727="Lib","Liberica")</f>
        <v>Arabica</v>
      </c>
      <c r="J727" t="str">
        <f>_xlfn.XLOOKUP(orders!D727,products!$A$1:$A$49,products!$B$1:$B$49,,0)</f>
        <v>Ara</v>
      </c>
      <c r="K727" t="str" cm="1">
        <f t="array" ref="K727">_xlfn.IFS(L727="M","Mid",L727="D","Dark",L727="L","Light")</f>
        <v>Light</v>
      </c>
      <c r="L727" t="str">
        <f>_xlfn.XLOOKUP(D727,products!$A$1:$A$49,products!$C$1:$C$49,,0)</f>
        <v>L</v>
      </c>
      <c r="M727" s="3">
        <f>_xlfn.XLOOKUP(orders!D727,products!$A$1:$A$49,products!$D$1:$D$49,,0)</f>
        <v>0.2</v>
      </c>
      <c r="N727" s="5">
        <f>_xlfn.XLOOKUP(orders!D727,products!$A$1:$A$49,products!$E$1:$E$49,,0)</f>
        <v>3.8849999999999998</v>
      </c>
      <c r="O727" s="5">
        <f t="shared" si="11"/>
        <v>23.31</v>
      </c>
      <c r="P727" t="str">
        <f>_xlfn.XLOOKUP(CoffeeSales[[#This Row],[Customer ID]],customers!$A$1:$A$1001,customers!$I$1:$I$1001,,0)</f>
        <v>No</v>
      </c>
    </row>
    <row r="728" spans="1:16" x14ac:dyDescent="0.3">
      <c r="A728" s="2" t="s">
        <v>4591</v>
      </c>
      <c r="B728" s="6">
        <v>44439</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s="2" t="str" cm="1">
        <f t="array" ref="I728">_xlfn.IFS(J728="Rob","Robusta",J728="Ara","Arabica",J728="Exc","Excelsa",J728="Lib","Liberica")</f>
        <v>Liberica</v>
      </c>
      <c r="J728" t="str">
        <f>_xlfn.XLOOKUP(orders!D728,products!$A$1:$A$49,products!$B$1:$B$49,,0)</f>
        <v>Lib</v>
      </c>
      <c r="K728" t="str" cm="1">
        <f t="array" ref="K728">_xlfn.IFS(L728="M","Mid",L728="D","Dark",L728="L","Light")</f>
        <v>Light</v>
      </c>
      <c r="L728" t="str">
        <f>_xlfn.XLOOKUP(D728,products!$A$1:$A$49,products!$C$1:$C$49,,0)</f>
        <v>L</v>
      </c>
      <c r="M728" s="3">
        <f>_xlfn.XLOOKUP(orders!D728,products!$A$1:$A$49,products!$D$1:$D$49,,0)</f>
        <v>2.5</v>
      </c>
      <c r="N728" s="5">
        <f>_xlfn.XLOOKUP(orders!D728,products!$A$1:$A$49,products!$E$1:$E$49,,0)</f>
        <v>36.454999999999998</v>
      </c>
      <c r="O728" s="5">
        <f t="shared" si="11"/>
        <v>145.82</v>
      </c>
      <c r="P728" t="str">
        <f>_xlfn.XLOOKUP(CoffeeSales[[#This Row],[Customer ID]],customers!$A$1:$A$1001,customers!$I$1:$I$1001,,0)</f>
        <v>No</v>
      </c>
    </row>
    <row r="729" spans="1:16" x14ac:dyDescent="0.3">
      <c r="A729" s="2" t="s">
        <v>4596</v>
      </c>
      <c r="B729" s="6">
        <v>44440</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s="2" t="str" cm="1">
        <f t="array" ref="I729">_xlfn.IFS(J729="Rob","Robusta",J729="Ara","Arabica",J729="Exc","Excelsa",J729="Lib","Liberica")</f>
        <v>Robusta</v>
      </c>
      <c r="J729" t="str">
        <f>_xlfn.XLOOKUP(orders!D729,products!$A$1:$A$49,products!$B$1:$B$49,,0)</f>
        <v>Rob</v>
      </c>
      <c r="K729" t="str" cm="1">
        <f t="array" ref="K729">_xlfn.IFS(L729="M","Mid",L729="D","Dark",L729="L","Light")</f>
        <v>Mid</v>
      </c>
      <c r="L729" t="str">
        <f>_xlfn.XLOOKUP(D729,products!$A$1:$A$49,products!$C$1:$C$49,,0)</f>
        <v>M</v>
      </c>
      <c r="M729" s="3">
        <f>_xlfn.XLOOKUP(orders!D729,products!$A$1:$A$49,products!$D$1:$D$49,,0)</f>
        <v>0.5</v>
      </c>
      <c r="N729" s="5">
        <f>_xlfn.XLOOKUP(orders!D729,products!$A$1:$A$49,products!$E$1:$E$49,,0)</f>
        <v>5.97</v>
      </c>
      <c r="O729" s="5">
        <f t="shared" si="11"/>
        <v>29.849999999999998</v>
      </c>
      <c r="P729" t="str">
        <f>_xlfn.XLOOKUP(CoffeeSales[[#This Row],[Customer ID]],customers!$A$1:$A$1001,customers!$I$1:$I$1001,,0)</f>
        <v>Yes</v>
      </c>
    </row>
    <row r="730" spans="1:16" x14ac:dyDescent="0.3">
      <c r="A730" s="2" t="s">
        <v>4602</v>
      </c>
      <c r="B730" s="6">
        <v>44441</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s="2" t="str" cm="1">
        <f t="array" ref="I730">_xlfn.IFS(J730="Rob","Robusta",J730="Ara","Arabica",J730="Exc","Excelsa",J730="Lib","Liberica")</f>
        <v>Excelsa</v>
      </c>
      <c r="J730" t="str">
        <f>_xlfn.XLOOKUP(orders!D730,products!$A$1:$A$49,products!$B$1:$B$49,,0)</f>
        <v>Exc</v>
      </c>
      <c r="K730" t="str" cm="1">
        <f t="array" ref="K730">_xlfn.IFS(L730="M","Mid",L730="D","Dark",L730="L","Light")</f>
        <v>Dark</v>
      </c>
      <c r="L730" t="str">
        <f>_xlfn.XLOOKUP(D730,products!$A$1:$A$49,products!$C$1:$C$49,,0)</f>
        <v>D</v>
      </c>
      <c r="M730" s="3">
        <f>_xlfn.XLOOKUP(orders!D730,products!$A$1:$A$49,products!$D$1:$D$49,,0)</f>
        <v>0.5</v>
      </c>
      <c r="N730" s="5">
        <f>_xlfn.XLOOKUP(orders!D730,products!$A$1:$A$49,products!$E$1:$E$49,,0)</f>
        <v>7.29</v>
      </c>
      <c r="O730" s="5">
        <f t="shared" si="11"/>
        <v>21.87</v>
      </c>
      <c r="P730" t="str">
        <f>_xlfn.XLOOKUP(CoffeeSales[[#This Row],[Customer ID]],customers!$A$1:$A$1001,customers!$I$1:$I$1001,,0)</f>
        <v>Yes</v>
      </c>
    </row>
    <row r="731" spans="1:16" x14ac:dyDescent="0.3">
      <c r="A731" s="2" t="s">
        <v>4608</v>
      </c>
      <c r="B731" s="6">
        <v>44442</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s="2" t="str" cm="1">
        <f t="array" ref="I731">_xlfn.IFS(J731="Rob","Robusta",J731="Ara","Arabica",J731="Exc","Excelsa",J731="Lib","Liberica")</f>
        <v>Liberica</v>
      </c>
      <c r="J731" t="str">
        <f>_xlfn.XLOOKUP(orders!D731,products!$A$1:$A$49,products!$B$1:$B$49,,0)</f>
        <v>Lib</v>
      </c>
      <c r="K731" t="str" cm="1">
        <f t="array" ref="K731">_xlfn.IFS(L731="M","Mid",L731="D","Dark",L731="L","Light")</f>
        <v>Mid</v>
      </c>
      <c r="L731" t="str">
        <f>_xlfn.XLOOKUP(D731,products!$A$1:$A$49,products!$C$1:$C$49,,0)</f>
        <v>M</v>
      </c>
      <c r="M731" s="3">
        <f>_xlfn.XLOOKUP(orders!D731,products!$A$1:$A$49,products!$D$1:$D$49,,0)</f>
        <v>0.2</v>
      </c>
      <c r="N731" s="5">
        <f>_xlfn.XLOOKUP(orders!D731,products!$A$1:$A$49,products!$E$1:$E$49,,0)</f>
        <v>4.3650000000000002</v>
      </c>
      <c r="O731" s="5">
        <f t="shared" si="11"/>
        <v>4.3650000000000002</v>
      </c>
      <c r="P731" t="str">
        <f>_xlfn.XLOOKUP(CoffeeSales[[#This Row],[Customer ID]],customers!$A$1:$A$1001,customers!$I$1:$I$1001,,0)</f>
        <v>No</v>
      </c>
    </row>
    <row r="732" spans="1:16" x14ac:dyDescent="0.3">
      <c r="A732" s="2" t="s">
        <v>4614</v>
      </c>
      <c r="B732" s="6">
        <v>44443</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s="2" t="str" cm="1">
        <f t="array" ref="I732">_xlfn.IFS(J732="Rob","Robusta",J732="Ara","Arabica",J732="Exc","Excelsa",J732="Lib","Liberica")</f>
        <v>Liberica</v>
      </c>
      <c r="J732" t="str">
        <f>_xlfn.XLOOKUP(orders!D732,products!$A$1:$A$49,products!$B$1:$B$49,,0)</f>
        <v>Lib</v>
      </c>
      <c r="K732" t="str" cm="1">
        <f t="array" ref="K732">_xlfn.IFS(L732="M","Mid",L732="D","Dark",L732="L","Light")</f>
        <v>Light</v>
      </c>
      <c r="L732" t="str">
        <f>_xlfn.XLOOKUP(D732,products!$A$1:$A$49,products!$C$1:$C$49,,0)</f>
        <v>L</v>
      </c>
      <c r="M732" s="3">
        <f>_xlfn.XLOOKUP(orders!D732,products!$A$1:$A$49,products!$D$1:$D$49,,0)</f>
        <v>2.5</v>
      </c>
      <c r="N732" s="5">
        <f>_xlfn.XLOOKUP(orders!D732,products!$A$1:$A$49,products!$E$1:$E$49,,0)</f>
        <v>36.454999999999998</v>
      </c>
      <c r="O732" s="5">
        <f t="shared" si="11"/>
        <v>36.454999999999998</v>
      </c>
      <c r="P732" t="str">
        <f>_xlfn.XLOOKUP(CoffeeSales[[#This Row],[Customer ID]],customers!$A$1:$A$1001,customers!$I$1:$I$1001,,0)</f>
        <v>No</v>
      </c>
    </row>
    <row r="733" spans="1:16" x14ac:dyDescent="0.3">
      <c r="A733" s="2" t="s">
        <v>4620</v>
      </c>
      <c r="B733" s="6">
        <v>44444</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s="2" t="str" cm="1">
        <f t="array" ref="I733">_xlfn.IFS(J733="Rob","Robusta",J733="Ara","Arabica",J733="Exc","Excelsa",J733="Lib","Liberica")</f>
        <v>Liberica</v>
      </c>
      <c r="J733" t="str">
        <f>_xlfn.XLOOKUP(orders!D733,products!$A$1:$A$49,products!$B$1:$B$49,,0)</f>
        <v>Lib</v>
      </c>
      <c r="K733" t="str" cm="1">
        <f t="array" ref="K733">_xlfn.IFS(L733="M","Mid",L733="D","Dark",L733="L","Light")</f>
        <v>Dark</v>
      </c>
      <c r="L733" t="str">
        <f>_xlfn.XLOOKUP(D733,products!$A$1:$A$49,products!$C$1:$C$49,,0)</f>
        <v>D</v>
      </c>
      <c r="M733" s="3">
        <f>_xlfn.XLOOKUP(orders!D733,products!$A$1:$A$49,products!$D$1:$D$49,,0)</f>
        <v>0.2</v>
      </c>
      <c r="N733" s="5">
        <f>_xlfn.XLOOKUP(orders!D733,products!$A$1:$A$49,products!$E$1:$E$49,,0)</f>
        <v>3.8849999999999998</v>
      </c>
      <c r="O733" s="5">
        <f t="shared" si="11"/>
        <v>15.54</v>
      </c>
      <c r="P733" t="str">
        <f>_xlfn.XLOOKUP(CoffeeSales[[#This Row],[Customer ID]],customers!$A$1:$A$1001,customers!$I$1:$I$1001,,0)</f>
        <v>Yes</v>
      </c>
    </row>
    <row r="734" spans="1:16" x14ac:dyDescent="0.3">
      <c r="A734" s="2" t="s">
        <v>4625</v>
      </c>
      <c r="B734" s="6">
        <v>44445</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s="2" t="str" cm="1">
        <f t="array" ref="I734">_xlfn.IFS(J734="Rob","Robusta",J734="Ara","Arabica",J734="Exc","Excelsa",J734="Lib","Liberica")</f>
        <v>Excelsa</v>
      </c>
      <c r="J734" t="str">
        <f>_xlfn.XLOOKUP(orders!D734,products!$A$1:$A$49,products!$B$1:$B$49,,0)</f>
        <v>Exc</v>
      </c>
      <c r="K734" t="str" cm="1">
        <f t="array" ref="K734">_xlfn.IFS(L734="M","Mid",L734="D","Dark",L734="L","Light")</f>
        <v>Light</v>
      </c>
      <c r="L734" t="str">
        <f>_xlfn.XLOOKUP(D734,products!$A$1:$A$49,products!$C$1:$C$49,,0)</f>
        <v>L</v>
      </c>
      <c r="M734" s="3">
        <f>_xlfn.XLOOKUP(orders!D734,products!$A$1:$A$49,products!$D$1:$D$49,,0)</f>
        <v>0.2</v>
      </c>
      <c r="N734" s="5">
        <f>_xlfn.XLOOKUP(orders!D734,products!$A$1:$A$49,products!$E$1:$E$49,,0)</f>
        <v>4.4550000000000001</v>
      </c>
      <c r="O734" s="5">
        <f t="shared" si="11"/>
        <v>8.91</v>
      </c>
      <c r="P734" t="str">
        <f>_xlfn.XLOOKUP(CoffeeSales[[#This Row],[Customer ID]],customers!$A$1:$A$1001,customers!$I$1:$I$1001,,0)</f>
        <v>No</v>
      </c>
    </row>
    <row r="735" spans="1:16" x14ac:dyDescent="0.3">
      <c r="A735" s="2" t="s">
        <v>4631</v>
      </c>
      <c r="B735" s="6">
        <v>44446</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s="2" t="str" cm="1">
        <f t="array" ref="I735">_xlfn.IFS(J735="Rob","Robusta",J735="Ara","Arabica",J735="Exc","Excelsa",J735="Lib","Liberica")</f>
        <v>Liberica</v>
      </c>
      <c r="J735" t="str">
        <f>_xlfn.XLOOKUP(orders!D735,products!$A$1:$A$49,products!$B$1:$B$49,,0)</f>
        <v>Lib</v>
      </c>
      <c r="K735" t="str" cm="1">
        <f t="array" ref="K735">_xlfn.IFS(L735="M","Mid",L735="D","Dark",L735="L","Light")</f>
        <v>Mid</v>
      </c>
      <c r="L735" t="str">
        <f>_xlfn.XLOOKUP(D735,products!$A$1:$A$49,products!$C$1:$C$49,,0)</f>
        <v>M</v>
      </c>
      <c r="M735" s="3">
        <f>_xlfn.XLOOKUP(orders!D735,products!$A$1:$A$49,products!$D$1:$D$49,,0)</f>
        <v>2.5</v>
      </c>
      <c r="N735" s="5">
        <f>_xlfn.XLOOKUP(orders!D735,products!$A$1:$A$49,products!$E$1:$E$49,,0)</f>
        <v>33.464999999999996</v>
      </c>
      <c r="O735" s="5">
        <f t="shared" si="11"/>
        <v>100.39499999999998</v>
      </c>
      <c r="P735" t="str">
        <f>_xlfn.XLOOKUP(CoffeeSales[[#This Row],[Customer ID]],customers!$A$1:$A$1001,customers!$I$1:$I$1001,,0)</f>
        <v>Yes</v>
      </c>
    </row>
    <row r="736" spans="1:16" x14ac:dyDescent="0.3">
      <c r="A736" s="2" t="s">
        <v>4637</v>
      </c>
      <c r="B736" s="6">
        <v>44447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s="2" t="str" cm="1">
        <f t="array" ref="I736">_xlfn.IFS(J736="Rob","Robusta",J736="Ara","Arabica",J736="Exc","Excelsa",J736="Lib","Liberica")</f>
        <v>Robusta</v>
      </c>
      <c r="J736" t="str">
        <f>_xlfn.XLOOKUP(orders!D736,products!$A$1:$A$49,products!$B$1:$B$49,,0)</f>
        <v>Rob</v>
      </c>
      <c r="K736" t="str" cm="1">
        <f t="array" ref="K736">_xlfn.IFS(L736="M","Mid",L736="D","Dark",L736="L","Light")</f>
        <v>Dark</v>
      </c>
      <c r="L736" t="str">
        <f>_xlfn.XLOOKUP(D736,products!$A$1:$A$49,products!$C$1:$C$49,,0)</f>
        <v>D</v>
      </c>
      <c r="M736" s="3">
        <f>_xlfn.XLOOKUP(orders!D736,products!$A$1:$A$49,products!$D$1:$D$49,,0)</f>
        <v>0.2</v>
      </c>
      <c r="N736" s="5">
        <f>_xlfn.XLOOKUP(orders!D736,products!$A$1:$A$49,products!$E$1:$E$49,,0)</f>
        <v>2.6849999999999996</v>
      </c>
      <c r="O736" s="5">
        <f t="shared" si="11"/>
        <v>13.424999999999997</v>
      </c>
      <c r="P736" t="str">
        <f>_xlfn.XLOOKUP(CoffeeSales[[#This Row],[Customer ID]],customers!$A$1:$A$1001,customers!$I$1:$I$1001,,0)</f>
        <v>No</v>
      </c>
    </row>
    <row r="737" spans="1:16" x14ac:dyDescent="0.3">
      <c r="A737" s="2" t="s">
        <v>4642</v>
      </c>
      <c r="B737" s="6">
        <v>44448</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s="2" t="str" cm="1">
        <f t="array" ref="I737">_xlfn.IFS(J737="Rob","Robusta",J737="Ara","Arabica",J737="Exc","Excelsa",J737="Lib","Liberica")</f>
        <v>Excelsa</v>
      </c>
      <c r="J737" t="str">
        <f>_xlfn.XLOOKUP(orders!D737,products!$A$1:$A$49,products!$B$1:$B$49,,0)</f>
        <v>Exc</v>
      </c>
      <c r="K737" t="str" cm="1">
        <f t="array" ref="K737">_xlfn.IFS(L737="M","Mid",L737="D","Dark",L737="L","Light")</f>
        <v>Dark</v>
      </c>
      <c r="L737" t="str">
        <f>_xlfn.XLOOKUP(D737,products!$A$1:$A$49,products!$C$1:$C$49,,0)</f>
        <v>D</v>
      </c>
      <c r="M737" s="3">
        <f>_xlfn.XLOOKUP(orders!D737,products!$A$1:$A$49,products!$D$1:$D$49,,0)</f>
        <v>0.2</v>
      </c>
      <c r="N737" s="5">
        <f>_xlfn.XLOOKUP(orders!D737,products!$A$1:$A$49,products!$E$1:$E$49,,0)</f>
        <v>3.645</v>
      </c>
      <c r="O737" s="5">
        <f t="shared" si="11"/>
        <v>21.87</v>
      </c>
      <c r="P737" t="str">
        <f>_xlfn.XLOOKUP(CoffeeSales[[#This Row],[Customer ID]],customers!$A$1:$A$1001,customers!$I$1:$I$1001,,0)</f>
        <v>No</v>
      </c>
    </row>
    <row r="738" spans="1:16" x14ac:dyDescent="0.3">
      <c r="A738" s="2" t="s">
        <v>4647</v>
      </c>
      <c r="B738" s="6">
        <v>44449</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s="2" t="str" cm="1">
        <f t="array" ref="I738">_xlfn.IFS(J738="Rob","Robusta",J738="Ara","Arabica",J738="Exc","Excelsa",J738="Lib","Liberica")</f>
        <v>Liberica</v>
      </c>
      <c r="J738" t="str">
        <f>_xlfn.XLOOKUP(orders!D738,products!$A$1:$A$49,products!$B$1:$B$49,,0)</f>
        <v>Lib</v>
      </c>
      <c r="K738" t="str" cm="1">
        <f t="array" ref="K738">_xlfn.IFS(L738="M","Mid",L738="D","Dark",L738="L","Light")</f>
        <v>Dark</v>
      </c>
      <c r="L738" t="str">
        <f>_xlfn.XLOOKUP(D738,products!$A$1:$A$49,products!$C$1:$C$49,,0)</f>
        <v>D</v>
      </c>
      <c r="M738" s="3">
        <f>_xlfn.XLOOKUP(orders!D738,products!$A$1:$A$49,products!$D$1:$D$49,,0)</f>
        <v>1</v>
      </c>
      <c r="N738" s="5">
        <f>_xlfn.XLOOKUP(orders!D738,products!$A$1:$A$49,products!$E$1:$E$49,,0)</f>
        <v>12.95</v>
      </c>
      <c r="O738" s="5">
        <f t="shared" si="11"/>
        <v>25.9</v>
      </c>
      <c r="P738" t="str">
        <f>_xlfn.XLOOKUP(CoffeeSales[[#This Row],[Customer ID]],customers!$A$1:$A$1001,customers!$I$1:$I$1001,,0)</f>
        <v>Yes</v>
      </c>
    </row>
    <row r="739" spans="1:16" x14ac:dyDescent="0.3">
      <c r="A739" s="2" t="s">
        <v>4653</v>
      </c>
      <c r="B739" s="6">
        <v>44450</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s="2" t="str" cm="1">
        <f t="array" ref="I739">_xlfn.IFS(J739="Rob","Robusta",J739="Ara","Arabica",J739="Exc","Excelsa",J739="Lib","Liberica")</f>
        <v>Arabica</v>
      </c>
      <c r="J739" t="str">
        <f>_xlfn.XLOOKUP(orders!D739,products!$A$1:$A$49,products!$B$1:$B$49,,0)</f>
        <v>Ara</v>
      </c>
      <c r="K739" t="str" cm="1">
        <f t="array" ref="K739">_xlfn.IFS(L739="M","Mid",L739="D","Dark",L739="L","Light")</f>
        <v>Mid</v>
      </c>
      <c r="L739" t="str">
        <f>_xlfn.XLOOKUP(D739,products!$A$1:$A$49,products!$C$1:$C$49,,0)</f>
        <v>M</v>
      </c>
      <c r="M739" s="3">
        <f>_xlfn.XLOOKUP(orders!D739,products!$A$1:$A$49,products!$D$1:$D$49,,0)</f>
        <v>1</v>
      </c>
      <c r="N739" s="5">
        <f>_xlfn.XLOOKUP(orders!D739,products!$A$1:$A$49,products!$E$1:$E$49,,0)</f>
        <v>11.25</v>
      </c>
      <c r="O739" s="5">
        <f t="shared" si="11"/>
        <v>56.25</v>
      </c>
      <c r="P739" t="str">
        <f>_xlfn.XLOOKUP(CoffeeSales[[#This Row],[Customer ID]],customers!$A$1:$A$1001,customers!$I$1:$I$1001,,0)</f>
        <v>No</v>
      </c>
    </row>
    <row r="740" spans="1:16" x14ac:dyDescent="0.3">
      <c r="A740" s="2" t="s">
        <v>4659</v>
      </c>
      <c r="B740" s="6">
        <v>44451</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s="2" t="str" cm="1">
        <f t="array" ref="I740">_xlfn.IFS(J740="Rob","Robusta",J740="Ara","Arabica",J740="Exc","Excelsa",J740="Lib","Liberica")</f>
        <v>Robusta</v>
      </c>
      <c r="J740" t="str">
        <f>_xlfn.XLOOKUP(orders!D740,products!$A$1:$A$49,products!$B$1:$B$49,,0)</f>
        <v>Rob</v>
      </c>
      <c r="K740" t="str" cm="1">
        <f t="array" ref="K740">_xlfn.IFS(L740="M","Mid",L740="D","Dark",L740="L","Light")</f>
        <v>Light</v>
      </c>
      <c r="L740" t="str">
        <f>_xlfn.XLOOKUP(D740,products!$A$1:$A$49,products!$C$1:$C$49,,0)</f>
        <v>L</v>
      </c>
      <c r="M740" s="3">
        <f>_xlfn.XLOOKUP(orders!D740,products!$A$1:$A$49,products!$D$1:$D$49,,0)</f>
        <v>0.2</v>
      </c>
      <c r="N740" s="5">
        <f>_xlfn.XLOOKUP(orders!D740,products!$A$1:$A$49,products!$E$1:$E$49,,0)</f>
        <v>3.5849999999999995</v>
      </c>
      <c r="O740" s="5">
        <f t="shared" si="11"/>
        <v>10.754999999999999</v>
      </c>
      <c r="P740" t="str">
        <f>_xlfn.XLOOKUP(CoffeeSales[[#This Row],[Customer ID]],customers!$A$1:$A$1001,customers!$I$1:$I$1001,,0)</f>
        <v>No</v>
      </c>
    </row>
    <row r="741" spans="1:16" x14ac:dyDescent="0.3">
      <c r="A741" s="2" t="s">
        <v>4665</v>
      </c>
      <c r="B741" s="6">
        <v>44452</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s="2" t="str" cm="1">
        <f t="array" ref="I741">_xlfn.IFS(J741="Rob","Robusta",J741="Ara","Arabica",J741="Exc","Excelsa",J741="Lib","Liberica")</f>
        <v>Excelsa</v>
      </c>
      <c r="J741" t="str">
        <f>_xlfn.XLOOKUP(orders!D741,products!$A$1:$A$49,products!$B$1:$B$49,,0)</f>
        <v>Exc</v>
      </c>
      <c r="K741" t="str" cm="1">
        <f t="array" ref="K741">_xlfn.IFS(L741="M","Mid",L741="D","Dark",L741="L","Light")</f>
        <v>Dark</v>
      </c>
      <c r="L741" t="str">
        <f>_xlfn.XLOOKUP(D741,products!$A$1:$A$49,products!$C$1:$C$49,,0)</f>
        <v>D</v>
      </c>
      <c r="M741" s="3">
        <f>_xlfn.XLOOKUP(orders!D741,products!$A$1:$A$49,products!$D$1:$D$49,,0)</f>
        <v>0.2</v>
      </c>
      <c r="N741" s="5">
        <f>_xlfn.XLOOKUP(orders!D741,products!$A$1:$A$49,products!$E$1:$E$49,,0)</f>
        <v>3.645</v>
      </c>
      <c r="O741" s="5">
        <f t="shared" si="11"/>
        <v>18.225000000000001</v>
      </c>
      <c r="P741" t="str">
        <f>_xlfn.XLOOKUP(CoffeeSales[[#This Row],[Customer ID]],customers!$A$1:$A$1001,customers!$I$1:$I$1001,,0)</f>
        <v>No</v>
      </c>
    </row>
    <row r="742" spans="1:16" x14ac:dyDescent="0.3">
      <c r="A742" s="2" t="s">
        <v>4670</v>
      </c>
      <c r="B742" s="6">
        <v>44453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s="2" t="str" cm="1">
        <f t="array" ref="I742">_xlfn.IFS(J742="Rob","Robusta",J742="Ara","Arabica",J742="Exc","Excelsa",J742="Lib","Liberica")</f>
        <v>Robusta</v>
      </c>
      <c r="J742" t="str">
        <f>_xlfn.XLOOKUP(orders!D742,products!$A$1:$A$49,products!$B$1:$B$49,,0)</f>
        <v>Rob</v>
      </c>
      <c r="K742" t="str" cm="1">
        <f t="array" ref="K742">_xlfn.IFS(L742="M","Mid",L742="D","Dark",L742="L","Light")</f>
        <v>Light</v>
      </c>
      <c r="L742" t="str">
        <f>_xlfn.XLOOKUP(D742,products!$A$1:$A$49,products!$C$1:$C$49,,0)</f>
        <v>L</v>
      </c>
      <c r="M742" s="3">
        <f>_xlfn.XLOOKUP(orders!D742,products!$A$1:$A$49,products!$D$1:$D$49,,0)</f>
        <v>0.5</v>
      </c>
      <c r="N742" s="5">
        <f>_xlfn.XLOOKUP(orders!D742,products!$A$1:$A$49,products!$E$1:$E$49,,0)</f>
        <v>7.169999999999999</v>
      </c>
      <c r="O742" s="5">
        <f t="shared" si="11"/>
        <v>28.679999999999996</v>
      </c>
      <c r="P742" t="str">
        <f>_xlfn.XLOOKUP(CoffeeSales[[#This Row],[Customer ID]],customers!$A$1:$A$1001,customers!$I$1:$I$1001,,0)</f>
        <v>No</v>
      </c>
    </row>
    <row r="743" spans="1:16" x14ac:dyDescent="0.3">
      <c r="A743" s="2" t="s">
        <v>4676</v>
      </c>
      <c r="B743" s="6">
        <v>44454</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s="2" t="str" cm="1">
        <f t="array" ref="I743">_xlfn.IFS(J743="Rob","Robusta",J743="Ara","Arabica",J743="Exc","Excelsa",J743="Lib","Liberica")</f>
        <v>Liberica</v>
      </c>
      <c r="J743" t="str">
        <f>_xlfn.XLOOKUP(orders!D743,products!$A$1:$A$49,products!$B$1:$B$49,,0)</f>
        <v>Lib</v>
      </c>
      <c r="K743" t="str" cm="1">
        <f t="array" ref="K743">_xlfn.IFS(L743="M","Mid",L743="D","Dark",L743="L","Light")</f>
        <v>Mid</v>
      </c>
      <c r="L743" t="str">
        <f>_xlfn.XLOOKUP(D743,products!$A$1:$A$49,products!$C$1:$C$49,,0)</f>
        <v>M</v>
      </c>
      <c r="M743" s="3">
        <f>_xlfn.XLOOKUP(orders!D743,products!$A$1:$A$49,products!$D$1:$D$49,,0)</f>
        <v>0.2</v>
      </c>
      <c r="N743" s="5">
        <f>_xlfn.XLOOKUP(orders!D743,products!$A$1:$A$49,products!$E$1:$E$49,,0)</f>
        <v>4.3650000000000002</v>
      </c>
      <c r="O743" s="5">
        <f t="shared" si="11"/>
        <v>8.73</v>
      </c>
      <c r="P743" t="str">
        <f>_xlfn.XLOOKUP(CoffeeSales[[#This Row],[Customer ID]],customers!$A$1:$A$1001,customers!$I$1:$I$1001,,0)</f>
        <v>No</v>
      </c>
    </row>
    <row r="744" spans="1:16" x14ac:dyDescent="0.3">
      <c r="A744" s="2" t="s">
        <v>4682</v>
      </c>
      <c r="B744" s="6">
        <v>44455</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s="2" t="str" cm="1">
        <f t="array" ref="I744">_xlfn.IFS(J744="Rob","Robusta",J744="Ara","Arabica",J744="Exc","Excelsa",J744="Lib","Liberica")</f>
        <v>Liberica</v>
      </c>
      <c r="J744" t="str">
        <f>_xlfn.XLOOKUP(orders!D744,products!$A$1:$A$49,products!$B$1:$B$49,,0)</f>
        <v>Lib</v>
      </c>
      <c r="K744" t="str" cm="1">
        <f t="array" ref="K744">_xlfn.IFS(L744="M","Mid",L744="D","Dark",L744="L","Light")</f>
        <v>Mid</v>
      </c>
      <c r="L744" t="str">
        <f>_xlfn.XLOOKUP(D744,products!$A$1:$A$49,products!$C$1:$C$49,,0)</f>
        <v>M</v>
      </c>
      <c r="M744" s="3">
        <f>_xlfn.XLOOKUP(orders!D744,products!$A$1:$A$49,products!$D$1:$D$49,,0)</f>
        <v>1</v>
      </c>
      <c r="N744" s="5">
        <f>_xlfn.XLOOKUP(orders!D744,products!$A$1:$A$49,products!$E$1:$E$49,,0)</f>
        <v>14.55</v>
      </c>
      <c r="O744" s="5">
        <f t="shared" si="11"/>
        <v>58.2</v>
      </c>
      <c r="P744" t="str">
        <f>_xlfn.XLOOKUP(CoffeeSales[[#This Row],[Customer ID]],customers!$A$1:$A$1001,customers!$I$1:$I$1001,,0)</f>
        <v>No</v>
      </c>
    </row>
    <row r="745" spans="1:16" x14ac:dyDescent="0.3">
      <c r="A745" s="2" t="s">
        <v>4688</v>
      </c>
      <c r="B745" s="6">
        <v>44456</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s="2" t="str" cm="1">
        <f t="array" ref="I745">_xlfn.IFS(J745="Rob","Robusta",J745="Ara","Arabica",J745="Exc","Excelsa",J745="Lib","Liberica")</f>
        <v>Arabica</v>
      </c>
      <c r="J745" t="str">
        <f>_xlfn.XLOOKUP(orders!D745,products!$A$1:$A$49,products!$B$1:$B$49,,0)</f>
        <v>Ara</v>
      </c>
      <c r="K745" t="str" cm="1">
        <f t="array" ref="K745">_xlfn.IFS(L745="M","Mid",L745="D","Dark",L745="L","Light")</f>
        <v>Dark</v>
      </c>
      <c r="L745" t="str">
        <f>_xlfn.XLOOKUP(D745,products!$A$1:$A$49,products!$C$1:$C$49,,0)</f>
        <v>D</v>
      </c>
      <c r="M745" s="3">
        <f>_xlfn.XLOOKUP(orders!D745,products!$A$1:$A$49,products!$D$1:$D$49,,0)</f>
        <v>0.5</v>
      </c>
      <c r="N745" s="5">
        <f>_xlfn.XLOOKUP(orders!D745,products!$A$1:$A$49,products!$E$1:$E$49,,0)</f>
        <v>5.97</v>
      </c>
      <c r="O745" s="5">
        <f t="shared" si="11"/>
        <v>17.91</v>
      </c>
      <c r="P745" t="str">
        <f>_xlfn.XLOOKUP(CoffeeSales[[#This Row],[Customer ID]],customers!$A$1:$A$1001,customers!$I$1:$I$1001,,0)</f>
        <v>No</v>
      </c>
    </row>
    <row r="746" spans="1:16" x14ac:dyDescent="0.3">
      <c r="A746" s="2" t="s">
        <v>4694</v>
      </c>
      <c r="B746" s="6">
        <v>44457</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s="2" t="str" cm="1">
        <f t="array" ref="I746">_xlfn.IFS(J746="Rob","Robusta",J746="Ara","Arabica",J746="Exc","Excelsa",J746="Lib","Liberica")</f>
        <v>Robusta</v>
      </c>
      <c r="J746" t="str">
        <f>_xlfn.XLOOKUP(orders!D746,products!$A$1:$A$49,products!$B$1:$B$49,,0)</f>
        <v>Rob</v>
      </c>
      <c r="K746" t="str" cm="1">
        <f t="array" ref="K746">_xlfn.IFS(L746="M","Mid",L746="D","Dark",L746="L","Light")</f>
        <v>Mid</v>
      </c>
      <c r="L746" t="str">
        <f>_xlfn.XLOOKUP(D746,products!$A$1:$A$49,products!$C$1:$C$49,,0)</f>
        <v>M</v>
      </c>
      <c r="M746" s="3">
        <f>_xlfn.XLOOKUP(orders!D746,products!$A$1:$A$49,products!$D$1:$D$49,,0)</f>
        <v>0.2</v>
      </c>
      <c r="N746" s="5">
        <f>_xlfn.XLOOKUP(orders!D746,products!$A$1:$A$49,products!$E$1:$E$49,,0)</f>
        <v>2.9849999999999999</v>
      </c>
      <c r="O746" s="5">
        <f t="shared" si="11"/>
        <v>17.91</v>
      </c>
      <c r="P746" t="str">
        <f>_xlfn.XLOOKUP(CoffeeSales[[#This Row],[Customer ID]],customers!$A$1:$A$1001,customers!$I$1:$I$1001,,0)</f>
        <v>Yes</v>
      </c>
    </row>
    <row r="747" spans="1:16" x14ac:dyDescent="0.3">
      <c r="A747" s="2" t="s">
        <v>4699</v>
      </c>
      <c r="B747" s="6">
        <v>44458</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s="2" t="str" cm="1">
        <f t="array" ref="I747">_xlfn.IFS(J747="Rob","Robusta",J747="Ara","Arabica",J747="Exc","Excelsa",J747="Lib","Liberica")</f>
        <v>Excelsa</v>
      </c>
      <c r="J747" t="str">
        <f>_xlfn.XLOOKUP(orders!D747,products!$A$1:$A$49,products!$B$1:$B$49,,0)</f>
        <v>Exc</v>
      </c>
      <c r="K747" t="str" cm="1">
        <f t="array" ref="K747">_xlfn.IFS(L747="M","Mid",L747="D","Dark",L747="L","Light")</f>
        <v>Dark</v>
      </c>
      <c r="L747" t="str">
        <f>_xlfn.XLOOKUP(D747,products!$A$1:$A$49,products!$C$1:$C$49,,0)</f>
        <v>D</v>
      </c>
      <c r="M747" s="3">
        <f>_xlfn.XLOOKUP(orders!D747,products!$A$1:$A$49,products!$D$1:$D$49,,0)</f>
        <v>0.5</v>
      </c>
      <c r="N747" s="5">
        <f>_xlfn.XLOOKUP(orders!D747,products!$A$1:$A$49,products!$E$1:$E$49,,0)</f>
        <v>7.29</v>
      </c>
      <c r="O747" s="5">
        <f t="shared" si="11"/>
        <v>14.58</v>
      </c>
      <c r="P747" t="str">
        <f>_xlfn.XLOOKUP(CoffeeSales[[#This Row],[Customer ID]],customers!$A$1:$A$1001,customers!$I$1:$I$1001,,0)</f>
        <v>No</v>
      </c>
    </row>
    <row r="748" spans="1:16" x14ac:dyDescent="0.3">
      <c r="A748" s="2" t="s">
        <v>4705</v>
      </c>
      <c r="B748" s="6">
        <v>44459</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s="2" t="str" cm="1">
        <f t="array" ref="I748">_xlfn.IFS(J748="Rob","Robusta",J748="Ara","Arabica",J748="Exc","Excelsa",J748="Lib","Liberica")</f>
        <v>Arabica</v>
      </c>
      <c r="J748" t="str">
        <f>_xlfn.XLOOKUP(orders!D748,products!$A$1:$A$49,products!$B$1:$B$49,,0)</f>
        <v>Ara</v>
      </c>
      <c r="K748" t="str" cm="1">
        <f t="array" ref="K748">_xlfn.IFS(L748="M","Mid",L748="D","Dark",L748="L","Light")</f>
        <v>Mid</v>
      </c>
      <c r="L748" t="str">
        <f>_xlfn.XLOOKUP(D748,products!$A$1:$A$49,products!$C$1:$C$49,,0)</f>
        <v>M</v>
      </c>
      <c r="M748" s="3">
        <f>_xlfn.XLOOKUP(orders!D748,products!$A$1:$A$49,products!$D$1:$D$49,,0)</f>
        <v>1</v>
      </c>
      <c r="N748" s="5">
        <f>_xlfn.XLOOKUP(orders!D748,products!$A$1:$A$49,products!$E$1:$E$49,,0)</f>
        <v>11.25</v>
      </c>
      <c r="O748" s="5">
        <f t="shared" si="11"/>
        <v>33.75</v>
      </c>
      <c r="P748" t="str">
        <f>_xlfn.XLOOKUP(CoffeeSales[[#This Row],[Customer ID]],customers!$A$1:$A$1001,customers!$I$1:$I$1001,,0)</f>
        <v>No</v>
      </c>
    </row>
    <row r="749" spans="1:16" x14ac:dyDescent="0.3">
      <c r="A749" s="2" t="s">
        <v>4711</v>
      </c>
      <c r="B749" s="6">
        <v>44460</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s="2" t="str" cm="1">
        <f t="array" ref="I749">_xlfn.IFS(J749="Rob","Robusta",J749="Ara","Arabica",J749="Exc","Excelsa",J749="Lib","Liberica")</f>
        <v>Liberica</v>
      </c>
      <c r="J749" t="str">
        <f>_xlfn.XLOOKUP(orders!D749,products!$A$1:$A$49,products!$B$1:$B$49,,0)</f>
        <v>Lib</v>
      </c>
      <c r="K749" t="str" cm="1">
        <f t="array" ref="K749">_xlfn.IFS(L749="M","Mid",L749="D","Dark",L749="L","Light")</f>
        <v>Mid</v>
      </c>
      <c r="L749" t="str">
        <f>_xlfn.XLOOKUP(D749,products!$A$1:$A$49,products!$C$1:$C$49,,0)</f>
        <v>M</v>
      </c>
      <c r="M749" s="3">
        <f>_xlfn.XLOOKUP(orders!D749,products!$A$1:$A$49,products!$D$1:$D$49,,0)</f>
        <v>0.5</v>
      </c>
      <c r="N749" s="5">
        <f>_xlfn.XLOOKUP(orders!D749,products!$A$1:$A$49,products!$E$1:$E$49,,0)</f>
        <v>8.73</v>
      </c>
      <c r="O749" s="5">
        <f t="shared" si="11"/>
        <v>34.92</v>
      </c>
      <c r="P749" t="str">
        <f>_xlfn.XLOOKUP(CoffeeSales[[#This Row],[Customer ID]],customers!$A$1:$A$1001,customers!$I$1:$I$1001,,0)</f>
        <v>Yes</v>
      </c>
    </row>
    <row r="750" spans="1:16" x14ac:dyDescent="0.3">
      <c r="A750" s="2" t="s">
        <v>4717</v>
      </c>
      <c r="B750" s="6">
        <v>44461</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s="2" t="str" cm="1">
        <f t="array" ref="I750">_xlfn.IFS(J750="Rob","Robusta",J750="Ara","Arabica",J750="Exc","Excelsa",J750="Lib","Liberica")</f>
        <v>Excelsa</v>
      </c>
      <c r="J750" t="str">
        <f>_xlfn.XLOOKUP(orders!D750,products!$A$1:$A$49,products!$B$1:$B$49,,0)</f>
        <v>Exc</v>
      </c>
      <c r="K750" t="str" cm="1">
        <f t="array" ref="K750">_xlfn.IFS(L750="M","Mid",L750="D","Dark",L750="L","Light")</f>
        <v>Dark</v>
      </c>
      <c r="L750" t="str">
        <f>_xlfn.XLOOKUP(D750,products!$A$1:$A$49,products!$C$1:$C$49,,0)</f>
        <v>D</v>
      </c>
      <c r="M750" s="3">
        <f>_xlfn.XLOOKUP(orders!D750,products!$A$1:$A$49,products!$D$1:$D$49,,0)</f>
        <v>0.5</v>
      </c>
      <c r="N750" s="5">
        <f>_xlfn.XLOOKUP(orders!D750,products!$A$1:$A$49,products!$E$1:$E$49,,0)</f>
        <v>7.29</v>
      </c>
      <c r="O750" s="5">
        <f t="shared" si="11"/>
        <v>14.58</v>
      </c>
      <c r="P750" t="str">
        <f>_xlfn.XLOOKUP(CoffeeSales[[#This Row],[Customer ID]],customers!$A$1:$A$1001,customers!$I$1:$I$1001,,0)</f>
        <v>No</v>
      </c>
    </row>
    <row r="751" spans="1:16" x14ac:dyDescent="0.3">
      <c r="A751" s="2" t="s">
        <v>4723</v>
      </c>
      <c r="B751" s="6">
        <v>44462</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s="2" t="str" cm="1">
        <f t="array" ref="I751">_xlfn.IFS(J751="Rob","Robusta",J751="Ara","Arabica",J751="Exc","Excelsa",J751="Lib","Liberica")</f>
        <v>Robusta</v>
      </c>
      <c r="J751" t="str">
        <f>_xlfn.XLOOKUP(orders!D751,products!$A$1:$A$49,products!$B$1:$B$49,,0)</f>
        <v>Rob</v>
      </c>
      <c r="K751" t="str" cm="1">
        <f t="array" ref="K751">_xlfn.IFS(L751="M","Mid",L751="D","Dark",L751="L","Light")</f>
        <v>Dark</v>
      </c>
      <c r="L751" t="str">
        <f>_xlfn.XLOOKUP(D751,products!$A$1:$A$49,products!$C$1:$C$49,,0)</f>
        <v>D</v>
      </c>
      <c r="M751" s="3">
        <f>_xlfn.XLOOKUP(orders!D751,products!$A$1:$A$49,products!$D$1:$D$49,,0)</f>
        <v>0.2</v>
      </c>
      <c r="N751" s="5">
        <f>_xlfn.XLOOKUP(orders!D751,products!$A$1:$A$49,products!$E$1:$E$49,,0)</f>
        <v>2.6849999999999996</v>
      </c>
      <c r="O751" s="5">
        <f t="shared" si="11"/>
        <v>5.3699999999999992</v>
      </c>
      <c r="P751" t="str">
        <f>_xlfn.XLOOKUP(CoffeeSales[[#This Row],[Customer ID]],customers!$A$1:$A$1001,customers!$I$1:$I$1001,,0)</f>
        <v>Yes</v>
      </c>
    </row>
    <row r="752" spans="1:16" x14ac:dyDescent="0.3">
      <c r="A752" s="2" t="s">
        <v>4730</v>
      </c>
      <c r="B752" s="6">
        <v>44463</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s="2" t="str" cm="1">
        <f t="array" ref="I752">_xlfn.IFS(J752="Rob","Robusta",J752="Ara","Arabica",J752="Exc","Excelsa",J752="Lib","Liberica")</f>
        <v>Robusta</v>
      </c>
      <c r="J752" t="str">
        <f>_xlfn.XLOOKUP(orders!D752,products!$A$1:$A$49,products!$B$1:$B$49,,0)</f>
        <v>Rob</v>
      </c>
      <c r="K752" t="str" cm="1">
        <f t="array" ref="K752">_xlfn.IFS(L752="M","Mid",L752="D","Dark",L752="L","Light")</f>
        <v>Mid</v>
      </c>
      <c r="L752" t="str">
        <f>_xlfn.XLOOKUP(D752,products!$A$1:$A$49,products!$C$1:$C$49,,0)</f>
        <v>M</v>
      </c>
      <c r="M752" s="3">
        <f>_xlfn.XLOOKUP(orders!D752,products!$A$1:$A$49,products!$D$1:$D$49,,0)</f>
        <v>0.5</v>
      </c>
      <c r="N752" s="5">
        <f>_xlfn.XLOOKUP(orders!D752,products!$A$1:$A$49,products!$E$1:$E$49,,0)</f>
        <v>5.97</v>
      </c>
      <c r="O752" s="5">
        <f t="shared" si="11"/>
        <v>5.97</v>
      </c>
      <c r="P752" t="str">
        <f>_xlfn.XLOOKUP(CoffeeSales[[#This Row],[Customer ID]],customers!$A$1:$A$1001,customers!$I$1:$I$1001,,0)</f>
        <v>Yes</v>
      </c>
    </row>
    <row r="753" spans="1:16" x14ac:dyDescent="0.3">
      <c r="A753" s="2" t="s">
        <v>4735</v>
      </c>
      <c r="B753" s="6">
        <v>44464</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s="2" t="str" cm="1">
        <f t="array" ref="I753">_xlfn.IFS(J753="Rob","Robusta",J753="Ara","Arabica",J753="Exc","Excelsa",J753="Lib","Liberica")</f>
        <v>Liberica</v>
      </c>
      <c r="J753" t="str">
        <f>_xlfn.XLOOKUP(orders!D753,products!$A$1:$A$49,products!$B$1:$B$49,,0)</f>
        <v>Lib</v>
      </c>
      <c r="K753" t="str" cm="1">
        <f t="array" ref="K753">_xlfn.IFS(L753="M","Mid",L753="D","Dark",L753="L","Light")</f>
        <v>Light</v>
      </c>
      <c r="L753" t="str">
        <f>_xlfn.XLOOKUP(D753,products!$A$1:$A$49,products!$C$1:$C$49,,0)</f>
        <v>L</v>
      </c>
      <c r="M753" s="3">
        <f>_xlfn.XLOOKUP(orders!D753,products!$A$1:$A$49,products!$D$1:$D$49,,0)</f>
        <v>0.5</v>
      </c>
      <c r="N753" s="5">
        <f>_xlfn.XLOOKUP(orders!D753,products!$A$1:$A$49,products!$E$1:$E$49,,0)</f>
        <v>9.51</v>
      </c>
      <c r="O753" s="5">
        <f t="shared" si="11"/>
        <v>19.02</v>
      </c>
      <c r="P753" t="str">
        <f>_xlfn.XLOOKUP(CoffeeSales[[#This Row],[Customer ID]],customers!$A$1:$A$1001,customers!$I$1:$I$1001,,0)</f>
        <v>No</v>
      </c>
    </row>
    <row r="754" spans="1:16" x14ac:dyDescent="0.3">
      <c r="A754" s="2" t="s">
        <v>4741</v>
      </c>
      <c r="B754" s="6">
        <v>44465</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s="2" t="str" cm="1">
        <f t="array" ref="I754">_xlfn.IFS(J754="Rob","Robusta",J754="Ara","Arabica",J754="Exc","Excelsa",J754="Lib","Liberica")</f>
        <v>Excelsa</v>
      </c>
      <c r="J754" t="str">
        <f>_xlfn.XLOOKUP(orders!D754,products!$A$1:$A$49,products!$B$1:$B$49,,0)</f>
        <v>Exc</v>
      </c>
      <c r="K754" t="str" cm="1">
        <f t="array" ref="K754">_xlfn.IFS(L754="M","Mid",L754="D","Dark",L754="L","Light")</f>
        <v>Mid</v>
      </c>
      <c r="L754" t="str">
        <f>_xlfn.XLOOKUP(D754,products!$A$1:$A$49,products!$C$1:$C$49,,0)</f>
        <v>M</v>
      </c>
      <c r="M754" s="3">
        <f>_xlfn.XLOOKUP(orders!D754,products!$A$1:$A$49,products!$D$1:$D$49,,0)</f>
        <v>1</v>
      </c>
      <c r="N754" s="5">
        <f>_xlfn.XLOOKUP(orders!D754,products!$A$1:$A$49,products!$E$1:$E$49,,0)</f>
        <v>13.75</v>
      </c>
      <c r="O754" s="5">
        <f t="shared" si="11"/>
        <v>27.5</v>
      </c>
      <c r="P754" t="str">
        <f>_xlfn.XLOOKUP(CoffeeSales[[#This Row],[Customer ID]],customers!$A$1:$A$1001,customers!$I$1:$I$1001,,0)</f>
        <v>Yes</v>
      </c>
    </row>
    <row r="755" spans="1:16" x14ac:dyDescent="0.3">
      <c r="A755" s="2" t="s">
        <v>4747</v>
      </c>
      <c r="B755" s="6">
        <v>44466</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s="2" t="str" cm="1">
        <f t="array" ref="I755">_xlfn.IFS(J755="Rob","Robusta",J755="Ara","Arabica",J755="Exc","Excelsa",J755="Lib","Liberica")</f>
        <v>Arabica</v>
      </c>
      <c r="J755" t="str">
        <f>_xlfn.XLOOKUP(orders!D755,products!$A$1:$A$49,products!$B$1:$B$49,,0)</f>
        <v>Ara</v>
      </c>
      <c r="K755" t="str" cm="1">
        <f t="array" ref="K755">_xlfn.IFS(L755="M","Mid",L755="D","Dark",L755="L","Light")</f>
        <v>Dark</v>
      </c>
      <c r="L755" t="str">
        <f>_xlfn.XLOOKUP(D755,products!$A$1:$A$49,products!$C$1:$C$49,,0)</f>
        <v>D</v>
      </c>
      <c r="M755" s="3">
        <f>_xlfn.XLOOKUP(orders!D755,products!$A$1:$A$49,products!$D$1:$D$49,,0)</f>
        <v>0.5</v>
      </c>
      <c r="N755" s="5">
        <f>_xlfn.XLOOKUP(orders!D755,products!$A$1:$A$49,products!$E$1:$E$49,,0)</f>
        <v>5.97</v>
      </c>
      <c r="O755" s="5">
        <f t="shared" si="11"/>
        <v>29.849999999999998</v>
      </c>
      <c r="P755" t="str">
        <f>_xlfn.XLOOKUP(CoffeeSales[[#This Row],[Customer ID]],customers!$A$1:$A$1001,customers!$I$1:$I$1001,,0)</f>
        <v>No</v>
      </c>
    </row>
    <row r="756" spans="1:16" x14ac:dyDescent="0.3">
      <c r="A756" s="2" t="s">
        <v>4753</v>
      </c>
      <c r="B756" s="6">
        <v>44467</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s="2" t="str" cm="1">
        <f t="array" ref="I756">_xlfn.IFS(J756="Rob","Robusta",J756="Ara","Arabica",J756="Exc","Excelsa",J756="Lib","Liberica")</f>
        <v>Arabica</v>
      </c>
      <c r="J756" t="str">
        <f>_xlfn.XLOOKUP(orders!D756,products!$A$1:$A$49,products!$B$1:$B$49,,0)</f>
        <v>Ara</v>
      </c>
      <c r="K756" t="str" cm="1">
        <f t="array" ref="K756">_xlfn.IFS(L756="M","Mid",L756="D","Dark",L756="L","Light")</f>
        <v>Dark</v>
      </c>
      <c r="L756" t="str">
        <f>_xlfn.XLOOKUP(D756,products!$A$1:$A$49,products!$C$1:$C$49,,0)</f>
        <v>D</v>
      </c>
      <c r="M756" s="3">
        <f>_xlfn.XLOOKUP(orders!D756,products!$A$1:$A$49,products!$D$1:$D$49,,0)</f>
        <v>0.2</v>
      </c>
      <c r="N756" s="5">
        <f>_xlfn.XLOOKUP(orders!D756,products!$A$1:$A$49,products!$E$1:$E$49,,0)</f>
        <v>2.9849999999999999</v>
      </c>
      <c r="O756" s="5">
        <f t="shared" si="11"/>
        <v>17.91</v>
      </c>
      <c r="P756" t="str">
        <f>_xlfn.XLOOKUP(CoffeeSales[[#This Row],[Customer ID]],customers!$A$1:$A$1001,customers!$I$1:$I$1001,,0)</f>
        <v>No</v>
      </c>
    </row>
    <row r="757" spans="1:16" x14ac:dyDescent="0.3">
      <c r="A757" s="2" t="s">
        <v>4758</v>
      </c>
      <c r="B757" s="6">
        <v>44468</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s="2" t="str" cm="1">
        <f t="array" ref="I757">_xlfn.IFS(J757="Rob","Robusta",J757="Ara","Arabica",J757="Exc","Excelsa",J757="Lib","Liberica")</f>
        <v>Liberica</v>
      </c>
      <c r="J757" t="str">
        <f>_xlfn.XLOOKUP(orders!D757,products!$A$1:$A$49,products!$B$1:$B$49,,0)</f>
        <v>Lib</v>
      </c>
      <c r="K757" t="str" cm="1">
        <f t="array" ref="K757">_xlfn.IFS(L757="M","Mid",L757="D","Dark",L757="L","Light")</f>
        <v>Light</v>
      </c>
      <c r="L757" t="str">
        <f>_xlfn.XLOOKUP(D757,products!$A$1:$A$49,products!$C$1:$C$49,,0)</f>
        <v>L</v>
      </c>
      <c r="M757" s="3">
        <f>_xlfn.XLOOKUP(orders!D757,products!$A$1:$A$49,products!$D$1:$D$49,,0)</f>
        <v>0.2</v>
      </c>
      <c r="N757" s="5">
        <f>_xlfn.XLOOKUP(orders!D757,products!$A$1:$A$49,products!$E$1:$E$49,,0)</f>
        <v>4.7549999999999999</v>
      </c>
      <c r="O757" s="5">
        <f t="shared" si="11"/>
        <v>28.53</v>
      </c>
      <c r="P757" t="str">
        <f>_xlfn.XLOOKUP(CoffeeSales[[#This Row],[Customer ID]],customers!$A$1:$A$1001,customers!$I$1:$I$1001,,0)</f>
        <v>No</v>
      </c>
    </row>
    <row r="758" spans="1:16" x14ac:dyDescent="0.3">
      <c r="A758" s="2" t="s">
        <v>4764</v>
      </c>
      <c r="B758" s="6">
        <v>44469</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s="2" t="str" cm="1">
        <f t="array" ref="I758">_xlfn.IFS(J758="Rob","Robusta",J758="Ara","Arabica",J758="Exc","Excelsa",J758="Lib","Liberica")</f>
        <v>Robusta</v>
      </c>
      <c r="J758" t="str">
        <f>_xlfn.XLOOKUP(orders!D758,products!$A$1:$A$49,products!$B$1:$B$49,,0)</f>
        <v>Rob</v>
      </c>
      <c r="K758" t="str" cm="1">
        <f t="array" ref="K758">_xlfn.IFS(L758="M","Mid",L758="D","Dark",L758="L","Light")</f>
        <v>Dark</v>
      </c>
      <c r="L758" t="str">
        <f>_xlfn.XLOOKUP(D758,products!$A$1:$A$49,products!$C$1:$C$49,,0)</f>
        <v>D</v>
      </c>
      <c r="M758" s="3">
        <f>_xlfn.XLOOKUP(orders!D758,products!$A$1:$A$49,products!$D$1:$D$49,,0)</f>
        <v>1</v>
      </c>
      <c r="N758" s="5">
        <f>_xlfn.XLOOKUP(orders!D758,products!$A$1:$A$49,products!$E$1:$E$49,,0)</f>
        <v>8.9499999999999993</v>
      </c>
      <c r="O758" s="5">
        <f t="shared" si="11"/>
        <v>35.799999999999997</v>
      </c>
      <c r="P758" t="str">
        <f>_xlfn.XLOOKUP(CoffeeSales[[#This Row],[Customer ID]],customers!$A$1:$A$1001,customers!$I$1:$I$1001,,0)</f>
        <v>Yes</v>
      </c>
    </row>
    <row r="759" spans="1:16" x14ac:dyDescent="0.3">
      <c r="A759" s="2" t="s">
        <v>4770</v>
      </c>
      <c r="B759" s="6">
        <v>44470</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s="2" t="str" cm="1">
        <f t="array" ref="I759">_xlfn.IFS(J759="Rob","Robusta",J759="Ara","Arabica",J759="Exc","Excelsa",J759="Lib","Liberica")</f>
        <v>Arabica</v>
      </c>
      <c r="J759" t="str">
        <f>_xlfn.XLOOKUP(orders!D759,products!$A$1:$A$49,products!$B$1:$B$49,,0)</f>
        <v>Ara</v>
      </c>
      <c r="K759" t="str" cm="1">
        <f t="array" ref="K759">_xlfn.IFS(L759="M","Mid",L759="D","Dark",L759="L","Light")</f>
        <v>Dark</v>
      </c>
      <c r="L759" t="str">
        <f>_xlfn.XLOOKUP(D759,products!$A$1:$A$49,products!$C$1:$C$49,,0)</f>
        <v>D</v>
      </c>
      <c r="M759" s="3">
        <f>_xlfn.XLOOKUP(orders!D759,products!$A$1:$A$49,products!$D$1:$D$49,,0)</f>
        <v>0.5</v>
      </c>
      <c r="N759" s="5">
        <f>_xlfn.XLOOKUP(orders!D759,products!$A$1:$A$49,products!$E$1:$E$49,,0)</f>
        <v>5.97</v>
      </c>
      <c r="O759" s="5">
        <f t="shared" si="11"/>
        <v>17.91</v>
      </c>
      <c r="P759" t="str">
        <f>_xlfn.XLOOKUP(CoffeeSales[[#This Row],[Customer ID]],customers!$A$1:$A$1001,customers!$I$1:$I$1001,,0)</f>
        <v>Yes</v>
      </c>
    </row>
    <row r="760" spans="1:16" x14ac:dyDescent="0.3">
      <c r="A760" s="2" t="s">
        <v>4776</v>
      </c>
      <c r="B760" s="6">
        <v>44471</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s="2" t="str" cm="1">
        <f t="array" ref="I760">_xlfn.IFS(J760="Rob","Robusta",J760="Ara","Arabica",J760="Exc","Excelsa",J760="Lib","Liberica")</f>
        <v>Robusta</v>
      </c>
      <c r="J760" t="str">
        <f>_xlfn.XLOOKUP(orders!D760,products!$A$1:$A$49,products!$B$1:$B$49,,0)</f>
        <v>Rob</v>
      </c>
      <c r="K760" t="str" cm="1">
        <f t="array" ref="K760">_xlfn.IFS(L760="M","Mid",L760="D","Dark",L760="L","Light")</f>
        <v>Dark</v>
      </c>
      <c r="L760" t="str">
        <f>_xlfn.XLOOKUP(D760,products!$A$1:$A$49,products!$C$1:$C$49,,0)</f>
        <v>D</v>
      </c>
      <c r="M760" s="3">
        <f>_xlfn.XLOOKUP(orders!D760,products!$A$1:$A$49,products!$D$1:$D$49,,0)</f>
        <v>1</v>
      </c>
      <c r="N760" s="5">
        <f>_xlfn.XLOOKUP(orders!D760,products!$A$1:$A$49,products!$E$1:$E$49,,0)</f>
        <v>8.9499999999999993</v>
      </c>
      <c r="O760" s="5">
        <f t="shared" si="11"/>
        <v>8.9499999999999993</v>
      </c>
      <c r="P760" t="str">
        <f>_xlfn.XLOOKUP(CoffeeSales[[#This Row],[Customer ID]],customers!$A$1:$A$1001,customers!$I$1:$I$1001,,0)</f>
        <v>No</v>
      </c>
    </row>
    <row r="761" spans="1:16" x14ac:dyDescent="0.3">
      <c r="A761" s="2" t="s">
        <v>4781</v>
      </c>
      <c r="B761" s="6">
        <v>44472</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s="2" t="str" cm="1">
        <f t="array" ref="I761">_xlfn.IFS(J761="Rob","Robusta",J761="Ara","Arabica",J761="Exc","Excelsa",J761="Lib","Liberica")</f>
        <v>Liberica</v>
      </c>
      <c r="J761" t="str">
        <f>_xlfn.XLOOKUP(orders!D761,products!$A$1:$A$49,products!$B$1:$B$49,,0)</f>
        <v>Lib</v>
      </c>
      <c r="K761" t="str" cm="1">
        <f t="array" ref="K761">_xlfn.IFS(L761="M","Mid",L761="D","Dark",L761="L","Light")</f>
        <v>Dark</v>
      </c>
      <c r="L761" t="str">
        <f>_xlfn.XLOOKUP(D761,products!$A$1:$A$49,products!$C$1:$C$49,,0)</f>
        <v>D</v>
      </c>
      <c r="M761" s="3">
        <f>_xlfn.XLOOKUP(orders!D761,products!$A$1:$A$49,products!$D$1:$D$49,,0)</f>
        <v>2.5</v>
      </c>
      <c r="N761" s="5">
        <f>_xlfn.XLOOKUP(orders!D761,products!$A$1:$A$49,products!$E$1:$E$49,,0)</f>
        <v>29.784999999999997</v>
      </c>
      <c r="O761" s="5">
        <f t="shared" si="11"/>
        <v>29.784999999999997</v>
      </c>
      <c r="P761" t="str">
        <f>_xlfn.XLOOKUP(CoffeeSales[[#This Row],[Customer ID]],customers!$A$1:$A$1001,customers!$I$1:$I$1001,,0)</f>
        <v>Yes</v>
      </c>
    </row>
    <row r="762" spans="1:16" x14ac:dyDescent="0.3">
      <c r="A762" s="2" t="s">
        <v>4787</v>
      </c>
      <c r="B762" s="6">
        <v>44473</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s="2" t="str" cm="1">
        <f t="array" ref="I762">_xlfn.IFS(J762="Rob","Robusta",J762="Ara","Arabica",J762="Exc","Excelsa",J762="Lib","Liberica")</f>
        <v>Excelsa</v>
      </c>
      <c r="J762" t="str">
        <f>_xlfn.XLOOKUP(orders!D762,products!$A$1:$A$49,products!$B$1:$B$49,,0)</f>
        <v>Exc</v>
      </c>
      <c r="K762" t="str" cm="1">
        <f t="array" ref="K762">_xlfn.IFS(L762="M","Mid",L762="D","Dark",L762="L","Light")</f>
        <v>Light</v>
      </c>
      <c r="L762" t="str">
        <f>_xlfn.XLOOKUP(D762,products!$A$1:$A$49,products!$C$1:$C$49,,0)</f>
        <v>L</v>
      </c>
      <c r="M762" s="3">
        <f>_xlfn.XLOOKUP(orders!D762,products!$A$1:$A$49,products!$D$1:$D$49,,0)</f>
        <v>0.5</v>
      </c>
      <c r="N762" s="5">
        <f>_xlfn.XLOOKUP(orders!D762,products!$A$1:$A$49,products!$E$1:$E$49,,0)</f>
        <v>8.91</v>
      </c>
      <c r="O762" s="5">
        <f t="shared" si="11"/>
        <v>44.55</v>
      </c>
      <c r="P762" t="str">
        <f>_xlfn.XLOOKUP(CoffeeSales[[#This Row],[Customer ID]],customers!$A$1:$A$1001,customers!$I$1:$I$1001,,0)</f>
        <v>No</v>
      </c>
    </row>
    <row r="763" spans="1:16" x14ac:dyDescent="0.3">
      <c r="A763" s="2" t="s">
        <v>4792</v>
      </c>
      <c r="B763" s="6">
        <v>44474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s="2" t="str" cm="1">
        <f t="array" ref="I763">_xlfn.IFS(J763="Rob","Robusta",J763="Ara","Arabica",J763="Exc","Excelsa",J763="Lib","Liberica")</f>
        <v>Excelsa</v>
      </c>
      <c r="J763" t="str">
        <f>_xlfn.XLOOKUP(orders!D763,products!$A$1:$A$49,products!$B$1:$B$49,,0)</f>
        <v>Exc</v>
      </c>
      <c r="K763" t="str" cm="1">
        <f t="array" ref="K763">_xlfn.IFS(L763="M","Mid",L763="D","Dark",L763="L","Light")</f>
        <v>Light</v>
      </c>
      <c r="L763" t="str">
        <f>_xlfn.XLOOKUP(D763,products!$A$1:$A$49,products!$C$1:$C$49,,0)</f>
        <v>L</v>
      </c>
      <c r="M763" s="3">
        <f>_xlfn.XLOOKUP(orders!D763,products!$A$1:$A$49,products!$D$1:$D$49,,0)</f>
        <v>1</v>
      </c>
      <c r="N763" s="5">
        <f>_xlfn.XLOOKUP(orders!D763,products!$A$1:$A$49,products!$E$1:$E$49,,0)</f>
        <v>14.85</v>
      </c>
      <c r="O763" s="5">
        <f t="shared" si="11"/>
        <v>89.1</v>
      </c>
      <c r="P763" t="str">
        <f>_xlfn.XLOOKUP(CoffeeSales[[#This Row],[Customer ID]],customers!$A$1:$A$1001,customers!$I$1:$I$1001,,0)</f>
        <v>Yes</v>
      </c>
    </row>
    <row r="764" spans="1:16" x14ac:dyDescent="0.3">
      <c r="A764" s="2" t="s">
        <v>4797</v>
      </c>
      <c r="B764" s="6">
        <v>44475</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s="2" t="str" cm="1">
        <f t="array" ref="I764">_xlfn.IFS(J764="Rob","Robusta",J764="Ara","Arabica",J764="Exc","Excelsa",J764="Lib","Liberica")</f>
        <v>Liberica</v>
      </c>
      <c r="J764" t="str">
        <f>_xlfn.XLOOKUP(orders!D764,products!$A$1:$A$49,products!$B$1:$B$49,,0)</f>
        <v>Lib</v>
      </c>
      <c r="K764" t="str" cm="1">
        <f t="array" ref="K764">_xlfn.IFS(L764="M","Mid",L764="D","Dark",L764="L","Light")</f>
        <v>Mid</v>
      </c>
      <c r="L764" t="str">
        <f>_xlfn.XLOOKUP(D764,products!$A$1:$A$49,products!$C$1:$C$49,,0)</f>
        <v>M</v>
      </c>
      <c r="M764" s="3">
        <f>_xlfn.XLOOKUP(orders!D764,products!$A$1:$A$49,products!$D$1:$D$49,,0)</f>
        <v>0.5</v>
      </c>
      <c r="N764" s="5">
        <f>_xlfn.XLOOKUP(orders!D764,products!$A$1:$A$49,products!$E$1:$E$49,,0)</f>
        <v>8.73</v>
      </c>
      <c r="O764" s="5">
        <f t="shared" si="11"/>
        <v>43.650000000000006</v>
      </c>
      <c r="P764" t="str">
        <f>_xlfn.XLOOKUP(CoffeeSales[[#This Row],[Customer ID]],customers!$A$1:$A$1001,customers!$I$1:$I$1001,,0)</f>
        <v>No</v>
      </c>
    </row>
    <row r="765" spans="1:16" x14ac:dyDescent="0.3">
      <c r="A765" s="2" t="s">
        <v>4803</v>
      </c>
      <c r="B765" s="6">
        <v>44476</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s="2" t="str" cm="1">
        <f t="array" ref="I765">_xlfn.IFS(J765="Rob","Robusta",J765="Ara","Arabica",J765="Exc","Excelsa",J765="Lib","Liberica")</f>
        <v>Arabica</v>
      </c>
      <c r="J765" t="str">
        <f>_xlfn.XLOOKUP(orders!D765,products!$A$1:$A$49,products!$B$1:$B$49,,0)</f>
        <v>Ara</v>
      </c>
      <c r="K765" t="str" cm="1">
        <f t="array" ref="K765">_xlfn.IFS(L765="M","Mid",L765="D","Dark",L765="L","Light")</f>
        <v>Light</v>
      </c>
      <c r="L765" t="str">
        <f>_xlfn.XLOOKUP(D765,products!$A$1:$A$49,products!$C$1:$C$49,,0)</f>
        <v>L</v>
      </c>
      <c r="M765" s="3">
        <f>_xlfn.XLOOKUP(orders!D765,products!$A$1:$A$49,products!$D$1:$D$49,,0)</f>
        <v>0.5</v>
      </c>
      <c r="N765" s="5">
        <f>_xlfn.XLOOKUP(orders!D765,products!$A$1:$A$49,products!$E$1:$E$49,,0)</f>
        <v>7.77</v>
      </c>
      <c r="O765" s="5">
        <f t="shared" si="11"/>
        <v>23.31</v>
      </c>
      <c r="P765" t="str">
        <f>_xlfn.XLOOKUP(CoffeeSales[[#This Row],[Customer ID]],customers!$A$1:$A$1001,customers!$I$1:$I$1001,,0)</f>
        <v>No</v>
      </c>
    </row>
    <row r="766" spans="1:16" x14ac:dyDescent="0.3">
      <c r="A766" s="2" t="s">
        <v>4808</v>
      </c>
      <c r="B766" s="6">
        <v>44477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s="2" t="str" cm="1">
        <f t="array" ref="I766">_xlfn.IFS(J766="Rob","Robusta",J766="Ara","Arabica",J766="Exc","Excelsa",J766="Lib","Liberica")</f>
        <v>Arabica</v>
      </c>
      <c r="J766" t="str">
        <f>_xlfn.XLOOKUP(orders!D766,products!$A$1:$A$49,products!$B$1:$B$49,,0)</f>
        <v>Ara</v>
      </c>
      <c r="K766" t="str" cm="1">
        <f t="array" ref="K766">_xlfn.IFS(L766="M","Mid",L766="D","Dark",L766="L","Light")</f>
        <v>Light</v>
      </c>
      <c r="L766" t="str">
        <f>_xlfn.XLOOKUP(D766,products!$A$1:$A$49,products!$C$1:$C$49,,0)</f>
        <v>L</v>
      </c>
      <c r="M766" s="3">
        <f>_xlfn.XLOOKUP(orders!D766,products!$A$1:$A$49,products!$D$1:$D$49,,0)</f>
        <v>2.5</v>
      </c>
      <c r="N766" s="5">
        <f>_xlfn.XLOOKUP(orders!D766,products!$A$1:$A$49,products!$E$1:$E$49,,0)</f>
        <v>29.784999999999997</v>
      </c>
      <c r="O766" s="5">
        <f t="shared" si="11"/>
        <v>178.70999999999998</v>
      </c>
      <c r="P766" t="str">
        <f>_xlfn.XLOOKUP(CoffeeSales[[#This Row],[Customer ID]],customers!$A$1:$A$1001,customers!$I$1:$I$1001,,0)</f>
        <v>Yes</v>
      </c>
    </row>
    <row r="767" spans="1:16" x14ac:dyDescent="0.3">
      <c r="A767" s="2" t="s">
        <v>4814</v>
      </c>
      <c r="B767" s="6">
        <v>44478</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s="2" t="str" cm="1">
        <f t="array" ref="I767">_xlfn.IFS(J767="Rob","Robusta",J767="Ara","Arabica",J767="Exc","Excelsa",J767="Lib","Liberica")</f>
        <v>Robusta</v>
      </c>
      <c r="J767" t="str">
        <f>_xlfn.XLOOKUP(orders!D767,products!$A$1:$A$49,products!$B$1:$B$49,,0)</f>
        <v>Rob</v>
      </c>
      <c r="K767" t="str" cm="1">
        <f t="array" ref="K767">_xlfn.IFS(L767="M","Mid",L767="D","Dark",L767="L","Light")</f>
        <v>Mid</v>
      </c>
      <c r="L767" t="str">
        <f>_xlfn.XLOOKUP(D767,products!$A$1:$A$49,products!$C$1:$C$49,,0)</f>
        <v>M</v>
      </c>
      <c r="M767" s="3">
        <f>_xlfn.XLOOKUP(orders!D767,products!$A$1:$A$49,products!$D$1:$D$49,,0)</f>
        <v>1</v>
      </c>
      <c r="N767" s="5">
        <f>_xlfn.XLOOKUP(orders!D767,products!$A$1:$A$49,products!$E$1:$E$49,,0)</f>
        <v>9.9499999999999993</v>
      </c>
      <c r="O767" s="5">
        <f t="shared" si="11"/>
        <v>59.699999999999996</v>
      </c>
      <c r="P767" t="str">
        <f>_xlfn.XLOOKUP(CoffeeSales[[#This Row],[Customer ID]],customers!$A$1:$A$1001,customers!$I$1:$I$1001,,0)</f>
        <v>Yes</v>
      </c>
    </row>
    <row r="768" spans="1:16" x14ac:dyDescent="0.3">
      <c r="A768" s="2" t="s">
        <v>4814</v>
      </c>
      <c r="B768" s="6">
        <v>44479</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s="2" t="str" cm="1">
        <f t="array" ref="I768">_xlfn.IFS(J768="Rob","Robusta",J768="Ara","Arabica",J768="Exc","Excelsa",J768="Lib","Liberica")</f>
        <v>Arabica</v>
      </c>
      <c r="J768" t="str">
        <f>_xlfn.XLOOKUP(orders!D768,products!$A$1:$A$49,products!$B$1:$B$49,,0)</f>
        <v>Ara</v>
      </c>
      <c r="K768" t="str" cm="1">
        <f t="array" ref="K768">_xlfn.IFS(L768="M","Mid",L768="D","Dark",L768="L","Light")</f>
        <v>Light</v>
      </c>
      <c r="L768" t="str">
        <f>_xlfn.XLOOKUP(D768,products!$A$1:$A$49,products!$C$1:$C$49,,0)</f>
        <v>L</v>
      </c>
      <c r="M768" s="3">
        <f>_xlfn.XLOOKUP(orders!D768,products!$A$1:$A$49,products!$D$1:$D$49,,0)</f>
        <v>0.5</v>
      </c>
      <c r="N768" s="5">
        <f>_xlfn.XLOOKUP(orders!D768,products!$A$1:$A$49,products!$E$1:$E$49,,0)</f>
        <v>7.77</v>
      </c>
      <c r="O768" s="5">
        <f t="shared" si="11"/>
        <v>15.54</v>
      </c>
      <c r="P768" t="str">
        <f>_xlfn.XLOOKUP(CoffeeSales[[#This Row],[Customer ID]],customers!$A$1:$A$1001,customers!$I$1:$I$1001,,0)</f>
        <v>Yes</v>
      </c>
    </row>
    <row r="769" spans="1:16" x14ac:dyDescent="0.3">
      <c r="A769" s="2" t="s">
        <v>4825</v>
      </c>
      <c r="B769" s="6">
        <v>44480</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s="2" t="str" cm="1">
        <f t="array" ref="I769">_xlfn.IFS(J769="Rob","Robusta",J769="Ara","Arabica",J769="Exc","Excelsa",J769="Lib","Liberica")</f>
        <v>Arabica</v>
      </c>
      <c r="J769" t="str">
        <f>_xlfn.XLOOKUP(orders!D769,products!$A$1:$A$49,products!$B$1:$B$49,,0)</f>
        <v>Ara</v>
      </c>
      <c r="K769" t="str" cm="1">
        <f t="array" ref="K769">_xlfn.IFS(L769="M","Mid",L769="D","Dark",L769="L","Light")</f>
        <v>Light</v>
      </c>
      <c r="L769" t="str">
        <f>_xlfn.XLOOKUP(D769,products!$A$1:$A$49,products!$C$1:$C$49,,0)</f>
        <v>L</v>
      </c>
      <c r="M769" s="3">
        <f>_xlfn.XLOOKUP(orders!D769,products!$A$1:$A$49,products!$D$1:$D$49,,0)</f>
        <v>2.5</v>
      </c>
      <c r="N769" s="5">
        <f>_xlfn.XLOOKUP(orders!D769,products!$A$1:$A$49,products!$E$1:$E$49,,0)</f>
        <v>29.784999999999997</v>
      </c>
      <c r="O769" s="5">
        <f t="shared" si="11"/>
        <v>89.35499999999999</v>
      </c>
      <c r="P769" t="str">
        <f>_xlfn.XLOOKUP(CoffeeSales[[#This Row],[Customer ID]],customers!$A$1:$A$1001,customers!$I$1:$I$1001,,0)</f>
        <v>No</v>
      </c>
    </row>
    <row r="770" spans="1:16" x14ac:dyDescent="0.3">
      <c r="A770" s="2" t="s">
        <v>4831</v>
      </c>
      <c r="B770" s="6">
        <v>44481</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s="2" t="str" cm="1">
        <f t="array" ref="I770">_xlfn.IFS(J770="Rob","Robusta",J770="Ara","Arabica",J770="Exc","Excelsa",J770="Lib","Liberica")</f>
        <v>Robusta</v>
      </c>
      <c r="J770" t="str">
        <f>_xlfn.XLOOKUP(orders!D770,products!$A$1:$A$49,products!$B$1:$B$49,,0)</f>
        <v>Rob</v>
      </c>
      <c r="K770" t="str" cm="1">
        <f t="array" ref="K770">_xlfn.IFS(L770="M","Mid",L770="D","Dark",L770="L","Light")</f>
        <v>Light</v>
      </c>
      <c r="L770" t="str">
        <f>_xlfn.XLOOKUP(D770,products!$A$1:$A$49,products!$C$1:$C$49,,0)</f>
        <v>L</v>
      </c>
      <c r="M770" s="3">
        <f>_xlfn.XLOOKUP(orders!D770,products!$A$1:$A$49,products!$D$1:$D$49,,0)</f>
        <v>1</v>
      </c>
      <c r="N770" s="5">
        <f>_xlfn.XLOOKUP(orders!D770,products!$A$1:$A$49,products!$E$1:$E$49,,0)</f>
        <v>11.95</v>
      </c>
      <c r="O770" s="5">
        <f t="shared" si="11"/>
        <v>23.9</v>
      </c>
      <c r="P770" t="str">
        <f>_xlfn.XLOOKUP(CoffeeSales[[#This Row],[Customer ID]],customers!$A$1:$A$1001,customers!$I$1:$I$1001,,0)</f>
        <v>No</v>
      </c>
    </row>
    <row r="771" spans="1:16" x14ac:dyDescent="0.3">
      <c r="A771" s="2" t="s">
        <v>4836</v>
      </c>
      <c r="B771" s="6">
        <v>44482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s="2" t="str" cm="1">
        <f t="array" ref="I771">_xlfn.IFS(J771="Rob","Robusta",J771="Ara","Arabica",J771="Exc","Excelsa",J771="Lib","Liberica")</f>
        <v>Robusta</v>
      </c>
      <c r="J771" t="str">
        <f>_xlfn.XLOOKUP(orders!D771,products!$A$1:$A$49,products!$B$1:$B$49,,0)</f>
        <v>Rob</v>
      </c>
      <c r="K771" t="str" cm="1">
        <f t="array" ref="K771">_xlfn.IFS(L771="M","Mid",L771="D","Dark",L771="L","Light")</f>
        <v>Mid</v>
      </c>
      <c r="L771" t="str">
        <f>_xlfn.XLOOKUP(D771,products!$A$1:$A$49,products!$C$1:$C$49,,0)</f>
        <v>M</v>
      </c>
      <c r="M771" s="3">
        <f>_xlfn.XLOOKUP(orders!D771,products!$A$1:$A$49,products!$D$1:$D$49,,0)</f>
        <v>2.5</v>
      </c>
      <c r="N771" s="5">
        <f>_xlfn.XLOOKUP(orders!D771,products!$A$1:$A$49,products!$E$1:$E$49,,0)</f>
        <v>22.884999999999998</v>
      </c>
      <c r="O771" s="5">
        <f t="shared" ref="O771:O834" si="12">E771*N771</f>
        <v>137.31</v>
      </c>
      <c r="P771" t="str">
        <f>_xlfn.XLOOKUP(CoffeeSales[[#This Row],[Customer ID]],customers!$A$1:$A$1001,customers!$I$1:$I$1001,,0)</f>
        <v>No</v>
      </c>
    </row>
    <row r="772" spans="1:16" x14ac:dyDescent="0.3">
      <c r="A772" s="2" t="s">
        <v>4842</v>
      </c>
      <c r="B772" s="6">
        <v>44483</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s="2" t="str" cm="1">
        <f t="array" ref="I772">_xlfn.IFS(J772="Rob","Robusta",J772="Ara","Arabica",J772="Exc","Excelsa",J772="Lib","Liberica")</f>
        <v>Arabica</v>
      </c>
      <c r="J772" t="str">
        <f>_xlfn.XLOOKUP(orders!D772,products!$A$1:$A$49,products!$B$1:$B$49,,0)</f>
        <v>Ara</v>
      </c>
      <c r="K772" t="str" cm="1">
        <f t="array" ref="K772">_xlfn.IFS(L772="M","Mid",L772="D","Dark",L772="L","Light")</f>
        <v>Dark</v>
      </c>
      <c r="L772" t="str">
        <f>_xlfn.XLOOKUP(D772,products!$A$1:$A$49,products!$C$1:$C$49,,0)</f>
        <v>D</v>
      </c>
      <c r="M772" s="3">
        <f>_xlfn.XLOOKUP(orders!D772,products!$A$1:$A$49,products!$D$1:$D$49,,0)</f>
        <v>1</v>
      </c>
      <c r="N772" s="5">
        <f>_xlfn.XLOOKUP(orders!D772,products!$A$1:$A$49,products!$E$1:$E$49,,0)</f>
        <v>9.9499999999999993</v>
      </c>
      <c r="O772" s="5">
        <f t="shared" si="12"/>
        <v>9.9499999999999993</v>
      </c>
      <c r="P772" t="str">
        <f>_xlfn.XLOOKUP(CoffeeSales[[#This Row],[Customer ID]],customers!$A$1:$A$1001,customers!$I$1:$I$1001,,0)</f>
        <v>No</v>
      </c>
    </row>
    <row r="773" spans="1:16" x14ac:dyDescent="0.3">
      <c r="A773" s="2" t="s">
        <v>4847</v>
      </c>
      <c r="B773" s="6">
        <v>44484</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s="2" t="str" cm="1">
        <f t="array" ref="I773">_xlfn.IFS(J773="Rob","Robusta",J773="Ara","Arabica",J773="Exc","Excelsa",J773="Lib","Liberica")</f>
        <v>Robusta</v>
      </c>
      <c r="J773" t="str">
        <f>_xlfn.XLOOKUP(orders!D773,products!$A$1:$A$49,products!$B$1:$B$49,,0)</f>
        <v>Rob</v>
      </c>
      <c r="K773" t="str" cm="1">
        <f t="array" ref="K773">_xlfn.IFS(L773="M","Mid",L773="D","Dark",L773="L","Light")</f>
        <v>Light</v>
      </c>
      <c r="L773" t="str">
        <f>_xlfn.XLOOKUP(D773,products!$A$1:$A$49,products!$C$1:$C$49,,0)</f>
        <v>L</v>
      </c>
      <c r="M773" s="3">
        <f>_xlfn.XLOOKUP(orders!D773,products!$A$1:$A$49,products!$D$1:$D$49,,0)</f>
        <v>0.5</v>
      </c>
      <c r="N773" s="5">
        <f>_xlfn.XLOOKUP(orders!D773,products!$A$1:$A$49,products!$E$1:$E$49,,0)</f>
        <v>7.169999999999999</v>
      </c>
      <c r="O773" s="5">
        <f t="shared" si="12"/>
        <v>21.509999999999998</v>
      </c>
      <c r="P773" t="str">
        <f>_xlfn.XLOOKUP(CoffeeSales[[#This Row],[Customer ID]],customers!$A$1:$A$1001,customers!$I$1:$I$1001,,0)</f>
        <v>No</v>
      </c>
    </row>
    <row r="774" spans="1:16" x14ac:dyDescent="0.3">
      <c r="A774" s="2" t="s">
        <v>4853</v>
      </c>
      <c r="B774" s="6">
        <v>44485</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s="2" t="str" cm="1">
        <f t="array" ref="I774">_xlfn.IFS(J774="Rob","Robusta",J774="Ara","Arabica",J774="Exc","Excelsa",J774="Lib","Liberica")</f>
        <v>Excelsa</v>
      </c>
      <c r="J774" t="str">
        <f>_xlfn.XLOOKUP(orders!D774,products!$A$1:$A$49,products!$B$1:$B$49,,0)</f>
        <v>Exc</v>
      </c>
      <c r="K774" t="str" cm="1">
        <f t="array" ref="K774">_xlfn.IFS(L774="M","Mid",L774="D","Dark",L774="L","Light")</f>
        <v>Mid</v>
      </c>
      <c r="L774" t="str">
        <f>_xlfn.XLOOKUP(D774,products!$A$1:$A$49,products!$C$1:$C$49,,0)</f>
        <v>M</v>
      </c>
      <c r="M774" s="3">
        <f>_xlfn.XLOOKUP(orders!D774,products!$A$1:$A$49,products!$D$1:$D$49,,0)</f>
        <v>1</v>
      </c>
      <c r="N774" s="5">
        <f>_xlfn.XLOOKUP(orders!D774,products!$A$1:$A$49,products!$E$1:$E$49,,0)</f>
        <v>13.75</v>
      </c>
      <c r="O774" s="5">
        <f t="shared" si="12"/>
        <v>82.5</v>
      </c>
      <c r="P774" t="str">
        <f>_xlfn.XLOOKUP(CoffeeSales[[#This Row],[Customer ID]],customers!$A$1:$A$1001,customers!$I$1:$I$1001,,0)</f>
        <v>No</v>
      </c>
    </row>
    <row r="775" spans="1:16" x14ac:dyDescent="0.3">
      <c r="A775" s="2" t="s">
        <v>4858</v>
      </c>
      <c r="B775" s="6">
        <v>44486</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s="2" t="str" cm="1">
        <f t="array" ref="I775">_xlfn.IFS(J775="Rob","Robusta",J775="Ara","Arabica",J775="Exc","Excelsa",J775="Lib","Liberica")</f>
        <v>Liberica</v>
      </c>
      <c r="J775" t="str">
        <f>_xlfn.XLOOKUP(orders!D775,products!$A$1:$A$49,products!$B$1:$B$49,,0)</f>
        <v>Lib</v>
      </c>
      <c r="K775" t="str" cm="1">
        <f t="array" ref="K775">_xlfn.IFS(L775="M","Mid",L775="D","Dark",L775="L","Light")</f>
        <v>Mid</v>
      </c>
      <c r="L775" t="str">
        <f>_xlfn.XLOOKUP(D775,products!$A$1:$A$49,products!$C$1:$C$49,,0)</f>
        <v>M</v>
      </c>
      <c r="M775" s="3">
        <f>_xlfn.XLOOKUP(orders!D775,products!$A$1:$A$49,products!$D$1:$D$49,,0)</f>
        <v>0.2</v>
      </c>
      <c r="N775" s="5">
        <f>_xlfn.XLOOKUP(orders!D775,products!$A$1:$A$49,products!$E$1:$E$49,,0)</f>
        <v>4.3650000000000002</v>
      </c>
      <c r="O775" s="5">
        <f t="shared" si="12"/>
        <v>8.73</v>
      </c>
      <c r="P775" t="str">
        <f>_xlfn.XLOOKUP(CoffeeSales[[#This Row],[Customer ID]],customers!$A$1:$A$1001,customers!$I$1:$I$1001,,0)</f>
        <v>No</v>
      </c>
    </row>
    <row r="776" spans="1:16" x14ac:dyDescent="0.3">
      <c r="A776" s="2" t="s">
        <v>4864</v>
      </c>
      <c r="B776" s="6">
        <v>44487</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s="2" t="str" cm="1">
        <f t="array" ref="I776">_xlfn.IFS(J776="Rob","Robusta",J776="Ara","Arabica",J776="Exc","Excelsa",J776="Lib","Liberica")</f>
        <v>Robusta</v>
      </c>
      <c r="J776" t="str">
        <f>_xlfn.XLOOKUP(orders!D776,products!$A$1:$A$49,products!$B$1:$B$49,,0)</f>
        <v>Rob</v>
      </c>
      <c r="K776" t="str" cm="1">
        <f t="array" ref="K776">_xlfn.IFS(L776="M","Mid",L776="D","Dark",L776="L","Light")</f>
        <v>Mid</v>
      </c>
      <c r="L776" t="str">
        <f>_xlfn.XLOOKUP(D776,products!$A$1:$A$49,products!$C$1:$C$49,,0)</f>
        <v>M</v>
      </c>
      <c r="M776" s="3">
        <f>_xlfn.XLOOKUP(orders!D776,products!$A$1:$A$49,products!$D$1:$D$49,,0)</f>
        <v>1</v>
      </c>
      <c r="N776" s="5">
        <f>_xlfn.XLOOKUP(orders!D776,products!$A$1:$A$49,products!$E$1:$E$49,,0)</f>
        <v>9.9499999999999993</v>
      </c>
      <c r="O776" s="5">
        <f t="shared" si="12"/>
        <v>19.899999999999999</v>
      </c>
      <c r="P776" t="str">
        <f>_xlfn.XLOOKUP(CoffeeSales[[#This Row],[Customer ID]],customers!$A$1:$A$1001,customers!$I$1:$I$1001,,0)</f>
        <v>Yes</v>
      </c>
    </row>
    <row r="777" spans="1:16" x14ac:dyDescent="0.3">
      <c r="A777" s="2" t="s">
        <v>4869</v>
      </c>
      <c r="B777" s="6">
        <v>44488</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s="2" t="str" cm="1">
        <f t="array" ref="I777">_xlfn.IFS(J777="Rob","Robusta",J777="Ara","Arabica",J777="Exc","Excelsa",J777="Lib","Liberica")</f>
        <v>Excelsa</v>
      </c>
      <c r="J777" t="str">
        <f>_xlfn.XLOOKUP(orders!D777,products!$A$1:$A$49,products!$B$1:$B$49,,0)</f>
        <v>Exc</v>
      </c>
      <c r="K777" t="str" cm="1">
        <f t="array" ref="K777">_xlfn.IFS(L777="M","Mid",L777="D","Dark",L777="L","Light")</f>
        <v>Light</v>
      </c>
      <c r="L777" t="str">
        <f>_xlfn.XLOOKUP(D777,products!$A$1:$A$49,products!$C$1:$C$49,,0)</f>
        <v>L</v>
      </c>
      <c r="M777" s="3">
        <f>_xlfn.XLOOKUP(orders!D777,products!$A$1:$A$49,products!$D$1:$D$49,,0)</f>
        <v>0.5</v>
      </c>
      <c r="N777" s="5">
        <f>_xlfn.XLOOKUP(orders!D777,products!$A$1:$A$49,products!$E$1:$E$49,,0)</f>
        <v>8.91</v>
      </c>
      <c r="O777" s="5">
        <f t="shared" si="12"/>
        <v>17.82</v>
      </c>
      <c r="P777" t="str">
        <f>_xlfn.XLOOKUP(CoffeeSales[[#This Row],[Customer ID]],customers!$A$1:$A$1001,customers!$I$1:$I$1001,,0)</f>
        <v>Yes</v>
      </c>
    </row>
    <row r="778" spans="1:16" x14ac:dyDescent="0.3">
      <c r="A778" s="2" t="s">
        <v>4875</v>
      </c>
      <c r="B778" s="6">
        <v>44489</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s="2" t="str" cm="1">
        <f t="array" ref="I778">_xlfn.IFS(J778="Rob","Robusta",J778="Ara","Arabica",J778="Exc","Excelsa",J778="Lib","Liberica")</f>
        <v>Arabica</v>
      </c>
      <c r="J778" t="str">
        <f>_xlfn.XLOOKUP(orders!D778,products!$A$1:$A$49,products!$B$1:$B$49,,0)</f>
        <v>Ara</v>
      </c>
      <c r="K778" t="str" cm="1">
        <f t="array" ref="K778">_xlfn.IFS(L778="M","Mid",L778="D","Dark",L778="L","Light")</f>
        <v>Mid</v>
      </c>
      <c r="L778" t="str">
        <f>_xlfn.XLOOKUP(D778,products!$A$1:$A$49,products!$C$1:$C$49,,0)</f>
        <v>M</v>
      </c>
      <c r="M778" s="3">
        <f>_xlfn.XLOOKUP(orders!D778,products!$A$1:$A$49,products!$D$1:$D$49,,0)</f>
        <v>0.5</v>
      </c>
      <c r="N778" s="5">
        <f>_xlfn.XLOOKUP(orders!D778,products!$A$1:$A$49,products!$E$1:$E$49,,0)</f>
        <v>6.75</v>
      </c>
      <c r="O778" s="5">
        <f t="shared" si="12"/>
        <v>20.25</v>
      </c>
      <c r="P778" t="str">
        <f>_xlfn.XLOOKUP(CoffeeSales[[#This Row],[Customer ID]],customers!$A$1:$A$1001,customers!$I$1:$I$1001,,0)</f>
        <v>No</v>
      </c>
    </row>
    <row r="779" spans="1:16" x14ac:dyDescent="0.3">
      <c r="A779" s="2" t="s">
        <v>4881</v>
      </c>
      <c r="B779" s="6">
        <v>44490</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s="2" t="str" cm="1">
        <f t="array" ref="I779">_xlfn.IFS(J779="Rob","Robusta",J779="Ara","Arabica",J779="Exc","Excelsa",J779="Lib","Liberica")</f>
        <v>Arabica</v>
      </c>
      <c r="J779" t="str">
        <f>_xlfn.XLOOKUP(orders!D779,products!$A$1:$A$49,products!$B$1:$B$49,,0)</f>
        <v>Ara</v>
      </c>
      <c r="K779" t="str" cm="1">
        <f t="array" ref="K779">_xlfn.IFS(L779="M","Mid",L779="D","Dark",L779="L","Light")</f>
        <v>Light</v>
      </c>
      <c r="L779" t="str">
        <f>_xlfn.XLOOKUP(D779,products!$A$1:$A$49,products!$C$1:$C$49,,0)</f>
        <v>L</v>
      </c>
      <c r="M779" s="3">
        <f>_xlfn.XLOOKUP(orders!D779,products!$A$1:$A$49,products!$D$1:$D$49,,0)</f>
        <v>2.5</v>
      </c>
      <c r="N779" s="5">
        <f>_xlfn.XLOOKUP(orders!D779,products!$A$1:$A$49,products!$E$1:$E$49,,0)</f>
        <v>29.784999999999997</v>
      </c>
      <c r="O779" s="5">
        <f t="shared" si="12"/>
        <v>59.569999999999993</v>
      </c>
      <c r="P779" t="str">
        <f>_xlfn.XLOOKUP(CoffeeSales[[#This Row],[Customer ID]],customers!$A$1:$A$1001,customers!$I$1:$I$1001,,0)</f>
        <v>No</v>
      </c>
    </row>
    <row r="780" spans="1:16" x14ac:dyDescent="0.3">
      <c r="A780" s="2" t="s">
        <v>4886</v>
      </c>
      <c r="B780" s="6">
        <v>44491</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s="2" t="str" cm="1">
        <f t="array" ref="I780">_xlfn.IFS(J780="Rob","Robusta",J780="Ara","Arabica",J780="Exc","Excelsa",J780="Lib","Liberica")</f>
        <v>Liberica</v>
      </c>
      <c r="J780" t="str">
        <f>_xlfn.XLOOKUP(orders!D780,products!$A$1:$A$49,products!$B$1:$B$49,,0)</f>
        <v>Lib</v>
      </c>
      <c r="K780" t="str" cm="1">
        <f t="array" ref="K780">_xlfn.IFS(L780="M","Mid",L780="D","Dark",L780="L","Light")</f>
        <v>Light</v>
      </c>
      <c r="L780" t="str">
        <f>_xlfn.XLOOKUP(D780,products!$A$1:$A$49,products!$C$1:$C$49,,0)</f>
        <v>L</v>
      </c>
      <c r="M780" s="3">
        <f>_xlfn.XLOOKUP(orders!D780,products!$A$1:$A$49,products!$D$1:$D$49,,0)</f>
        <v>0.5</v>
      </c>
      <c r="N780" s="5">
        <f>_xlfn.XLOOKUP(orders!D780,products!$A$1:$A$49,products!$E$1:$E$49,,0)</f>
        <v>9.51</v>
      </c>
      <c r="O780" s="5">
        <f t="shared" si="12"/>
        <v>19.02</v>
      </c>
      <c r="P780" t="str">
        <f>_xlfn.XLOOKUP(CoffeeSales[[#This Row],[Customer ID]],customers!$A$1:$A$1001,customers!$I$1:$I$1001,,0)</f>
        <v>Yes</v>
      </c>
    </row>
    <row r="781" spans="1:16" x14ac:dyDescent="0.3">
      <c r="A781" s="2" t="s">
        <v>4892</v>
      </c>
      <c r="B781" s="6">
        <v>44492</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s="2" t="str" cm="1">
        <f t="array" ref="I781">_xlfn.IFS(J781="Rob","Robusta",J781="Ara","Arabica",J781="Exc","Excelsa",J781="Lib","Liberica")</f>
        <v>Liberica</v>
      </c>
      <c r="J781" t="str">
        <f>_xlfn.XLOOKUP(orders!D781,products!$A$1:$A$49,products!$B$1:$B$49,,0)</f>
        <v>Lib</v>
      </c>
      <c r="K781" t="str" cm="1">
        <f t="array" ref="K781">_xlfn.IFS(L781="M","Mid",L781="D","Dark",L781="L","Light")</f>
        <v>Dark</v>
      </c>
      <c r="L781" t="str">
        <f>_xlfn.XLOOKUP(D781,products!$A$1:$A$49,products!$C$1:$C$49,,0)</f>
        <v>D</v>
      </c>
      <c r="M781" s="3">
        <f>_xlfn.XLOOKUP(orders!D781,products!$A$1:$A$49,products!$D$1:$D$49,,0)</f>
        <v>1</v>
      </c>
      <c r="N781" s="5">
        <f>_xlfn.XLOOKUP(orders!D781,products!$A$1:$A$49,products!$E$1:$E$49,,0)</f>
        <v>12.95</v>
      </c>
      <c r="O781" s="5">
        <f t="shared" si="12"/>
        <v>77.699999999999989</v>
      </c>
      <c r="P781" t="str">
        <f>_xlfn.XLOOKUP(CoffeeSales[[#This Row],[Customer ID]],customers!$A$1:$A$1001,customers!$I$1:$I$1001,,0)</f>
        <v>Yes</v>
      </c>
    </row>
    <row r="782" spans="1:16" x14ac:dyDescent="0.3">
      <c r="A782" s="2" t="s">
        <v>4898</v>
      </c>
      <c r="B782" s="6">
        <v>44493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s="2" t="str" cm="1">
        <f t="array" ref="I782">_xlfn.IFS(J782="Rob","Robusta",J782="Ara","Arabica",J782="Exc","Excelsa",J782="Lib","Liberica")</f>
        <v>Excelsa</v>
      </c>
      <c r="J782" t="str">
        <f>_xlfn.XLOOKUP(orders!D782,products!$A$1:$A$49,products!$B$1:$B$49,,0)</f>
        <v>Exc</v>
      </c>
      <c r="K782" t="str" cm="1">
        <f t="array" ref="K782">_xlfn.IFS(L782="M","Mid",L782="D","Dark",L782="L","Light")</f>
        <v>Mid</v>
      </c>
      <c r="L782" t="str">
        <f>_xlfn.XLOOKUP(D782,products!$A$1:$A$49,products!$C$1:$C$49,,0)</f>
        <v>M</v>
      </c>
      <c r="M782" s="3">
        <f>_xlfn.XLOOKUP(orders!D782,products!$A$1:$A$49,products!$D$1:$D$49,,0)</f>
        <v>1</v>
      </c>
      <c r="N782" s="5">
        <f>_xlfn.XLOOKUP(orders!D782,products!$A$1:$A$49,products!$E$1:$E$49,,0)</f>
        <v>13.75</v>
      </c>
      <c r="O782" s="5">
        <f t="shared" si="12"/>
        <v>41.25</v>
      </c>
      <c r="P782" t="str">
        <f>_xlfn.XLOOKUP(CoffeeSales[[#This Row],[Customer ID]],customers!$A$1:$A$1001,customers!$I$1:$I$1001,,0)</f>
        <v>No</v>
      </c>
    </row>
    <row r="783" spans="1:16" x14ac:dyDescent="0.3">
      <c r="A783" s="2" t="s">
        <v>4903</v>
      </c>
      <c r="B783" s="6">
        <v>44494</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s="2" t="str" cm="1">
        <f t="array" ref="I783">_xlfn.IFS(J783="Rob","Robusta",J783="Ara","Arabica",J783="Exc","Excelsa",J783="Lib","Liberica")</f>
        <v>Liberica</v>
      </c>
      <c r="J783" t="str">
        <f>_xlfn.XLOOKUP(orders!D783,products!$A$1:$A$49,products!$B$1:$B$49,,0)</f>
        <v>Lib</v>
      </c>
      <c r="K783" t="str" cm="1">
        <f t="array" ref="K783">_xlfn.IFS(L783="M","Mid",L783="D","Dark",L783="L","Light")</f>
        <v>Light</v>
      </c>
      <c r="L783" t="str">
        <f>_xlfn.XLOOKUP(D783,products!$A$1:$A$49,products!$C$1:$C$49,,0)</f>
        <v>L</v>
      </c>
      <c r="M783" s="3">
        <f>_xlfn.XLOOKUP(orders!D783,products!$A$1:$A$49,products!$D$1:$D$49,,0)</f>
        <v>2.5</v>
      </c>
      <c r="N783" s="5">
        <f>_xlfn.XLOOKUP(orders!D783,products!$A$1:$A$49,products!$E$1:$E$49,,0)</f>
        <v>36.454999999999998</v>
      </c>
      <c r="O783" s="5">
        <f t="shared" si="12"/>
        <v>145.82</v>
      </c>
      <c r="P783" t="str">
        <f>_xlfn.XLOOKUP(CoffeeSales[[#This Row],[Customer ID]],customers!$A$1:$A$1001,customers!$I$1:$I$1001,,0)</f>
        <v>No</v>
      </c>
    </row>
    <row r="784" spans="1:16" x14ac:dyDescent="0.3">
      <c r="A784" s="2" t="s">
        <v>4909</v>
      </c>
      <c r="B784" s="6">
        <v>44495</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s="2" t="str" cm="1">
        <f t="array" ref="I784">_xlfn.IFS(J784="Rob","Robusta",J784="Ara","Arabica",J784="Exc","Excelsa",J784="Lib","Liberica")</f>
        <v>Excelsa</v>
      </c>
      <c r="J784" t="str">
        <f>_xlfn.XLOOKUP(orders!D784,products!$A$1:$A$49,products!$B$1:$B$49,,0)</f>
        <v>Exc</v>
      </c>
      <c r="K784" t="str" cm="1">
        <f t="array" ref="K784">_xlfn.IFS(L784="M","Mid",L784="D","Dark",L784="L","Light")</f>
        <v>Light</v>
      </c>
      <c r="L784" t="str">
        <f>_xlfn.XLOOKUP(D784,products!$A$1:$A$49,products!$C$1:$C$49,,0)</f>
        <v>L</v>
      </c>
      <c r="M784" s="3">
        <f>_xlfn.XLOOKUP(orders!D784,products!$A$1:$A$49,products!$D$1:$D$49,,0)</f>
        <v>0.2</v>
      </c>
      <c r="N784" s="5">
        <f>_xlfn.XLOOKUP(orders!D784,products!$A$1:$A$49,products!$E$1:$E$49,,0)</f>
        <v>4.4550000000000001</v>
      </c>
      <c r="O784" s="5">
        <f t="shared" si="12"/>
        <v>26.73</v>
      </c>
      <c r="P784" t="str">
        <f>_xlfn.XLOOKUP(CoffeeSales[[#This Row],[Customer ID]],customers!$A$1:$A$1001,customers!$I$1:$I$1001,,0)</f>
        <v>No</v>
      </c>
    </row>
    <row r="785" spans="1:16" x14ac:dyDescent="0.3">
      <c r="A785" s="2" t="s">
        <v>4915</v>
      </c>
      <c r="B785" s="6">
        <v>44496</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s="2" t="str" cm="1">
        <f t="array" ref="I785">_xlfn.IFS(J785="Rob","Robusta",J785="Ara","Arabica",J785="Exc","Excelsa",J785="Lib","Liberica")</f>
        <v>Liberica</v>
      </c>
      <c r="J785" t="str">
        <f>_xlfn.XLOOKUP(orders!D785,products!$A$1:$A$49,products!$B$1:$B$49,,0)</f>
        <v>Lib</v>
      </c>
      <c r="K785" t="str" cm="1">
        <f t="array" ref="K785">_xlfn.IFS(L785="M","Mid",L785="D","Dark",L785="L","Light")</f>
        <v>Mid</v>
      </c>
      <c r="L785" t="str">
        <f>_xlfn.XLOOKUP(D785,products!$A$1:$A$49,products!$C$1:$C$49,,0)</f>
        <v>M</v>
      </c>
      <c r="M785" s="3">
        <f>_xlfn.XLOOKUP(orders!D785,products!$A$1:$A$49,products!$D$1:$D$49,,0)</f>
        <v>0.5</v>
      </c>
      <c r="N785" s="5">
        <f>_xlfn.XLOOKUP(orders!D785,products!$A$1:$A$49,products!$E$1:$E$49,,0)</f>
        <v>8.73</v>
      </c>
      <c r="O785" s="5">
        <f t="shared" si="12"/>
        <v>43.650000000000006</v>
      </c>
      <c r="P785" t="str">
        <f>_xlfn.XLOOKUP(CoffeeSales[[#This Row],[Customer ID]],customers!$A$1:$A$1001,customers!$I$1:$I$1001,,0)</f>
        <v>Yes</v>
      </c>
    </row>
    <row r="786" spans="1:16" x14ac:dyDescent="0.3">
      <c r="A786" s="2" t="s">
        <v>4921</v>
      </c>
      <c r="B786" s="6">
        <v>44497</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s="2" t="str" cm="1">
        <f t="array" ref="I786">_xlfn.IFS(J786="Rob","Robusta",J786="Ara","Arabica",J786="Exc","Excelsa",J786="Lib","Liberica")</f>
        <v>Liberica</v>
      </c>
      <c r="J786" t="str">
        <f>_xlfn.XLOOKUP(orders!D786,products!$A$1:$A$49,products!$B$1:$B$49,,0)</f>
        <v>Lib</v>
      </c>
      <c r="K786" t="str" cm="1">
        <f t="array" ref="K786">_xlfn.IFS(L786="M","Mid",L786="D","Dark",L786="L","Light")</f>
        <v>Light</v>
      </c>
      <c r="L786" t="str">
        <f>_xlfn.XLOOKUP(D786,products!$A$1:$A$49,products!$C$1:$C$49,,0)</f>
        <v>L</v>
      </c>
      <c r="M786" s="3">
        <f>_xlfn.XLOOKUP(orders!D786,products!$A$1:$A$49,products!$D$1:$D$49,,0)</f>
        <v>1</v>
      </c>
      <c r="N786" s="5">
        <f>_xlfn.XLOOKUP(orders!D786,products!$A$1:$A$49,products!$E$1:$E$49,,0)</f>
        <v>15.85</v>
      </c>
      <c r="O786" s="5">
        <f t="shared" si="12"/>
        <v>31.7</v>
      </c>
      <c r="P786" t="str">
        <f>_xlfn.XLOOKUP(CoffeeSales[[#This Row],[Customer ID]],customers!$A$1:$A$1001,customers!$I$1:$I$1001,,0)</f>
        <v>No</v>
      </c>
    </row>
    <row r="787" spans="1:16" x14ac:dyDescent="0.3">
      <c r="A787" s="2" t="s">
        <v>4926</v>
      </c>
      <c r="B787" s="6">
        <v>44498</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s="2" t="str" cm="1">
        <f t="array" ref="I787">_xlfn.IFS(J787="Rob","Robusta",J787="Ara","Arabica",J787="Exc","Excelsa",J787="Lib","Liberica")</f>
        <v>Arabica</v>
      </c>
      <c r="J787" t="str">
        <f>_xlfn.XLOOKUP(orders!D787,products!$A$1:$A$49,products!$B$1:$B$49,,0)</f>
        <v>Ara</v>
      </c>
      <c r="K787" t="str" cm="1">
        <f t="array" ref="K787">_xlfn.IFS(L787="M","Mid",L787="D","Dark",L787="L","Light")</f>
        <v>Dark</v>
      </c>
      <c r="L787" t="str">
        <f>_xlfn.XLOOKUP(D787,products!$A$1:$A$49,products!$C$1:$C$49,,0)</f>
        <v>D</v>
      </c>
      <c r="M787" s="3">
        <f>_xlfn.XLOOKUP(orders!D787,products!$A$1:$A$49,products!$D$1:$D$49,,0)</f>
        <v>2.5</v>
      </c>
      <c r="N787" s="5">
        <f>_xlfn.XLOOKUP(orders!D787,products!$A$1:$A$49,products!$E$1:$E$49,,0)</f>
        <v>22.884999999999998</v>
      </c>
      <c r="O787" s="5">
        <f t="shared" si="12"/>
        <v>22.884999999999998</v>
      </c>
      <c r="P787" t="str">
        <f>_xlfn.XLOOKUP(CoffeeSales[[#This Row],[Customer ID]],customers!$A$1:$A$1001,customers!$I$1:$I$1001,,0)</f>
        <v>No</v>
      </c>
    </row>
    <row r="788" spans="1:16" x14ac:dyDescent="0.3">
      <c r="A788" s="2" t="s">
        <v>4932</v>
      </c>
      <c r="B788" s="6">
        <v>44499</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s="2" t="str" cm="1">
        <f t="array" ref="I788">_xlfn.IFS(J788="Rob","Robusta",J788="Ara","Arabica",J788="Exc","Excelsa",J788="Lib","Liberica")</f>
        <v>Excelsa</v>
      </c>
      <c r="J788" t="str">
        <f>_xlfn.XLOOKUP(orders!D788,products!$A$1:$A$49,products!$B$1:$B$49,,0)</f>
        <v>Exc</v>
      </c>
      <c r="K788" t="str" cm="1">
        <f t="array" ref="K788">_xlfn.IFS(L788="M","Mid",L788="D","Dark",L788="L","Light")</f>
        <v>Dark</v>
      </c>
      <c r="L788" t="str">
        <f>_xlfn.XLOOKUP(D788,products!$A$1:$A$49,products!$C$1:$C$49,,0)</f>
        <v>D</v>
      </c>
      <c r="M788" s="3">
        <f>_xlfn.XLOOKUP(orders!D788,products!$A$1:$A$49,products!$D$1:$D$49,,0)</f>
        <v>2.5</v>
      </c>
      <c r="N788" s="5">
        <f>_xlfn.XLOOKUP(orders!D788,products!$A$1:$A$49,products!$E$1:$E$49,,0)</f>
        <v>27.945</v>
      </c>
      <c r="O788" s="5">
        <f t="shared" si="12"/>
        <v>27.945</v>
      </c>
      <c r="P788" t="str">
        <f>_xlfn.XLOOKUP(CoffeeSales[[#This Row],[Customer ID]],customers!$A$1:$A$1001,customers!$I$1:$I$1001,,0)</f>
        <v>Yes</v>
      </c>
    </row>
    <row r="789" spans="1:16" x14ac:dyDescent="0.3">
      <c r="A789" s="2" t="s">
        <v>4938</v>
      </c>
      <c r="B789" s="6">
        <v>44500</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s="2" t="str" cm="1">
        <f t="array" ref="I789">_xlfn.IFS(J789="Rob","Robusta",J789="Ara","Arabica",J789="Exc","Excelsa",J789="Lib","Liberica")</f>
        <v>Excelsa</v>
      </c>
      <c r="J789" t="str">
        <f>_xlfn.XLOOKUP(orders!D789,products!$A$1:$A$49,products!$B$1:$B$49,,0)</f>
        <v>Exc</v>
      </c>
      <c r="K789" t="str" cm="1">
        <f t="array" ref="K789">_xlfn.IFS(L789="M","Mid",L789="D","Dark",L789="L","Light")</f>
        <v>Mid</v>
      </c>
      <c r="L789" t="str">
        <f>_xlfn.XLOOKUP(D789,products!$A$1:$A$49,products!$C$1:$C$49,,0)</f>
        <v>M</v>
      </c>
      <c r="M789" s="3">
        <f>_xlfn.XLOOKUP(orders!D789,products!$A$1:$A$49,products!$D$1:$D$49,,0)</f>
        <v>1</v>
      </c>
      <c r="N789" s="5">
        <f>_xlfn.XLOOKUP(orders!D789,products!$A$1:$A$49,products!$E$1:$E$49,,0)</f>
        <v>13.75</v>
      </c>
      <c r="O789" s="5">
        <f t="shared" si="12"/>
        <v>82.5</v>
      </c>
      <c r="P789" t="str">
        <f>_xlfn.XLOOKUP(CoffeeSales[[#This Row],[Customer ID]],customers!$A$1:$A$1001,customers!$I$1:$I$1001,,0)</f>
        <v>Yes</v>
      </c>
    </row>
    <row r="790" spans="1:16" x14ac:dyDescent="0.3">
      <c r="A790" s="2" t="s">
        <v>4943</v>
      </c>
      <c r="B790" s="6">
        <v>44501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s="2" t="str" cm="1">
        <f t="array" ref="I790">_xlfn.IFS(J790="Rob","Robusta",J790="Ara","Arabica",J790="Exc","Excelsa",J790="Lib","Liberica")</f>
        <v>Robusta</v>
      </c>
      <c r="J790" t="str">
        <f>_xlfn.XLOOKUP(orders!D790,products!$A$1:$A$49,products!$B$1:$B$49,,0)</f>
        <v>Rob</v>
      </c>
      <c r="K790" t="str" cm="1">
        <f t="array" ref="K790">_xlfn.IFS(L790="M","Mid",L790="D","Dark",L790="L","Light")</f>
        <v>Mid</v>
      </c>
      <c r="L790" t="str">
        <f>_xlfn.XLOOKUP(D790,products!$A$1:$A$49,products!$C$1:$C$49,,0)</f>
        <v>M</v>
      </c>
      <c r="M790" s="3">
        <f>_xlfn.XLOOKUP(orders!D790,products!$A$1:$A$49,products!$D$1:$D$49,,0)</f>
        <v>2.5</v>
      </c>
      <c r="N790" s="5">
        <f>_xlfn.XLOOKUP(orders!D790,products!$A$1:$A$49,products!$E$1:$E$49,,0)</f>
        <v>22.884999999999998</v>
      </c>
      <c r="O790" s="5">
        <f t="shared" si="12"/>
        <v>45.769999999999996</v>
      </c>
      <c r="P790" t="str">
        <f>_xlfn.XLOOKUP(CoffeeSales[[#This Row],[Customer ID]],customers!$A$1:$A$1001,customers!$I$1:$I$1001,,0)</f>
        <v>Yes</v>
      </c>
    </row>
    <row r="791" spans="1:16" x14ac:dyDescent="0.3">
      <c r="A791" s="2" t="s">
        <v>4949</v>
      </c>
      <c r="B791" s="6">
        <v>44502</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s="2" t="str" cm="1">
        <f t="array" ref="I791">_xlfn.IFS(J791="Rob","Robusta",J791="Ara","Arabica",J791="Exc","Excelsa",J791="Lib","Liberica")</f>
        <v>Arabica</v>
      </c>
      <c r="J791" t="str">
        <f>_xlfn.XLOOKUP(orders!D791,products!$A$1:$A$49,products!$B$1:$B$49,,0)</f>
        <v>Ara</v>
      </c>
      <c r="K791" t="str" cm="1">
        <f t="array" ref="K791">_xlfn.IFS(L791="M","Mid",L791="D","Dark",L791="L","Light")</f>
        <v>Light</v>
      </c>
      <c r="L791" t="str">
        <f>_xlfn.XLOOKUP(D791,products!$A$1:$A$49,products!$C$1:$C$49,,0)</f>
        <v>L</v>
      </c>
      <c r="M791" s="3">
        <f>_xlfn.XLOOKUP(orders!D791,products!$A$1:$A$49,products!$D$1:$D$49,,0)</f>
        <v>1</v>
      </c>
      <c r="N791" s="5">
        <f>_xlfn.XLOOKUP(orders!D791,products!$A$1:$A$49,products!$E$1:$E$49,,0)</f>
        <v>12.95</v>
      </c>
      <c r="O791" s="5">
        <f t="shared" si="12"/>
        <v>77.699999999999989</v>
      </c>
      <c r="P791" t="str">
        <f>_xlfn.XLOOKUP(CoffeeSales[[#This Row],[Customer ID]],customers!$A$1:$A$1001,customers!$I$1:$I$1001,,0)</f>
        <v>No</v>
      </c>
    </row>
    <row r="792" spans="1:16" x14ac:dyDescent="0.3">
      <c r="A792" s="2" t="s">
        <v>4955</v>
      </c>
      <c r="B792" s="6">
        <v>44503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s="2" t="str" cm="1">
        <f t="array" ref="I792">_xlfn.IFS(J792="Rob","Robusta",J792="Ara","Arabica",J792="Exc","Excelsa",J792="Lib","Liberica")</f>
        <v>Arabica</v>
      </c>
      <c r="J792" t="str">
        <f>_xlfn.XLOOKUP(orders!D792,products!$A$1:$A$49,products!$B$1:$B$49,,0)</f>
        <v>Ara</v>
      </c>
      <c r="K792" t="str" cm="1">
        <f t="array" ref="K792">_xlfn.IFS(L792="M","Mid",L792="D","Dark",L792="L","Light")</f>
        <v>Light</v>
      </c>
      <c r="L792" t="str">
        <f>_xlfn.XLOOKUP(D792,products!$A$1:$A$49,products!$C$1:$C$49,,0)</f>
        <v>L</v>
      </c>
      <c r="M792" s="3">
        <f>_xlfn.XLOOKUP(orders!D792,products!$A$1:$A$49,products!$D$1:$D$49,,0)</f>
        <v>0.5</v>
      </c>
      <c r="N792" s="5">
        <f>_xlfn.XLOOKUP(orders!D792,products!$A$1:$A$49,products!$E$1:$E$49,,0)</f>
        <v>7.77</v>
      </c>
      <c r="O792" s="5">
        <f t="shared" si="12"/>
        <v>23.31</v>
      </c>
      <c r="P792" t="str">
        <f>_xlfn.XLOOKUP(CoffeeSales[[#This Row],[Customer ID]],customers!$A$1:$A$1001,customers!$I$1:$I$1001,,0)</f>
        <v>No</v>
      </c>
    </row>
    <row r="793" spans="1:16" x14ac:dyDescent="0.3">
      <c r="A793" s="2" t="s">
        <v>4961</v>
      </c>
      <c r="B793" s="6">
        <v>44504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s="2" t="str" cm="1">
        <f t="array" ref="I793">_xlfn.IFS(J793="Rob","Robusta",J793="Ara","Arabica",J793="Exc","Excelsa",J793="Lib","Liberica")</f>
        <v>Liberica</v>
      </c>
      <c r="J793" t="str">
        <f>_xlfn.XLOOKUP(orders!D793,products!$A$1:$A$49,products!$B$1:$B$49,,0)</f>
        <v>Lib</v>
      </c>
      <c r="K793" t="str" cm="1">
        <f t="array" ref="K793">_xlfn.IFS(L793="M","Mid",L793="D","Dark",L793="L","Light")</f>
        <v>Light</v>
      </c>
      <c r="L793" t="str">
        <f>_xlfn.XLOOKUP(D793,products!$A$1:$A$49,products!$C$1:$C$49,,0)</f>
        <v>L</v>
      </c>
      <c r="M793" s="3">
        <f>_xlfn.XLOOKUP(orders!D793,products!$A$1:$A$49,products!$D$1:$D$49,,0)</f>
        <v>0.2</v>
      </c>
      <c r="N793" s="5">
        <f>_xlfn.XLOOKUP(orders!D793,products!$A$1:$A$49,products!$E$1:$E$49,,0)</f>
        <v>4.7549999999999999</v>
      </c>
      <c r="O793" s="5">
        <f t="shared" si="12"/>
        <v>23.774999999999999</v>
      </c>
      <c r="P793" t="str">
        <f>_xlfn.XLOOKUP(CoffeeSales[[#This Row],[Customer ID]],customers!$A$1:$A$1001,customers!$I$1:$I$1001,,0)</f>
        <v>Yes</v>
      </c>
    </row>
    <row r="794" spans="1:16" x14ac:dyDescent="0.3">
      <c r="A794" s="2" t="s">
        <v>4967</v>
      </c>
      <c r="B794" s="6">
        <v>44505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s="2" t="str" cm="1">
        <f t="array" ref="I794">_xlfn.IFS(J794="Rob","Robusta",J794="Ara","Arabica",J794="Exc","Excelsa",J794="Lib","Liberica")</f>
        <v>Liberica</v>
      </c>
      <c r="J794" t="str">
        <f>_xlfn.XLOOKUP(orders!D794,products!$A$1:$A$49,products!$B$1:$B$49,,0)</f>
        <v>Lib</v>
      </c>
      <c r="K794" t="str" cm="1">
        <f t="array" ref="K794">_xlfn.IFS(L794="M","Mid",L794="D","Dark",L794="L","Light")</f>
        <v>Mid</v>
      </c>
      <c r="L794" t="str">
        <f>_xlfn.XLOOKUP(D794,products!$A$1:$A$49,products!$C$1:$C$49,,0)</f>
        <v>M</v>
      </c>
      <c r="M794" s="3">
        <f>_xlfn.XLOOKUP(orders!D794,products!$A$1:$A$49,products!$D$1:$D$49,,0)</f>
        <v>0.5</v>
      </c>
      <c r="N794" s="5">
        <f>_xlfn.XLOOKUP(orders!D794,products!$A$1:$A$49,products!$E$1:$E$49,,0)</f>
        <v>8.73</v>
      </c>
      <c r="O794" s="5">
        <f t="shared" si="12"/>
        <v>52.38</v>
      </c>
      <c r="P794" t="str">
        <f>_xlfn.XLOOKUP(CoffeeSales[[#This Row],[Customer ID]],customers!$A$1:$A$1001,customers!$I$1:$I$1001,,0)</f>
        <v>Yes</v>
      </c>
    </row>
    <row r="795" spans="1:16" x14ac:dyDescent="0.3">
      <c r="A795" s="2" t="s">
        <v>4973</v>
      </c>
      <c r="B795" s="6">
        <v>44506</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s="2" t="str" cm="1">
        <f t="array" ref="I795">_xlfn.IFS(J795="Rob","Robusta",J795="Ara","Arabica",J795="Exc","Excelsa",J795="Lib","Liberica")</f>
        <v>Robusta</v>
      </c>
      <c r="J795" t="str">
        <f>_xlfn.XLOOKUP(orders!D795,products!$A$1:$A$49,products!$B$1:$B$49,,0)</f>
        <v>Rob</v>
      </c>
      <c r="K795" t="str" cm="1">
        <f t="array" ref="K795">_xlfn.IFS(L795="M","Mid",L795="D","Dark",L795="L","Light")</f>
        <v>Light</v>
      </c>
      <c r="L795" t="str">
        <f>_xlfn.XLOOKUP(D795,products!$A$1:$A$49,products!$C$1:$C$49,,0)</f>
        <v>L</v>
      </c>
      <c r="M795" s="3">
        <f>_xlfn.XLOOKUP(orders!D795,products!$A$1:$A$49,products!$D$1:$D$49,,0)</f>
        <v>0.2</v>
      </c>
      <c r="N795" s="5">
        <f>_xlfn.XLOOKUP(orders!D795,products!$A$1:$A$49,products!$E$1:$E$49,,0)</f>
        <v>3.5849999999999995</v>
      </c>
      <c r="O795" s="5">
        <f t="shared" si="12"/>
        <v>17.924999999999997</v>
      </c>
      <c r="P795" t="str">
        <f>_xlfn.XLOOKUP(CoffeeSales[[#This Row],[Customer ID]],customers!$A$1:$A$1001,customers!$I$1:$I$1001,,0)</f>
        <v>No</v>
      </c>
    </row>
    <row r="796" spans="1:16" x14ac:dyDescent="0.3">
      <c r="A796" s="2" t="s">
        <v>4979</v>
      </c>
      <c r="B796" s="6">
        <v>44507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s="2" t="str" cm="1">
        <f t="array" ref="I796">_xlfn.IFS(J796="Rob","Robusta",J796="Ara","Arabica",J796="Exc","Excelsa",J796="Lib","Liberica")</f>
        <v>Arabica</v>
      </c>
      <c r="J796" t="str">
        <f>_xlfn.XLOOKUP(orders!D796,products!$A$1:$A$49,products!$B$1:$B$49,,0)</f>
        <v>Ara</v>
      </c>
      <c r="K796" t="str" cm="1">
        <f t="array" ref="K796">_xlfn.IFS(L796="M","Mid",L796="D","Dark",L796="L","Light")</f>
        <v>Light</v>
      </c>
      <c r="L796" t="str">
        <f>_xlfn.XLOOKUP(D796,products!$A$1:$A$49,products!$C$1:$C$49,,0)</f>
        <v>L</v>
      </c>
      <c r="M796" s="3">
        <f>_xlfn.XLOOKUP(orders!D796,products!$A$1:$A$49,products!$D$1:$D$49,,0)</f>
        <v>2.5</v>
      </c>
      <c r="N796" s="5">
        <f>_xlfn.XLOOKUP(orders!D796,products!$A$1:$A$49,products!$E$1:$E$49,,0)</f>
        <v>29.784999999999997</v>
      </c>
      <c r="O796" s="5">
        <f t="shared" si="12"/>
        <v>148.92499999999998</v>
      </c>
      <c r="P796" t="str">
        <f>_xlfn.XLOOKUP(CoffeeSales[[#This Row],[Customer ID]],customers!$A$1:$A$1001,customers!$I$1:$I$1001,,0)</f>
        <v>No</v>
      </c>
    </row>
    <row r="797" spans="1:16" x14ac:dyDescent="0.3">
      <c r="A797" s="2" t="s">
        <v>4985</v>
      </c>
      <c r="B797" s="6">
        <v>44508</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s="2" t="str" cm="1">
        <f t="array" ref="I797">_xlfn.IFS(J797="Rob","Robusta",J797="Ara","Arabica",J797="Exc","Excelsa",J797="Lib","Liberica")</f>
        <v>Robusta</v>
      </c>
      <c r="J797" t="str">
        <f>_xlfn.XLOOKUP(orders!D797,products!$A$1:$A$49,products!$B$1:$B$49,,0)</f>
        <v>Rob</v>
      </c>
      <c r="K797" t="str" cm="1">
        <f t="array" ref="K797">_xlfn.IFS(L797="M","Mid",L797="D","Dark",L797="L","Light")</f>
        <v>Light</v>
      </c>
      <c r="L797" t="str">
        <f>_xlfn.XLOOKUP(D797,products!$A$1:$A$49,products!$C$1:$C$49,,0)</f>
        <v>L</v>
      </c>
      <c r="M797" s="3">
        <f>_xlfn.XLOOKUP(orders!D797,products!$A$1:$A$49,products!$D$1:$D$49,,0)</f>
        <v>0.5</v>
      </c>
      <c r="N797" s="5">
        <f>_xlfn.XLOOKUP(orders!D797,products!$A$1:$A$49,products!$E$1:$E$49,,0)</f>
        <v>7.169999999999999</v>
      </c>
      <c r="O797" s="5">
        <f t="shared" si="12"/>
        <v>28.679999999999996</v>
      </c>
      <c r="P797" t="str">
        <f>_xlfn.XLOOKUP(CoffeeSales[[#This Row],[Customer ID]],customers!$A$1:$A$1001,customers!$I$1:$I$1001,,0)</f>
        <v>No</v>
      </c>
    </row>
    <row r="798" spans="1:16" x14ac:dyDescent="0.3">
      <c r="A798" s="2" t="s">
        <v>4991</v>
      </c>
      <c r="B798" s="6">
        <v>44509</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s="2" t="str" cm="1">
        <f t="array" ref="I798">_xlfn.IFS(J798="Rob","Robusta",J798="Ara","Arabica",J798="Exc","Excelsa",J798="Lib","Liberica")</f>
        <v>Liberica</v>
      </c>
      <c r="J798" t="str">
        <f>_xlfn.XLOOKUP(orders!D798,products!$A$1:$A$49,products!$B$1:$B$49,,0)</f>
        <v>Lib</v>
      </c>
      <c r="K798" t="str" cm="1">
        <f t="array" ref="K798">_xlfn.IFS(L798="M","Mid",L798="D","Dark",L798="L","Light")</f>
        <v>Light</v>
      </c>
      <c r="L798" t="str">
        <f>_xlfn.XLOOKUP(D798,products!$A$1:$A$49,products!$C$1:$C$49,,0)</f>
        <v>L</v>
      </c>
      <c r="M798" s="3">
        <f>_xlfn.XLOOKUP(orders!D798,products!$A$1:$A$49,products!$D$1:$D$49,,0)</f>
        <v>0.5</v>
      </c>
      <c r="N798" s="5">
        <f>_xlfn.XLOOKUP(orders!D798,products!$A$1:$A$49,products!$E$1:$E$49,,0)</f>
        <v>9.51</v>
      </c>
      <c r="O798" s="5">
        <f t="shared" si="12"/>
        <v>9.51</v>
      </c>
      <c r="P798" t="str">
        <f>_xlfn.XLOOKUP(CoffeeSales[[#This Row],[Customer ID]],customers!$A$1:$A$1001,customers!$I$1:$I$1001,,0)</f>
        <v>No</v>
      </c>
    </row>
    <row r="799" spans="1:16" x14ac:dyDescent="0.3">
      <c r="A799" s="2" t="s">
        <v>4996</v>
      </c>
      <c r="B799" s="6">
        <v>44510</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s="2" t="str" cm="1">
        <f t="array" ref="I799">_xlfn.IFS(J799="Rob","Robusta",J799="Ara","Arabica",J799="Exc","Excelsa",J799="Lib","Liberica")</f>
        <v>Arabica</v>
      </c>
      <c r="J799" t="str">
        <f>_xlfn.XLOOKUP(orders!D799,products!$A$1:$A$49,products!$B$1:$B$49,,0)</f>
        <v>Ara</v>
      </c>
      <c r="K799" t="str" cm="1">
        <f t="array" ref="K799">_xlfn.IFS(L799="M","Mid",L799="D","Dark",L799="L","Light")</f>
        <v>Light</v>
      </c>
      <c r="L799" t="str">
        <f>_xlfn.XLOOKUP(D799,products!$A$1:$A$49,products!$C$1:$C$49,,0)</f>
        <v>L</v>
      </c>
      <c r="M799" s="3">
        <f>_xlfn.XLOOKUP(orders!D799,products!$A$1:$A$49,products!$D$1:$D$49,,0)</f>
        <v>0.5</v>
      </c>
      <c r="N799" s="5">
        <f>_xlfn.XLOOKUP(orders!D799,products!$A$1:$A$49,products!$E$1:$E$49,,0)</f>
        <v>7.77</v>
      </c>
      <c r="O799" s="5">
        <f t="shared" si="12"/>
        <v>31.08</v>
      </c>
      <c r="P799" t="str">
        <f>_xlfn.XLOOKUP(CoffeeSales[[#This Row],[Customer ID]],customers!$A$1:$A$1001,customers!$I$1:$I$1001,,0)</f>
        <v>No</v>
      </c>
    </row>
    <row r="800" spans="1:16" x14ac:dyDescent="0.3">
      <c r="A800" s="2" t="s">
        <v>5002</v>
      </c>
      <c r="B800" s="6">
        <v>44511</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s="2" t="str" cm="1">
        <f t="array" ref="I800">_xlfn.IFS(J800="Rob","Robusta",J800="Ara","Arabica",J800="Exc","Excelsa",J800="Lib","Liberica")</f>
        <v>Robusta</v>
      </c>
      <c r="J800" t="str">
        <f>_xlfn.XLOOKUP(orders!D800,products!$A$1:$A$49,products!$B$1:$B$49,,0)</f>
        <v>Rob</v>
      </c>
      <c r="K800" t="str" cm="1">
        <f t="array" ref="K800">_xlfn.IFS(L800="M","Mid",L800="D","Dark",L800="L","Light")</f>
        <v>Dark</v>
      </c>
      <c r="L800" t="str">
        <f>_xlfn.XLOOKUP(D800,products!$A$1:$A$49,products!$C$1:$C$49,,0)</f>
        <v>D</v>
      </c>
      <c r="M800" s="3">
        <f>_xlfn.XLOOKUP(orders!D800,products!$A$1:$A$49,products!$D$1:$D$49,,0)</f>
        <v>0.2</v>
      </c>
      <c r="N800" s="5">
        <f>_xlfn.XLOOKUP(orders!D800,products!$A$1:$A$49,products!$E$1:$E$49,,0)</f>
        <v>2.6849999999999996</v>
      </c>
      <c r="O800" s="5">
        <f t="shared" si="12"/>
        <v>8.0549999999999997</v>
      </c>
      <c r="P800" t="str">
        <f>_xlfn.XLOOKUP(CoffeeSales[[#This Row],[Customer ID]],customers!$A$1:$A$1001,customers!$I$1:$I$1001,,0)</f>
        <v>Yes</v>
      </c>
    </row>
    <row r="801" spans="1:16" x14ac:dyDescent="0.3">
      <c r="A801" s="2" t="s">
        <v>5008</v>
      </c>
      <c r="B801" s="6">
        <v>44512</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s="2" t="str" cm="1">
        <f t="array" ref="I801">_xlfn.IFS(J801="Rob","Robusta",J801="Ara","Arabica",J801="Exc","Excelsa",J801="Lib","Liberica")</f>
        <v>Excelsa</v>
      </c>
      <c r="J801" t="str">
        <f>_xlfn.XLOOKUP(orders!D801,products!$A$1:$A$49,products!$B$1:$B$49,,0)</f>
        <v>Exc</v>
      </c>
      <c r="K801" t="str" cm="1">
        <f t="array" ref="K801">_xlfn.IFS(L801="M","Mid",L801="D","Dark",L801="L","Light")</f>
        <v>Dark</v>
      </c>
      <c r="L801" t="str">
        <f>_xlfn.XLOOKUP(D801,products!$A$1:$A$49,products!$C$1:$C$49,,0)</f>
        <v>D</v>
      </c>
      <c r="M801" s="3">
        <f>_xlfn.XLOOKUP(orders!D801,products!$A$1:$A$49,products!$D$1:$D$49,,0)</f>
        <v>1</v>
      </c>
      <c r="N801" s="5">
        <f>_xlfn.XLOOKUP(orders!D801,products!$A$1:$A$49,products!$E$1:$E$49,,0)</f>
        <v>12.15</v>
      </c>
      <c r="O801" s="5">
        <f t="shared" si="12"/>
        <v>36.450000000000003</v>
      </c>
      <c r="P801" t="str">
        <f>_xlfn.XLOOKUP(CoffeeSales[[#This Row],[Customer ID]],customers!$A$1:$A$1001,customers!$I$1:$I$1001,,0)</f>
        <v>Yes</v>
      </c>
    </row>
    <row r="802" spans="1:16" x14ac:dyDescent="0.3">
      <c r="A802" s="2" t="s">
        <v>5012</v>
      </c>
      <c r="B802" s="6">
        <v>44513</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s="2" t="str" cm="1">
        <f t="array" ref="I802">_xlfn.IFS(J802="Rob","Robusta",J802="Ara","Arabica",J802="Exc","Excelsa",J802="Lib","Liberica")</f>
        <v>Robusta</v>
      </c>
      <c r="J802" t="str">
        <f>_xlfn.XLOOKUP(orders!D802,products!$A$1:$A$49,products!$B$1:$B$49,,0)</f>
        <v>Rob</v>
      </c>
      <c r="K802" t="str" cm="1">
        <f t="array" ref="K802">_xlfn.IFS(L802="M","Mid",L802="D","Dark",L802="L","Light")</f>
        <v>Dark</v>
      </c>
      <c r="L802" t="str">
        <f>_xlfn.XLOOKUP(D802,products!$A$1:$A$49,products!$C$1:$C$49,,0)</f>
        <v>D</v>
      </c>
      <c r="M802" s="3">
        <f>_xlfn.XLOOKUP(orders!D802,products!$A$1:$A$49,products!$D$1:$D$49,,0)</f>
        <v>0.2</v>
      </c>
      <c r="N802" s="5">
        <f>_xlfn.XLOOKUP(orders!D802,products!$A$1:$A$49,products!$E$1:$E$49,,0)</f>
        <v>2.6849999999999996</v>
      </c>
      <c r="O802" s="5">
        <f t="shared" si="12"/>
        <v>16.11</v>
      </c>
      <c r="P802" t="str">
        <f>_xlfn.XLOOKUP(CoffeeSales[[#This Row],[Customer ID]],customers!$A$1:$A$1001,customers!$I$1:$I$1001,,0)</f>
        <v>No</v>
      </c>
    </row>
    <row r="803" spans="1:16" x14ac:dyDescent="0.3">
      <c r="A803" s="2" t="s">
        <v>5018</v>
      </c>
      <c r="B803" s="6">
        <v>44514</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s="2" t="str" cm="1">
        <f t="array" ref="I803">_xlfn.IFS(J803="Rob","Robusta",J803="Ara","Arabica",J803="Exc","Excelsa",J803="Lib","Liberica")</f>
        <v>Robusta</v>
      </c>
      <c r="J803" t="str">
        <f>_xlfn.XLOOKUP(orders!D803,products!$A$1:$A$49,products!$B$1:$B$49,,0)</f>
        <v>Rob</v>
      </c>
      <c r="K803" t="str" cm="1">
        <f t="array" ref="K803">_xlfn.IFS(L803="M","Mid",L803="D","Dark",L803="L","Light")</f>
        <v>Dark</v>
      </c>
      <c r="L803" t="str">
        <f>_xlfn.XLOOKUP(D803,products!$A$1:$A$49,products!$C$1:$C$49,,0)</f>
        <v>D</v>
      </c>
      <c r="M803" s="3">
        <f>_xlfn.XLOOKUP(orders!D803,products!$A$1:$A$49,products!$D$1:$D$49,,0)</f>
        <v>2.5</v>
      </c>
      <c r="N803" s="5">
        <f>_xlfn.XLOOKUP(orders!D803,products!$A$1:$A$49,products!$E$1:$E$49,,0)</f>
        <v>20.584999999999997</v>
      </c>
      <c r="O803" s="5">
        <f t="shared" si="12"/>
        <v>41.169999999999995</v>
      </c>
      <c r="P803" t="str">
        <f>_xlfn.XLOOKUP(CoffeeSales[[#This Row],[Customer ID]],customers!$A$1:$A$1001,customers!$I$1:$I$1001,,0)</f>
        <v>Yes</v>
      </c>
    </row>
    <row r="804" spans="1:16" x14ac:dyDescent="0.3">
      <c r="A804" s="2" t="s">
        <v>5024</v>
      </c>
      <c r="B804" s="6">
        <v>44515</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s="2" t="str" cm="1">
        <f t="array" ref="I804">_xlfn.IFS(J804="Rob","Robusta",J804="Ara","Arabica",J804="Exc","Excelsa",J804="Lib","Liberica")</f>
        <v>Robusta</v>
      </c>
      <c r="J804" t="str">
        <f>_xlfn.XLOOKUP(orders!D804,products!$A$1:$A$49,products!$B$1:$B$49,,0)</f>
        <v>Rob</v>
      </c>
      <c r="K804" t="str" cm="1">
        <f t="array" ref="K804">_xlfn.IFS(L804="M","Mid",L804="D","Dark",L804="L","Light")</f>
        <v>Dark</v>
      </c>
      <c r="L804" t="str">
        <f>_xlfn.XLOOKUP(D804,products!$A$1:$A$49,products!$C$1:$C$49,,0)</f>
        <v>D</v>
      </c>
      <c r="M804" s="3">
        <f>_xlfn.XLOOKUP(orders!D804,products!$A$1:$A$49,products!$D$1:$D$49,,0)</f>
        <v>0.2</v>
      </c>
      <c r="N804" s="5">
        <f>_xlfn.XLOOKUP(orders!D804,products!$A$1:$A$49,products!$E$1:$E$49,,0)</f>
        <v>2.6849999999999996</v>
      </c>
      <c r="O804" s="5">
        <f t="shared" si="12"/>
        <v>10.739999999999998</v>
      </c>
      <c r="P804" t="str">
        <f>_xlfn.XLOOKUP(CoffeeSales[[#This Row],[Customer ID]],customers!$A$1:$A$1001,customers!$I$1:$I$1001,,0)</f>
        <v>No</v>
      </c>
    </row>
    <row r="805" spans="1:16" x14ac:dyDescent="0.3">
      <c r="A805" s="2" t="s">
        <v>5030</v>
      </c>
      <c r="B805" s="6">
        <v>44516</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s="2" t="str" cm="1">
        <f t="array" ref="I805">_xlfn.IFS(J805="Rob","Robusta",J805="Ara","Arabica",J805="Exc","Excelsa",J805="Lib","Liberica")</f>
        <v>Excelsa</v>
      </c>
      <c r="J805" t="str">
        <f>_xlfn.XLOOKUP(orders!D805,products!$A$1:$A$49,products!$B$1:$B$49,,0)</f>
        <v>Exc</v>
      </c>
      <c r="K805" t="str" cm="1">
        <f t="array" ref="K805">_xlfn.IFS(L805="M","Mid",L805="D","Dark",L805="L","Light")</f>
        <v>Mid</v>
      </c>
      <c r="L805" t="str">
        <f>_xlfn.XLOOKUP(D805,products!$A$1:$A$49,products!$C$1:$C$49,,0)</f>
        <v>M</v>
      </c>
      <c r="M805" s="3">
        <f>_xlfn.XLOOKUP(orders!D805,products!$A$1:$A$49,products!$D$1:$D$49,,0)</f>
        <v>2.5</v>
      </c>
      <c r="N805" s="5">
        <f>_xlfn.XLOOKUP(orders!D805,products!$A$1:$A$49,products!$E$1:$E$49,,0)</f>
        <v>31.624999999999996</v>
      </c>
      <c r="O805" s="5">
        <f t="shared" si="12"/>
        <v>126.49999999999999</v>
      </c>
      <c r="P805" t="str">
        <f>_xlfn.XLOOKUP(CoffeeSales[[#This Row],[Customer ID]],customers!$A$1:$A$1001,customers!$I$1:$I$1001,,0)</f>
        <v>No</v>
      </c>
    </row>
    <row r="806" spans="1:16" x14ac:dyDescent="0.3">
      <c r="A806" s="2" t="s">
        <v>5035</v>
      </c>
      <c r="B806" s="6">
        <v>44517</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s="2" t="str" cm="1">
        <f t="array" ref="I806">_xlfn.IFS(J806="Rob","Robusta",J806="Ara","Arabica",J806="Exc","Excelsa",J806="Lib","Liberica")</f>
        <v>Robusta</v>
      </c>
      <c r="J806" t="str">
        <f>_xlfn.XLOOKUP(orders!D806,products!$A$1:$A$49,products!$B$1:$B$49,,0)</f>
        <v>Rob</v>
      </c>
      <c r="K806" t="str" cm="1">
        <f t="array" ref="K806">_xlfn.IFS(L806="M","Mid",L806="D","Dark",L806="L","Light")</f>
        <v>Light</v>
      </c>
      <c r="L806" t="str">
        <f>_xlfn.XLOOKUP(D806,products!$A$1:$A$49,products!$C$1:$C$49,,0)</f>
        <v>L</v>
      </c>
      <c r="M806" s="3">
        <f>_xlfn.XLOOKUP(orders!D806,products!$A$1:$A$49,products!$D$1:$D$49,,0)</f>
        <v>1</v>
      </c>
      <c r="N806" s="5">
        <f>_xlfn.XLOOKUP(orders!D806,products!$A$1:$A$49,products!$E$1:$E$49,,0)</f>
        <v>11.95</v>
      </c>
      <c r="O806" s="5">
        <f t="shared" si="12"/>
        <v>23.9</v>
      </c>
      <c r="P806" t="str">
        <f>_xlfn.XLOOKUP(CoffeeSales[[#This Row],[Customer ID]],customers!$A$1:$A$1001,customers!$I$1:$I$1001,,0)</f>
        <v>No</v>
      </c>
    </row>
    <row r="807" spans="1:16" x14ac:dyDescent="0.3">
      <c r="A807" s="2" t="s">
        <v>5040</v>
      </c>
      <c r="B807" s="6">
        <v>44518</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s="2" t="str" cm="1">
        <f t="array" ref="I807">_xlfn.IFS(J807="Rob","Robusta",J807="Ara","Arabica",J807="Exc","Excelsa",J807="Lib","Liberica")</f>
        <v>Robusta</v>
      </c>
      <c r="J807" t="str">
        <f>_xlfn.XLOOKUP(orders!D807,products!$A$1:$A$49,products!$B$1:$B$49,,0)</f>
        <v>Rob</v>
      </c>
      <c r="K807" t="str" cm="1">
        <f t="array" ref="K807">_xlfn.IFS(L807="M","Mid",L807="D","Dark",L807="L","Light")</f>
        <v>Mid</v>
      </c>
      <c r="L807" t="str">
        <f>_xlfn.XLOOKUP(D807,products!$A$1:$A$49,products!$C$1:$C$49,,0)</f>
        <v>M</v>
      </c>
      <c r="M807" s="3">
        <f>_xlfn.XLOOKUP(orders!D807,products!$A$1:$A$49,products!$D$1:$D$49,,0)</f>
        <v>0.5</v>
      </c>
      <c r="N807" s="5">
        <f>_xlfn.XLOOKUP(orders!D807,products!$A$1:$A$49,products!$E$1:$E$49,,0)</f>
        <v>5.97</v>
      </c>
      <c r="O807" s="5">
        <f t="shared" si="12"/>
        <v>5.97</v>
      </c>
      <c r="P807" t="str">
        <f>_xlfn.XLOOKUP(CoffeeSales[[#This Row],[Customer ID]],customers!$A$1:$A$1001,customers!$I$1:$I$1001,,0)</f>
        <v>No</v>
      </c>
    </row>
    <row r="808" spans="1:16" x14ac:dyDescent="0.3">
      <c r="A808" s="2" t="s">
        <v>5046</v>
      </c>
      <c r="B808" s="6">
        <v>44519</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s="2" t="str" cm="1">
        <f t="array" ref="I808">_xlfn.IFS(J808="Rob","Robusta",J808="Ara","Arabica",J808="Exc","Excelsa",J808="Lib","Liberica")</f>
        <v>Liberica</v>
      </c>
      <c r="J808" t="str">
        <f>_xlfn.XLOOKUP(orders!D808,products!$A$1:$A$49,products!$B$1:$B$49,,0)</f>
        <v>Lib</v>
      </c>
      <c r="K808" t="str" cm="1">
        <f t="array" ref="K808">_xlfn.IFS(L808="M","Mid",L808="D","Dark",L808="L","Light")</f>
        <v>Dark</v>
      </c>
      <c r="L808" t="str">
        <f>_xlfn.XLOOKUP(D808,products!$A$1:$A$49,products!$C$1:$C$49,,0)</f>
        <v>D</v>
      </c>
      <c r="M808" s="3">
        <f>_xlfn.XLOOKUP(orders!D808,products!$A$1:$A$49,products!$D$1:$D$49,,0)</f>
        <v>0.2</v>
      </c>
      <c r="N808" s="5">
        <f>_xlfn.XLOOKUP(orders!D808,products!$A$1:$A$49,products!$E$1:$E$49,,0)</f>
        <v>3.8849999999999998</v>
      </c>
      <c r="O808" s="5">
        <f t="shared" si="12"/>
        <v>7.77</v>
      </c>
      <c r="P808" t="str">
        <f>_xlfn.XLOOKUP(CoffeeSales[[#This Row],[Customer ID]],customers!$A$1:$A$1001,customers!$I$1:$I$1001,,0)</f>
        <v>Yes</v>
      </c>
    </row>
    <row r="809" spans="1:16" x14ac:dyDescent="0.3">
      <c r="A809" s="2" t="s">
        <v>5050</v>
      </c>
      <c r="B809" s="6">
        <v>44520</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s="2" t="str" cm="1">
        <f t="array" ref="I809">_xlfn.IFS(J809="Rob","Robusta",J809="Ara","Arabica",J809="Exc","Excelsa",J809="Lib","Liberica")</f>
        <v>Liberica</v>
      </c>
      <c r="J809" t="str">
        <f>_xlfn.XLOOKUP(orders!D809,products!$A$1:$A$49,products!$B$1:$B$49,,0)</f>
        <v>Lib</v>
      </c>
      <c r="K809" t="str" cm="1">
        <f t="array" ref="K809">_xlfn.IFS(L809="M","Mid",L809="D","Dark",L809="L","Light")</f>
        <v>Dark</v>
      </c>
      <c r="L809" t="str">
        <f>_xlfn.XLOOKUP(D809,products!$A$1:$A$49,products!$C$1:$C$49,,0)</f>
        <v>D</v>
      </c>
      <c r="M809" s="3">
        <f>_xlfn.XLOOKUP(orders!D809,products!$A$1:$A$49,products!$D$1:$D$49,,0)</f>
        <v>0.5</v>
      </c>
      <c r="N809" s="5">
        <f>_xlfn.XLOOKUP(orders!D809,products!$A$1:$A$49,products!$E$1:$E$49,,0)</f>
        <v>7.77</v>
      </c>
      <c r="O809" s="5">
        <f t="shared" si="12"/>
        <v>23.31</v>
      </c>
      <c r="P809" t="str">
        <f>_xlfn.XLOOKUP(CoffeeSales[[#This Row],[Customer ID]],customers!$A$1:$A$1001,customers!$I$1:$I$1001,,0)</f>
        <v>No</v>
      </c>
    </row>
    <row r="810" spans="1:16" x14ac:dyDescent="0.3">
      <c r="A810" s="2" t="s">
        <v>5056</v>
      </c>
      <c r="B810" s="6">
        <v>44521</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s="2" t="str" cm="1">
        <f t="array" ref="I810">_xlfn.IFS(J810="Rob","Robusta",J810="Ara","Arabica",J810="Exc","Excelsa",J810="Lib","Liberica")</f>
        <v>Robusta</v>
      </c>
      <c r="J810" t="str">
        <f>_xlfn.XLOOKUP(orders!D810,products!$A$1:$A$49,products!$B$1:$B$49,,0)</f>
        <v>Rob</v>
      </c>
      <c r="K810" t="str" cm="1">
        <f t="array" ref="K810">_xlfn.IFS(L810="M","Mid",L810="D","Dark",L810="L","Light")</f>
        <v>Light</v>
      </c>
      <c r="L810" t="str">
        <f>_xlfn.XLOOKUP(D810,products!$A$1:$A$49,products!$C$1:$C$49,,0)</f>
        <v>L</v>
      </c>
      <c r="M810" s="3">
        <f>_xlfn.XLOOKUP(orders!D810,products!$A$1:$A$49,products!$D$1:$D$49,,0)</f>
        <v>2.5</v>
      </c>
      <c r="N810" s="5">
        <f>_xlfn.XLOOKUP(orders!D810,products!$A$1:$A$49,products!$E$1:$E$49,,0)</f>
        <v>27.484999999999996</v>
      </c>
      <c r="O810" s="5">
        <f t="shared" si="12"/>
        <v>137.42499999999998</v>
      </c>
      <c r="P810" t="str">
        <f>_xlfn.XLOOKUP(CoffeeSales[[#This Row],[Customer ID]],customers!$A$1:$A$1001,customers!$I$1:$I$1001,,0)</f>
        <v>No</v>
      </c>
    </row>
    <row r="811" spans="1:16" x14ac:dyDescent="0.3">
      <c r="A811" s="2" t="s">
        <v>5062</v>
      </c>
      <c r="B811" s="6">
        <v>44522</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s="2" t="str" cm="1">
        <f t="array" ref="I811">_xlfn.IFS(J811="Rob","Robusta",J811="Ara","Arabica",J811="Exc","Excelsa",J811="Lib","Liberica")</f>
        <v>Robusta</v>
      </c>
      <c r="J811" t="str">
        <f>_xlfn.XLOOKUP(orders!D811,products!$A$1:$A$49,products!$B$1:$B$49,,0)</f>
        <v>Rob</v>
      </c>
      <c r="K811" t="str" cm="1">
        <f t="array" ref="K811">_xlfn.IFS(L811="M","Mid",L811="D","Dark",L811="L","Light")</f>
        <v>Dark</v>
      </c>
      <c r="L811" t="str">
        <f>_xlfn.XLOOKUP(D811,products!$A$1:$A$49,products!$C$1:$C$49,,0)</f>
        <v>D</v>
      </c>
      <c r="M811" s="3">
        <f>_xlfn.XLOOKUP(orders!D811,products!$A$1:$A$49,products!$D$1:$D$49,,0)</f>
        <v>0.2</v>
      </c>
      <c r="N811" s="5">
        <f>_xlfn.XLOOKUP(orders!D811,products!$A$1:$A$49,products!$E$1:$E$49,,0)</f>
        <v>2.6849999999999996</v>
      </c>
      <c r="O811" s="5">
        <f t="shared" si="12"/>
        <v>8.0549999999999997</v>
      </c>
      <c r="P811" t="str">
        <f>_xlfn.XLOOKUP(CoffeeSales[[#This Row],[Customer ID]],customers!$A$1:$A$1001,customers!$I$1:$I$1001,,0)</f>
        <v>Yes</v>
      </c>
    </row>
    <row r="812" spans="1:16" x14ac:dyDescent="0.3">
      <c r="A812" s="2" t="s">
        <v>5067</v>
      </c>
      <c r="B812" s="6">
        <v>44523</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s="2" t="str" cm="1">
        <f t="array" ref="I812">_xlfn.IFS(J812="Rob","Robusta",J812="Ara","Arabica",J812="Exc","Excelsa",J812="Lib","Liberica")</f>
        <v>Liberica</v>
      </c>
      <c r="J812" t="str">
        <f>_xlfn.XLOOKUP(orders!D812,products!$A$1:$A$49,products!$B$1:$B$49,,0)</f>
        <v>Lib</v>
      </c>
      <c r="K812" t="str" cm="1">
        <f t="array" ref="K812">_xlfn.IFS(L812="M","Mid",L812="D","Dark",L812="L","Light")</f>
        <v>Light</v>
      </c>
      <c r="L812" t="str">
        <f>_xlfn.XLOOKUP(D812,products!$A$1:$A$49,products!$C$1:$C$49,,0)</f>
        <v>L</v>
      </c>
      <c r="M812" s="3">
        <f>_xlfn.XLOOKUP(orders!D812,products!$A$1:$A$49,products!$D$1:$D$49,,0)</f>
        <v>0.5</v>
      </c>
      <c r="N812" s="5">
        <f>_xlfn.XLOOKUP(orders!D812,products!$A$1:$A$49,products!$E$1:$E$49,,0)</f>
        <v>9.51</v>
      </c>
      <c r="O812" s="5">
        <f t="shared" si="12"/>
        <v>28.53</v>
      </c>
      <c r="P812" t="str">
        <f>_xlfn.XLOOKUP(CoffeeSales[[#This Row],[Customer ID]],customers!$A$1:$A$1001,customers!$I$1:$I$1001,,0)</f>
        <v>No</v>
      </c>
    </row>
    <row r="813" spans="1:16" x14ac:dyDescent="0.3">
      <c r="A813" s="2" t="s">
        <v>5073</v>
      </c>
      <c r="B813" s="6">
        <v>44524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s="2" t="str" cm="1">
        <f t="array" ref="I813">_xlfn.IFS(J813="Rob","Robusta",J813="Ara","Arabica",J813="Exc","Excelsa",J813="Lib","Liberica")</f>
        <v>Arabica</v>
      </c>
      <c r="J813" t="str">
        <f>_xlfn.XLOOKUP(orders!D813,products!$A$1:$A$49,products!$B$1:$B$49,,0)</f>
        <v>Ara</v>
      </c>
      <c r="K813" t="str" cm="1">
        <f t="array" ref="K813">_xlfn.IFS(L813="M","Mid",L813="D","Dark",L813="L","Light")</f>
        <v>Mid</v>
      </c>
      <c r="L813" t="str">
        <f>_xlfn.XLOOKUP(D813,products!$A$1:$A$49,products!$C$1:$C$49,,0)</f>
        <v>M</v>
      </c>
      <c r="M813" s="3">
        <f>_xlfn.XLOOKUP(orders!D813,products!$A$1:$A$49,products!$D$1:$D$49,,0)</f>
        <v>1</v>
      </c>
      <c r="N813" s="5">
        <f>_xlfn.XLOOKUP(orders!D813,products!$A$1:$A$49,products!$E$1:$E$49,,0)</f>
        <v>11.25</v>
      </c>
      <c r="O813" s="5">
        <f t="shared" si="12"/>
        <v>67.5</v>
      </c>
      <c r="P813" t="str">
        <f>_xlfn.XLOOKUP(CoffeeSales[[#This Row],[Customer ID]],customers!$A$1:$A$1001,customers!$I$1:$I$1001,,0)</f>
        <v>Yes</v>
      </c>
    </row>
    <row r="814" spans="1:16" x14ac:dyDescent="0.3">
      <c r="A814" s="2" t="s">
        <v>5073</v>
      </c>
      <c r="B814" s="6">
        <v>44525</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s="2" t="str" cm="1">
        <f t="array" ref="I814">_xlfn.IFS(J814="Rob","Robusta",J814="Ara","Arabica",J814="Exc","Excelsa",J814="Lib","Liberica")</f>
        <v>Liberica</v>
      </c>
      <c r="J814" t="str">
        <f>_xlfn.XLOOKUP(orders!D814,products!$A$1:$A$49,products!$B$1:$B$49,,0)</f>
        <v>Lib</v>
      </c>
      <c r="K814" t="str" cm="1">
        <f t="array" ref="K814">_xlfn.IFS(L814="M","Mid",L814="D","Dark",L814="L","Light")</f>
        <v>Dark</v>
      </c>
      <c r="L814" t="str">
        <f>_xlfn.XLOOKUP(D814,products!$A$1:$A$49,products!$C$1:$C$49,,0)</f>
        <v>D</v>
      </c>
      <c r="M814" s="3">
        <f>_xlfn.XLOOKUP(orders!D814,products!$A$1:$A$49,products!$D$1:$D$49,,0)</f>
        <v>2.5</v>
      </c>
      <c r="N814" s="5">
        <f>_xlfn.XLOOKUP(orders!D814,products!$A$1:$A$49,products!$E$1:$E$49,,0)</f>
        <v>29.784999999999997</v>
      </c>
      <c r="O814" s="5">
        <f t="shared" si="12"/>
        <v>178.70999999999998</v>
      </c>
      <c r="P814" t="str">
        <f>_xlfn.XLOOKUP(CoffeeSales[[#This Row],[Customer ID]],customers!$A$1:$A$1001,customers!$I$1:$I$1001,,0)</f>
        <v>Yes</v>
      </c>
    </row>
    <row r="815" spans="1:16" x14ac:dyDescent="0.3">
      <c r="A815" s="2" t="s">
        <v>5084</v>
      </c>
      <c r="B815" s="6">
        <v>44526</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s="2" t="str" cm="1">
        <f t="array" ref="I815">_xlfn.IFS(J815="Rob","Robusta",J815="Ara","Arabica",J815="Exc","Excelsa",J815="Lib","Liberica")</f>
        <v>Excelsa</v>
      </c>
      <c r="J815" t="str">
        <f>_xlfn.XLOOKUP(orders!D815,products!$A$1:$A$49,products!$B$1:$B$49,,0)</f>
        <v>Exc</v>
      </c>
      <c r="K815" t="str" cm="1">
        <f t="array" ref="K815">_xlfn.IFS(L815="M","Mid",L815="D","Dark",L815="L","Light")</f>
        <v>Mid</v>
      </c>
      <c r="L815" t="str">
        <f>_xlfn.XLOOKUP(D815,products!$A$1:$A$49,products!$C$1:$C$49,,0)</f>
        <v>M</v>
      </c>
      <c r="M815" s="3">
        <f>_xlfn.XLOOKUP(orders!D815,products!$A$1:$A$49,products!$D$1:$D$49,,0)</f>
        <v>2.5</v>
      </c>
      <c r="N815" s="5">
        <f>_xlfn.XLOOKUP(orders!D815,products!$A$1:$A$49,products!$E$1:$E$49,,0)</f>
        <v>31.624999999999996</v>
      </c>
      <c r="O815" s="5">
        <f t="shared" si="12"/>
        <v>31.624999999999996</v>
      </c>
      <c r="P815" t="str">
        <f>_xlfn.XLOOKUP(CoffeeSales[[#This Row],[Customer ID]],customers!$A$1:$A$1001,customers!$I$1:$I$1001,,0)</f>
        <v>Yes</v>
      </c>
    </row>
    <row r="816" spans="1:16" x14ac:dyDescent="0.3">
      <c r="A816" s="2" t="s">
        <v>5090</v>
      </c>
      <c r="B816" s="6">
        <v>44527</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s="2" t="str" cm="1">
        <f t="array" ref="I816">_xlfn.IFS(J816="Rob","Robusta",J816="Ara","Arabica",J816="Exc","Excelsa",J816="Lib","Liberica")</f>
        <v>Excelsa</v>
      </c>
      <c r="J816" t="str">
        <f>_xlfn.XLOOKUP(orders!D816,products!$A$1:$A$49,products!$B$1:$B$49,,0)</f>
        <v>Exc</v>
      </c>
      <c r="K816" t="str" cm="1">
        <f t="array" ref="K816">_xlfn.IFS(L816="M","Mid",L816="D","Dark",L816="L","Light")</f>
        <v>Light</v>
      </c>
      <c r="L816" t="str">
        <f>_xlfn.XLOOKUP(D816,products!$A$1:$A$49,products!$C$1:$C$49,,0)</f>
        <v>L</v>
      </c>
      <c r="M816" s="3">
        <f>_xlfn.XLOOKUP(orders!D816,products!$A$1:$A$49,products!$D$1:$D$49,,0)</f>
        <v>0.2</v>
      </c>
      <c r="N816" s="5">
        <f>_xlfn.XLOOKUP(orders!D816,products!$A$1:$A$49,products!$E$1:$E$49,,0)</f>
        <v>4.4550000000000001</v>
      </c>
      <c r="O816" s="5">
        <f t="shared" si="12"/>
        <v>8.91</v>
      </c>
      <c r="P816" t="str">
        <f>_xlfn.XLOOKUP(CoffeeSales[[#This Row],[Customer ID]],customers!$A$1:$A$1001,customers!$I$1:$I$1001,,0)</f>
        <v>No</v>
      </c>
    </row>
    <row r="817" spans="1:16" x14ac:dyDescent="0.3">
      <c r="A817" s="2" t="s">
        <v>5096</v>
      </c>
      <c r="B817" s="6">
        <v>44528</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s="2" t="str" cm="1">
        <f t="array" ref="I817">_xlfn.IFS(J817="Rob","Robusta",J817="Ara","Arabica",J817="Exc","Excelsa",J817="Lib","Liberica")</f>
        <v>Robusta</v>
      </c>
      <c r="J817" t="str">
        <f>_xlfn.XLOOKUP(orders!D817,products!$A$1:$A$49,products!$B$1:$B$49,,0)</f>
        <v>Rob</v>
      </c>
      <c r="K817" t="str" cm="1">
        <f t="array" ref="K817">_xlfn.IFS(L817="M","Mid",L817="D","Dark",L817="L","Light")</f>
        <v>Mid</v>
      </c>
      <c r="L817" t="str">
        <f>_xlfn.XLOOKUP(D817,products!$A$1:$A$49,products!$C$1:$C$49,,0)</f>
        <v>M</v>
      </c>
      <c r="M817" s="3">
        <f>_xlfn.XLOOKUP(orders!D817,products!$A$1:$A$49,products!$D$1:$D$49,,0)</f>
        <v>0.5</v>
      </c>
      <c r="N817" s="5">
        <f>_xlfn.XLOOKUP(orders!D817,products!$A$1:$A$49,products!$E$1:$E$49,,0)</f>
        <v>5.97</v>
      </c>
      <c r="O817" s="5">
        <f t="shared" si="12"/>
        <v>35.82</v>
      </c>
      <c r="P817" t="str">
        <f>_xlfn.XLOOKUP(CoffeeSales[[#This Row],[Customer ID]],customers!$A$1:$A$1001,customers!$I$1:$I$1001,,0)</f>
        <v>No</v>
      </c>
    </row>
    <row r="818" spans="1:16" x14ac:dyDescent="0.3">
      <c r="A818" s="2" t="s">
        <v>5102</v>
      </c>
      <c r="B818" s="6">
        <v>44529</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s="2" t="str" cm="1">
        <f t="array" ref="I818">_xlfn.IFS(J818="Rob","Robusta",J818="Ara","Arabica",J818="Exc","Excelsa",J818="Lib","Liberica")</f>
        <v>Liberica</v>
      </c>
      <c r="J818" t="str">
        <f>_xlfn.XLOOKUP(orders!D818,products!$A$1:$A$49,products!$B$1:$B$49,,0)</f>
        <v>Lib</v>
      </c>
      <c r="K818" t="str" cm="1">
        <f t="array" ref="K818">_xlfn.IFS(L818="M","Mid",L818="D","Dark",L818="L","Light")</f>
        <v>Light</v>
      </c>
      <c r="L818" t="str">
        <f>_xlfn.XLOOKUP(D818,products!$A$1:$A$49,products!$C$1:$C$49,,0)</f>
        <v>L</v>
      </c>
      <c r="M818" s="3">
        <f>_xlfn.XLOOKUP(orders!D818,products!$A$1:$A$49,products!$D$1:$D$49,,0)</f>
        <v>0.5</v>
      </c>
      <c r="N818" s="5">
        <f>_xlfn.XLOOKUP(orders!D818,products!$A$1:$A$49,products!$E$1:$E$49,,0)</f>
        <v>9.51</v>
      </c>
      <c r="O818" s="5">
        <f t="shared" si="12"/>
        <v>38.04</v>
      </c>
      <c r="P818" t="str">
        <f>_xlfn.XLOOKUP(CoffeeSales[[#This Row],[Customer ID]],customers!$A$1:$A$1001,customers!$I$1:$I$1001,,0)</f>
        <v>No</v>
      </c>
    </row>
    <row r="819" spans="1:16" x14ac:dyDescent="0.3">
      <c r="A819" s="2" t="s">
        <v>5107</v>
      </c>
      <c r="B819" s="6">
        <v>44530</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s="2" t="str" cm="1">
        <f t="array" ref="I819">_xlfn.IFS(J819="Rob","Robusta",J819="Ara","Arabica",J819="Exc","Excelsa",J819="Lib","Liberica")</f>
        <v>Liberica</v>
      </c>
      <c r="J819" t="str">
        <f>_xlfn.XLOOKUP(orders!D819,products!$A$1:$A$49,products!$B$1:$B$49,,0)</f>
        <v>Lib</v>
      </c>
      <c r="K819" t="str" cm="1">
        <f t="array" ref="K819">_xlfn.IFS(L819="M","Mid",L819="D","Dark",L819="L","Light")</f>
        <v>Dark</v>
      </c>
      <c r="L819" t="str">
        <f>_xlfn.XLOOKUP(D819,products!$A$1:$A$49,products!$C$1:$C$49,,0)</f>
        <v>D</v>
      </c>
      <c r="M819" s="3">
        <f>_xlfn.XLOOKUP(orders!D819,products!$A$1:$A$49,products!$D$1:$D$49,,0)</f>
        <v>0.5</v>
      </c>
      <c r="N819" s="5">
        <f>_xlfn.XLOOKUP(orders!D819,products!$A$1:$A$49,products!$E$1:$E$49,,0)</f>
        <v>7.77</v>
      </c>
      <c r="O819" s="5">
        <f t="shared" si="12"/>
        <v>15.54</v>
      </c>
      <c r="P819" t="str">
        <f>_xlfn.XLOOKUP(CoffeeSales[[#This Row],[Customer ID]],customers!$A$1:$A$1001,customers!$I$1:$I$1001,,0)</f>
        <v>No</v>
      </c>
    </row>
    <row r="820" spans="1:16" x14ac:dyDescent="0.3">
      <c r="A820" s="2" t="s">
        <v>5112</v>
      </c>
      <c r="B820" s="6">
        <v>44531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s="2" t="str" cm="1">
        <f t="array" ref="I820">_xlfn.IFS(J820="Rob","Robusta",J820="Ara","Arabica",J820="Exc","Excelsa",J820="Lib","Liberica")</f>
        <v>Liberica</v>
      </c>
      <c r="J820" t="str">
        <f>_xlfn.XLOOKUP(orders!D820,products!$A$1:$A$49,products!$B$1:$B$49,,0)</f>
        <v>Lib</v>
      </c>
      <c r="K820" t="str" cm="1">
        <f t="array" ref="K820">_xlfn.IFS(L820="M","Mid",L820="D","Dark",L820="L","Light")</f>
        <v>Light</v>
      </c>
      <c r="L820" t="str">
        <f>_xlfn.XLOOKUP(D820,products!$A$1:$A$49,products!$C$1:$C$49,,0)</f>
        <v>L</v>
      </c>
      <c r="M820" s="3">
        <f>_xlfn.XLOOKUP(orders!D820,products!$A$1:$A$49,products!$D$1:$D$49,,0)</f>
        <v>1</v>
      </c>
      <c r="N820" s="5">
        <f>_xlfn.XLOOKUP(orders!D820,products!$A$1:$A$49,products!$E$1:$E$49,,0)</f>
        <v>15.85</v>
      </c>
      <c r="O820" s="5">
        <f t="shared" si="12"/>
        <v>79.25</v>
      </c>
      <c r="P820" t="str">
        <f>_xlfn.XLOOKUP(CoffeeSales[[#This Row],[Customer ID]],customers!$A$1:$A$1001,customers!$I$1:$I$1001,,0)</f>
        <v>No</v>
      </c>
    </row>
    <row r="821" spans="1:16" x14ac:dyDescent="0.3">
      <c r="A821" s="2" t="s">
        <v>5117</v>
      </c>
      <c r="B821" s="6">
        <v>44532</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s="2" t="str" cm="1">
        <f t="array" ref="I821">_xlfn.IFS(J821="Rob","Robusta",J821="Ara","Arabica",J821="Exc","Excelsa",J821="Lib","Liberica")</f>
        <v>Liberica</v>
      </c>
      <c r="J821" t="str">
        <f>_xlfn.XLOOKUP(orders!D821,products!$A$1:$A$49,products!$B$1:$B$49,,0)</f>
        <v>Lib</v>
      </c>
      <c r="K821" t="str" cm="1">
        <f t="array" ref="K821">_xlfn.IFS(L821="M","Mid",L821="D","Dark",L821="L","Light")</f>
        <v>Light</v>
      </c>
      <c r="L821" t="str">
        <f>_xlfn.XLOOKUP(D821,products!$A$1:$A$49,products!$C$1:$C$49,,0)</f>
        <v>L</v>
      </c>
      <c r="M821" s="3">
        <f>_xlfn.XLOOKUP(orders!D821,products!$A$1:$A$49,products!$D$1:$D$49,,0)</f>
        <v>0.2</v>
      </c>
      <c r="N821" s="5">
        <f>_xlfn.XLOOKUP(orders!D821,products!$A$1:$A$49,products!$E$1:$E$49,,0)</f>
        <v>4.7549999999999999</v>
      </c>
      <c r="O821" s="5">
        <f t="shared" si="12"/>
        <v>4.7549999999999999</v>
      </c>
      <c r="P821" t="str">
        <f>_xlfn.XLOOKUP(CoffeeSales[[#This Row],[Customer ID]],customers!$A$1:$A$1001,customers!$I$1:$I$1001,,0)</f>
        <v>Yes</v>
      </c>
    </row>
    <row r="822" spans="1:16" x14ac:dyDescent="0.3">
      <c r="A822" s="2" t="s">
        <v>5123</v>
      </c>
      <c r="B822" s="6">
        <v>44533</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s="2" t="str" cm="1">
        <f t="array" ref="I822">_xlfn.IFS(J822="Rob","Robusta",J822="Ara","Arabica",J822="Exc","Excelsa",J822="Lib","Liberica")</f>
        <v>Excelsa</v>
      </c>
      <c r="J822" t="str">
        <f>_xlfn.XLOOKUP(orders!D822,products!$A$1:$A$49,products!$B$1:$B$49,,0)</f>
        <v>Exc</v>
      </c>
      <c r="K822" t="str" cm="1">
        <f t="array" ref="K822">_xlfn.IFS(L822="M","Mid",L822="D","Dark",L822="L","Light")</f>
        <v>Mid</v>
      </c>
      <c r="L822" t="str">
        <f>_xlfn.XLOOKUP(D822,products!$A$1:$A$49,products!$C$1:$C$49,,0)</f>
        <v>M</v>
      </c>
      <c r="M822" s="3">
        <f>_xlfn.XLOOKUP(orders!D822,products!$A$1:$A$49,products!$D$1:$D$49,,0)</f>
        <v>1</v>
      </c>
      <c r="N822" s="5">
        <f>_xlfn.XLOOKUP(orders!D822,products!$A$1:$A$49,products!$E$1:$E$49,,0)</f>
        <v>13.75</v>
      </c>
      <c r="O822" s="5">
        <f t="shared" si="12"/>
        <v>55</v>
      </c>
      <c r="P822" t="str">
        <f>_xlfn.XLOOKUP(CoffeeSales[[#This Row],[Customer ID]],customers!$A$1:$A$1001,customers!$I$1:$I$1001,,0)</f>
        <v>Yes</v>
      </c>
    </row>
    <row r="823" spans="1:16" x14ac:dyDescent="0.3">
      <c r="A823" s="2" t="s">
        <v>5129</v>
      </c>
      <c r="B823" s="6">
        <v>44534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s="2" t="str" cm="1">
        <f t="array" ref="I823">_xlfn.IFS(J823="Rob","Robusta",J823="Ara","Arabica",J823="Exc","Excelsa",J823="Lib","Liberica")</f>
        <v>Robusta</v>
      </c>
      <c r="J823" t="str">
        <f>_xlfn.XLOOKUP(orders!D823,products!$A$1:$A$49,products!$B$1:$B$49,,0)</f>
        <v>Rob</v>
      </c>
      <c r="K823" t="str" cm="1">
        <f t="array" ref="K823">_xlfn.IFS(L823="M","Mid",L823="D","Dark",L823="L","Light")</f>
        <v>Dark</v>
      </c>
      <c r="L823" t="str">
        <f>_xlfn.XLOOKUP(D823,products!$A$1:$A$49,products!$C$1:$C$49,,0)</f>
        <v>D</v>
      </c>
      <c r="M823" s="3">
        <f>_xlfn.XLOOKUP(orders!D823,products!$A$1:$A$49,products!$D$1:$D$49,,0)</f>
        <v>0.5</v>
      </c>
      <c r="N823" s="5">
        <f>_xlfn.XLOOKUP(orders!D823,products!$A$1:$A$49,products!$E$1:$E$49,,0)</f>
        <v>5.3699999999999992</v>
      </c>
      <c r="O823" s="5">
        <f t="shared" si="12"/>
        <v>26.849999999999994</v>
      </c>
      <c r="P823" t="str">
        <f>_xlfn.XLOOKUP(CoffeeSales[[#This Row],[Customer ID]],customers!$A$1:$A$1001,customers!$I$1:$I$1001,,0)</f>
        <v>No</v>
      </c>
    </row>
    <row r="824" spans="1:16" x14ac:dyDescent="0.3">
      <c r="A824" s="2" t="s">
        <v>5135</v>
      </c>
      <c r="B824" s="6">
        <v>44535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s="2" t="str" cm="1">
        <f t="array" ref="I824">_xlfn.IFS(J824="Rob","Robusta",J824="Ara","Arabica",J824="Exc","Excelsa",J824="Lib","Liberica")</f>
        <v>Excelsa</v>
      </c>
      <c r="J824" t="str">
        <f>_xlfn.XLOOKUP(orders!D824,products!$A$1:$A$49,products!$B$1:$B$49,,0)</f>
        <v>Exc</v>
      </c>
      <c r="K824" t="str" cm="1">
        <f t="array" ref="K824">_xlfn.IFS(L824="M","Mid",L824="D","Dark",L824="L","Light")</f>
        <v>Light</v>
      </c>
      <c r="L824" t="str">
        <f>_xlfn.XLOOKUP(D824,products!$A$1:$A$49,products!$C$1:$C$49,,0)</f>
        <v>L</v>
      </c>
      <c r="M824" s="3">
        <f>_xlfn.XLOOKUP(orders!D824,products!$A$1:$A$49,products!$D$1:$D$49,,0)</f>
        <v>2.5</v>
      </c>
      <c r="N824" s="5">
        <f>_xlfn.XLOOKUP(orders!D824,products!$A$1:$A$49,products!$E$1:$E$49,,0)</f>
        <v>34.154999999999994</v>
      </c>
      <c r="O824" s="5">
        <f t="shared" si="12"/>
        <v>136.61999999999998</v>
      </c>
      <c r="P824" t="str">
        <f>_xlfn.XLOOKUP(CoffeeSales[[#This Row],[Customer ID]],customers!$A$1:$A$1001,customers!$I$1:$I$1001,,0)</f>
        <v>No</v>
      </c>
    </row>
    <row r="825" spans="1:16" x14ac:dyDescent="0.3">
      <c r="A825" s="2" t="s">
        <v>5141</v>
      </c>
      <c r="B825" s="6">
        <v>44536</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s="2" t="str" cm="1">
        <f t="array" ref="I825">_xlfn.IFS(J825="Rob","Robusta",J825="Ara","Arabica",J825="Exc","Excelsa",J825="Lib","Liberica")</f>
        <v>Liberica</v>
      </c>
      <c r="J825" t="str">
        <f>_xlfn.XLOOKUP(orders!D825,products!$A$1:$A$49,products!$B$1:$B$49,,0)</f>
        <v>Lib</v>
      </c>
      <c r="K825" t="str" cm="1">
        <f t="array" ref="K825">_xlfn.IFS(L825="M","Mid",L825="D","Dark",L825="L","Light")</f>
        <v>Light</v>
      </c>
      <c r="L825" t="str">
        <f>_xlfn.XLOOKUP(D825,products!$A$1:$A$49,products!$C$1:$C$49,,0)</f>
        <v>L</v>
      </c>
      <c r="M825" s="3">
        <f>_xlfn.XLOOKUP(orders!D825,products!$A$1:$A$49,products!$D$1:$D$49,,0)</f>
        <v>1</v>
      </c>
      <c r="N825" s="5">
        <f>_xlfn.XLOOKUP(orders!D825,products!$A$1:$A$49,products!$E$1:$E$49,,0)</f>
        <v>15.85</v>
      </c>
      <c r="O825" s="5">
        <f t="shared" si="12"/>
        <v>47.55</v>
      </c>
      <c r="P825" t="str">
        <f>_xlfn.XLOOKUP(CoffeeSales[[#This Row],[Customer ID]],customers!$A$1:$A$1001,customers!$I$1:$I$1001,,0)</f>
        <v>Yes</v>
      </c>
    </row>
    <row r="826" spans="1:16" x14ac:dyDescent="0.3">
      <c r="A826" s="2" t="s">
        <v>5147</v>
      </c>
      <c r="B826" s="6">
        <v>44537</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s="2" t="str" cm="1">
        <f t="array" ref="I826">_xlfn.IFS(J826="Rob","Robusta",J826="Ara","Arabica",J826="Exc","Excelsa",J826="Lib","Liberica")</f>
        <v>Arabica</v>
      </c>
      <c r="J826" t="str">
        <f>_xlfn.XLOOKUP(orders!D826,products!$A$1:$A$49,products!$B$1:$B$49,,0)</f>
        <v>Ara</v>
      </c>
      <c r="K826" t="str" cm="1">
        <f t="array" ref="K826">_xlfn.IFS(L826="M","Mid",L826="D","Dark",L826="L","Light")</f>
        <v>Mid</v>
      </c>
      <c r="L826" t="str">
        <f>_xlfn.XLOOKUP(D826,products!$A$1:$A$49,products!$C$1:$C$49,,0)</f>
        <v>M</v>
      </c>
      <c r="M826" s="3">
        <f>_xlfn.XLOOKUP(orders!D826,products!$A$1:$A$49,products!$D$1:$D$49,,0)</f>
        <v>0.2</v>
      </c>
      <c r="N826" s="5">
        <f>_xlfn.XLOOKUP(orders!D826,products!$A$1:$A$49,products!$E$1:$E$49,,0)</f>
        <v>3.375</v>
      </c>
      <c r="O826" s="5">
        <f t="shared" si="12"/>
        <v>16.875</v>
      </c>
      <c r="P826" t="str">
        <f>_xlfn.XLOOKUP(CoffeeSales[[#This Row],[Customer ID]],customers!$A$1:$A$1001,customers!$I$1:$I$1001,,0)</f>
        <v>Yes</v>
      </c>
    </row>
    <row r="827" spans="1:16" x14ac:dyDescent="0.3">
      <c r="A827" s="2" t="s">
        <v>5152</v>
      </c>
      <c r="B827" s="6">
        <v>44538</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s="2" t="str" cm="1">
        <f t="array" ref="I827">_xlfn.IFS(J827="Rob","Robusta",J827="Ara","Arabica",J827="Exc","Excelsa",J827="Lib","Liberica")</f>
        <v>Arabica</v>
      </c>
      <c r="J827" t="str">
        <f>_xlfn.XLOOKUP(orders!D827,products!$A$1:$A$49,products!$B$1:$B$49,,0)</f>
        <v>Ara</v>
      </c>
      <c r="K827" t="str" cm="1">
        <f t="array" ref="K827">_xlfn.IFS(L827="M","Mid",L827="D","Dark",L827="L","Light")</f>
        <v>Dark</v>
      </c>
      <c r="L827" t="str">
        <f>_xlfn.XLOOKUP(D827,products!$A$1:$A$49,products!$C$1:$C$49,,0)</f>
        <v>D</v>
      </c>
      <c r="M827" s="3">
        <f>_xlfn.XLOOKUP(orders!D827,products!$A$1:$A$49,products!$D$1:$D$49,,0)</f>
        <v>1</v>
      </c>
      <c r="N827" s="5">
        <f>_xlfn.XLOOKUP(orders!D827,products!$A$1:$A$49,products!$E$1:$E$49,,0)</f>
        <v>9.9499999999999993</v>
      </c>
      <c r="O827" s="5">
        <f t="shared" si="12"/>
        <v>29.849999999999998</v>
      </c>
      <c r="P827" t="str">
        <f>_xlfn.XLOOKUP(CoffeeSales[[#This Row],[Customer ID]],customers!$A$1:$A$1001,customers!$I$1:$I$1001,,0)</f>
        <v>Yes</v>
      </c>
    </row>
    <row r="828" spans="1:16" x14ac:dyDescent="0.3">
      <c r="A828" s="2" t="s">
        <v>5158</v>
      </c>
      <c r="B828" s="6">
        <v>44539</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s="2" t="str" cm="1">
        <f t="array" ref="I828">_xlfn.IFS(J828="Rob","Robusta",J828="Ara","Arabica",J828="Exc","Excelsa",J828="Lib","Liberica")</f>
        <v>Excelsa</v>
      </c>
      <c r="J828" t="str">
        <f>_xlfn.XLOOKUP(orders!D828,products!$A$1:$A$49,products!$B$1:$B$49,,0)</f>
        <v>Exc</v>
      </c>
      <c r="K828" t="str" cm="1">
        <f t="array" ref="K828">_xlfn.IFS(L828="M","Mid",L828="D","Dark",L828="L","Light")</f>
        <v>Mid</v>
      </c>
      <c r="L828" t="str">
        <f>_xlfn.XLOOKUP(D828,products!$A$1:$A$49,products!$C$1:$C$49,,0)</f>
        <v>M</v>
      </c>
      <c r="M828" s="3">
        <f>_xlfn.XLOOKUP(orders!D828,products!$A$1:$A$49,products!$D$1:$D$49,,0)</f>
        <v>0.5</v>
      </c>
      <c r="N828" s="5">
        <f>_xlfn.XLOOKUP(orders!D828,products!$A$1:$A$49,products!$E$1:$E$49,,0)</f>
        <v>8.25</v>
      </c>
      <c r="O828" s="5">
        <f t="shared" si="12"/>
        <v>41.25</v>
      </c>
      <c r="P828" t="str">
        <f>_xlfn.XLOOKUP(CoffeeSales[[#This Row],[Customer ID]],customers!$A$1:$A$1001,customers!$I$1:$I$1001,,0)</f>
        <v>Yes</v>
      </c>
    </row>
    <row r="829" spans="1:16" x14ac:dyDescent="0.3">
      <c r="A829" s="2" t="s">
        <v>5164</v>
      </c>
      <c r="B829" s="6">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s="2" t="str" cm="1">
        <f t="array" ref="I829">_xlfn.IFS(J829="Rob","Robusta",J829="Ara","Arabica",J829="Exc","Excelsa",J829="Lib","Liberica")</f>
        <v>Excelsa</v>
      </c>
      <c r="J829" t="str">
        <f>_xlfn.XLOOKUP(orders!D829,products!$A$1:$A$49,products!$B$1:$B$49,,0)</f>
        <v>Exc</v>
      </c>
      <c r="K829" t="str" cm="1">
        <f t="array" ref="K829">_xlfn.IFS(L829="M","Mid",L829="D","Dark",L829="L","Light")</f>
        <v>Mid</v>
      </c>
      <c r="L829" t="str">
        <f>_xlfn.XLOOKUP(D829,products!$A$1:$A$49,products!$C$1:$C$49,,0)</f>
        <v>M</v>
      </c>
      <c r="M829" s="3">
        <f>_xlfn.XLOOKUP(orders!D829,products!$A$1:$A$49,products!$D$1:$D$49,,0)</f>
        <v>0.2</v>
      </c>
      <c r="N829" s="5">
        <f>_xlfn.XLOOKUP(orders!D829,products!$A$1:$A$49,products!$E$1:$E$49,,0)</f>
        <v>4.125</v>
      </c>
      <c r="O829" s="5">
        <f t="shared" si="12"/>
        <v>20.625</v>
      </c>
      <c r="P829" t="str">
        <f>_xlfn.XLOOKUP(CoffeeSales[[#This Row],[Customer ID]],customers!$A$1:$A$1001,customers!$I$1:$I$1001,,0)</f>
        <v>No</v>
      </c>
    </row>
    <row r="830" spans="1:16" x14ac:dyDescent="0.3">
      <c r="A830" s="2" t="s">
        <v>5170</v>
      </c>
      <c r="B830" s="6">
        <v>44541</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s="2" t="str" cm="1">
        <f t="array" ref="I830">_xlfn.IFS(J830="Rob","Robusta",J830="Ara","Arabica",J830="Exc","Excelsa",J830="Lib","Liberica")</f>
        <v>Arabica</v>
      </c>
      <c r="J830" t="str">
        <f>_xlfn.XLOOKUP(orders!D830,products!$A$1:$A$49,products!$B$1:$B$49,,0)</f>
        <v>Ara</v>
      </c>
      <c r="K830" t="str" cm="1">
        <f t="array" ref="K830">_xlfn.IFS(L830="M","Mid",L830="D","Dark",L830="L","Light")</f>
        <v>Dark</v>
      </c>
      <c r="L830" t="str">
        <f>_xlfn.XLOOKUP(D830,products!$A$1:$A$49,products!$C$1:$C$49,,0)</f>
        <v>D</v>
      </c>
      <c r="M830" s="3">
        <f>_xlfn.XLOOKUP(orders!D830,products!$A$1:$A$49,products!$D$1:$D$49,,0)</f>
        <v>2.5</v>
      </c>
      <c r="N830" s="5">
        <f>_xlfn.XLOOKUP(orders!D830,products!$A$1:$A$49,products!$E$1:$E$49,,0)</f>
        <v>22.884999999999998</v>
      </c>
      <c r="O830" s="5">
        <f t="shared" si="12"/>
        <v>137.31</v>
      </c>
      <c r="P830" t="str">
        <f>_xlfn.XLOOKUP(CoffeeSales[[#This Row],[Customer ID]],customers!$A$1:$A$1001,customers!$I$1:$I$1001,,0)</f>
        <v>Yes</v>
      </c>
    </row>
    <row r="831" spans="1:16" x14ac:dyDescent="0.3">
      <c r="A831" s="2" t="s">
        <v>5176</v>
      </c>
      <c r="B831" s="6">
        <v>44542</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s="2" t="str" cm="1">
        <f t="array" ref="I831">_xlfn.IFS(J831="Rob","Robusta",J831="Ara","Arabica",J831="Exc","Excelsa",J831="Lib","Liberica")</f>
        <v>Arabica</v>
      </c>
      <c r="J831" t="str">
        <f>_xlfn.XLOOKUP(orders!D831,products!$A$1:$A$49,products!$B$1:$B$49,,0)</f>
        <v>Ara</v>
      </c>
      <c r="K831" t="str" cm="1">
        <f t="array" ref="K831">_xlfn.IFS(L831="M","Mid",L831="D","Dark",L831="L","Light")</f>
        <v>Dark</v>
      </c>
      <c r="L831" t="str">
        <f>_xlfn.XLOOKUP(D831,products!$A$1:$A$49,products!$C$1:$C$49,,0)</f>
        <v>D</v>
      </c>
      <c r="M831" s="3">
        <f>_xlfn.XLOOKUP(orders!D831,products!$A$1:$A$49,products!$D$1:$D$49,,0)</f>
        <v>0.2</v>
      </c>
      <c r="N831" s="5">
        <f>_xlfn.XLOOKUP(orders!D831,products!$A$1:$A$49,products!$E$1:$E$49,,0)</f>
        <v>2.9849999999999999</v>
      </c>
      <c r="O831" s="5">
        <f t="shared" si="12"/>
        <v>2.9849999999999999</v>
      </c>
      <c r="P831" t="str">
        <f>_xlfn.XLOOKUP(CoffeeSales[[#This Row],[Customer ID]],customers!$A$1:$A$1001,customers!$I$1:$I$1001,,0)</f>
        <v>No</v>
      </c>
    </row>
    <row r="832" spans="1:16" x14ac:dyDescent="0.3">
      <c r="A832" s="2" t="s">
        <v>5182</v>
      </c>
      <c r="B832" s="6">
        <v>44543</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s="2" t="str" cm="1">
        <f t="array" ref="I832">_xlfn.IFS(J832="Rob","Robusta",J832="Ara","Arabica",J832="Exc","Excelsa",J832="Lib","Liberica")</f>
        <v>Excelsa</v>
      </c>
      <c r="J832" t="str">
        <f>_xlfn.XLOOKUP(orders!D832,products!$A$1:$A$49,products!$B$1:$B$49,,0)</f>
        <v>Exc</v>
      </c>
      <c r="K832" t="str" cm="1">
        <f t="array" ref="K832">_xlfn.IFS(L832="M","Mid",L832="D","Dark",L832="L","Light")</f>
        <v>Mid</v>
      </c>
      <c r="L832" t="str">
        <f>_xlfn.XLOOKUP(D832,products!$A$1:$A$49,products!$C$1:$C$49,,0)</f>
        <v>M</v>
      </c>
      <c r="M832" s="3">
        <f>_xlfn.XLOOKUP(orders!D832,products!$A$1:$A$49,products!$D$1:$D$49,,0)</f>
        <v>1</v>
      </c>
      <c r="N832" s="5">
        <f>_xlfn.XLOOKUP(orders!D832,products!$A$1:$A$49,products!$E$1:$E$49,,0)</f>
        <v>13.75</v>
      </c>
      <c r="O832" s="5">
        <f t="shared" si="12"/>
        <v>27.5</v>
      </c>
      <c r="P832" t="str">
        <f>_xlfn.XLOOKUP(CoffeeSales[[#This Row],[Customer ID]],customers!$A$1:$A$1001,customers!$I$1:$I$1001,,0)</f>
        <v>No</v>
      </c>
    </row>
    <row r="833" spans="1:16" x14ac:dyDescent="0.3">
      <c r="A833" s="2" t="s">
        <v>5182</v>
      </c>
      <c r="B833" s="6">
        <v>44544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s="2" t="str" cm="1">
        <f t="array" ref="I833">_xlfn.IFS(J833="Rob","Robusta",J833="Ara","Arabica",J833="Exc","Excelsa",J833="Lib","Liberica")</f>
        <v>Arabica</v>
      </c>
      <c r="J833" t="str">
        <f>_xlfn.XLOOKUP(orders!D833,products!$A$1:$A$49,products!$B$1:$B$49,,0)</f>
        <v>Ara</v>
      </c>
      <c r="K833" t="str" cm="1">
        <f t="array" ref="K833">_xlfn.IFS(L833="M","Mid",L833="D","Dark",L833="L","Light")</f>
        <v>Dark</v>
      </c>
      <c r="L833" t="str">
        <f>_xlfn.XLOOKUP(D833,products!$A$1:$A$49,products!$C$1:$C$49,,0)</f>
        <v>D</v>
      </c>
      <c r="M833" s="3">
        <f>_xlfn.XLOOKUP(orders!D833,products!$A$1:$A$49,products!$D$1:$D$49,,0)</f>
        <v>0.2</v>
      </c>
      <c r="N833" s="5">
        <f>_xlfn.XLOOKUP(orders!D833,products!$A$1:$A$49,products!$E$1:$E$49,,0)</f>
        <v>2.9849999999999999</v>
      </c>
      <c r="O833" s="5">
        <f t="shared" si="12"/>
        <v>5.97</v>
      </c>
      <c r="P833" t="str">
        <f>_xlfn.XLOOKUP(CoffeeSales[[#This Row],[Customer ID]],customers!$A$1:$A$1001,customers!$I$1:$I$1001,,0)</f>
        <v>No</v>
      </c>
    </row>
    <row r="834" spans="1:16" x14ac:dyDescent="0.3">
      <c r="A834" s="2" t="s">
        <v>5193</v>
      </c>
      <c r="B834" s="6">
        <v>44545</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s="2" t="str" cm="1">
        <f t="array" ref="I834">_xlfn.IFS(J834="Rob","Robusta",J834="Ara","Arabica",J834="Exc","Excelsa",J834="Lib","Liberica")</f>
        <v>Robusta</v>
      </c>
      <c r="J834" t="str">
        <f>_xlfn.XLOOKUP(orders!D834,products!$A$1:$A$49,products!$B$1:$B$49,,0)</f>
        <v>Rob</v>
      </c>
      <c r="K834" t="str" cm="1">
        <f t="array" ref="K834">_xlfn.IFS(L834="M","Mid",L834="D","Dark",L834="L","Light")</f>
        <v>Mid</v>
      </c>
      <c r="L834" t="str">
        <f>_xlfn.XLOOKUP(D834,products!$A$1:$A$49,products!$C$1:$C$49,,0)</f>
        <v>M</v>
      </c>
      <c r="M834" s="3">
        <f>_xlfn.XLOOKUP(orders!D834,products!$A$1:$A$49,products!$D$1:$D$49,,0)</f>
        <v>1</v>
      </c>
      <c r="N834" s="5">
        <f>_xlfn.XLOOKUP(orders!D834,products!$A$1:$A$49,products!$E$1:$E$49,,0)</f>
        <v>9.9499999999999993</v>
      </c>
      <c r="O834" s="5">
        <f t="shared" si="12"/>
        <v>59.699999999999996</v>
      </c>
      <c r="P834" t="str">
        <f>_xlfn.XLOOKUP(CoffeeSales[[#This Row],[Customer ID]],customers!$A$1:$A$1001,customers!$I$1:$I$1001,,0)</f>
        <v>No</v>
      </c>
    </row>
    <row r="835" spans="1:16" x14ac:dyDescent="0.3">
      <c r="A835" s="2" t="s">
        <v>5199</v>
      </c>
      <c r="B835" s="6">
        <v>44546</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s="2" t="str" cm="1">
        <f t="array" ref="I835">_xlfn.IFS(J835="Rob","Robusta",J835="Ara","Arabica",J835="Exc","Excelsa",J835="Lib","Liberica")</f>
        <v>Robusta</v>
      </c>
      <c r="J835" t="str">
        <f>_xlfn.XLOOKUP(orders!D835,products!$A$1:$A$49,products!$B$1:$B$49,,0)</f>
        <v>Rob</v>
      </c>
      <c r="K835" t="str" cm="1">
        <f t="array" ref="K835">_xlfn.IFS(L835="M","Mid",L835="D","Dark",L835="L","Light")</f>
        <v>Dark</v>
      </c>
      <c r="L835" t="str">
        <f>_xlfn.XLOOKUP(D835,products!$A$1:$A$49,products!$C$1:$C$49,,0)</f>
        <v>D</v>
      </c>
      <c r="M835" s="3">
        <f>_xlfn.XLOOKUP(orders!D835,products!$A$1:$A$49,products!$D$1:$D$49,,0)</f>
        <v>2.5</v>
      </c>
      <c r="N835" s="5">
        <f>_xlfn.XLOOKUP(orders!D835,products!$A$1:$A$49,products!$E$1:$E$49,,0)</f>
        <v>20.584999999999997</v>
      </c>
      <c r="O835" s="5">
        <f t="shared" ref="O835:O898" si="13">E835*N835</f>
        <v>82.339999999999989</v>
      </c>
      <c r="P835" t="str">
        <f>_xlfn.XLOOKUP(CoffeeSales[[#This Row],[Customer ID]],customers!$A$1:$A$1001,customers!$I$1:$I$1001,,0)</f>
        <v>Yes</v>
      </c>
    </row>
    <row r="836" spans="1:16" x14ac:dyDescent="0.3">
      <c r="A836" s="2" t="s">
        <v>5205</v>
      </c>
      <c r="B836" s="6">
        <v>44547</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s="2" t="str" cm="1">
        <f t="array" ref="I836">_xlfn.IFS(J836="Rob","Robusta",J836="Ara","Arabica",J836="Exc","Excelsa",J836="Lib","Liberica")</f>
        <v>Arabica</v>
      </c>
      <c r="J836" t="str">
        <f>_xlfn.XLOOKUP(orders!D836,products!$A$1:$A$49,products!$B$1:$B$49,,0)</f>
        <v>Ara</v>
      </c>
      <c r="K836" t="str" cm="1">
        <f t="array" ref="K836">_xlfn.IFS(L836="M","Mid",L836="D","Dark",L836="L","Light")</f>
        <v>Dark</v>
      </c>
      <c r="L836" t="str">
        <f>_xlfn.XLOOKUP(D836,products!$A$1:$A$49,products!$C$1:$C$49,,0)</f>
        <v>D</v>
      </c>
      <c r="M836" s="3">
        <f>_xlfn.XLOOKUP(orders!D836,products!$A$1:$A$49,products!$D$1:$D$49,,0)</f>
        <v>2.5</v>
      </c>
      <c r="N836" s="5">
        <f>_xlfn.XLOOKUP(orders!D836,products!$A$1:$A$49,products!$E$1:$E$49,,0)</f>
        <v>22.884999999999998</v>
      </c>
      <c r="O836" s="5">
        <f t="shared" si="13"/>
        <v>22.884999999999998</v>
      </c>
      <c r="P836" t="str">
        <f>_xlfn.XLOOKUP(CoffeeSales[[#This Row],[Customer ID]],customers!$A$1:$A$1001,customers!$I$1:$I$1001,,0)</f>
        <v>No</v>
      </c>
    </row>
    <row r="837" spans="1:16" x14ac:dyDescent="0.3">
      <c r="A837" s="2" t="s">
        <v>5211</v>
      </c>
      <c r="B837" s="6">
        <v>44548</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s="2" t="str" cm="1">
        <f t="array" ref="I837">_xlfn.IFS(J837="Rob","Robusta",J837="Ara","Arabica",J837="Exc","Excelsa",J837="Lib","Liberica")</f>
        <v>Excelsa</v>
      </c>
      <c r="J837" t="str">
        <f>_xlfn.XLOOKUP(orders!D837,products!$A$1:$A$49,products!$B$1:$B$49,,0)</f>
        <v>Exc</v>
      </c>
      <c r="K837" t="str" cm="1">
        <f t="array" ref="K837">_xlfn.IFS(L837="M","Mid",L837="D","Dark",L837="L","Light")</f>
        <v>Light</v>
      </c>
      <c r="L837" t="str">
        <f>_xlfn.XLOOKUP(D837,products!$A$1:$A$49,products!$C$1:$C$49,,0)</f>
        <v>L</v>
      </c>
      <c r="M837" s="3">
        <f>_xlfn.XLOOKUP(orders!D837,products!$A$1:$A$49,products!$D$1:$D$49,,0)</f>
        <v>0.5</v>
      </c>
      <c r="N837" s="5">
        <f>_xlfn.XLOOKUP(orders!D837,products!$A$1:$A$49,products!$E$1:$E$49,,0)</f>
        <v>8.91</v>
      </c>
      <c r="O837" s="5">
        <f t="shared" si="13"/>
        <v>8.91</v>
      </c>
      <c r="P837" t="str">
        <f>_xlfn.XLOOKUP(CoffeeSales[[#This Row],[Customer ID]],customers!$A$1:$A$1001,customers!$I$1:$I$1001,,0)</f>
        <v>Yes</v>
      </c>
    </row>
    <row r="838" spans="1:16" x14ac:dyDescent="0.3">
      <c r="A838" s="2" t="s">
        <v>5216</v>
      </c>
      <c r="B838" s="6">
        <v>44549</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s="2" t="str" cm="1">
        <f t="array" ref="I838">_xlfn.IFS(J838="Rob","Robusta",J838="Ara","Arabica",J838="Exc","Excelsa",J838="Lib","Liberica")</f>
        <v>Arabica</v>
      </c>
      <c r="J838" t="str">
        <f>_xlfn.XLOOKUP(orders!D838,products!$A$1:$A$49,products!$B$1:$B$49,,0)</f>
        <v>Ara</v>
      </c>
      <c r="K838" t="str" cm="1">
        <f t="array" ref="K838">_xlfn.IFS(L838="M","Mid",L838="D","Dark",L838="L","Light")</f>
        <v>Dark</v>
      </c>
      <c r="L838" t="str">
        <f>_xlfn.XLOOKUP(D838,products!$A$1:$A$49,products!$C$1:$C$49,,0)</f>
        <v>D</v>
      </c>
      <c r="M838" s="3">
        <f>_xlfn.XLOOKUP(orders!D838,products!$A$1:$A$49,products!$D$1:$D$49,,0)</f>
        <v>0.2</v>
      </c>
      <c r="N838" s="5">
        <f>_xlfn.XLOOKUP(orders!D838,products!$A$1:$A$49,products!$E$1:$E$49,,0)</f>
        <v>2.9849999999999999</v>
      </c>
      <c r="O838" s="5">
        <f t="shared" si="13"/>
        <v>11.94</v>
      </c>
      <c r="P838" t="str">
        <f>_xlfn.XLOOKUP(CoffeeSales[[#This Row],[Customer ID]],customers!$A$1:$A$1001,customers!$I$1:$I$1001,,0)</f>
        <v>No</v>
      </c>
    </row>
    <row r="839" spans="1:16" x14ac:dyDescent="0.3">
      <c r="A839" s="2" t="s">
        <v>5222</v>
      </c>
      <c r="B839" s="6">
        <v>44550</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s="2" t="str" cm="1">
        <f t="array" ref="I839">_xlfn.IFS(J839="Rob","Robusta",J839="Ara","Arabica",J839="Exc","Excelsa",J839="Lib","Liberica")</f>
        <v>Liberica</v>
      </c>
      <c r="J839" t="str">
        <f>_xlfn.XLOOKUP(orders!D839,products!$A$1:$A$49,products!$B$1:$B$49,,0)</f>
        <v>Lib</v>
      </c>
      <c r="K839" t="str" cm="1">
        <f t="array" ref="K839">_xlfn.IFS(L839="M","Mid",L839="D","Dark",L839="L","Light")</f>
        <v>Mid</v>
      </c>
      <c r="L839" t="str">
        <f>_xlfn.XLOOKUP(D839,products!$A$1:$A$49,products!$C$1:$C$49,,0)</f>
        <v>M</v>
      </c>
      <c r="M839" s="3">
        <f>_xlfn.XLOOKUP(orders!D839,products!$A$1:$A$49,products!$D$1:$D$49,,0)</f>
        <v>2.5</v>
      </c>
      <c r="N839" s="5">
        <f>_xlfn.XLOOKUP(orders!D839,products!$A$1:$A$49,products!$E$1:$E$49,,0)</f>
        <v>33.464999999999996</v>
      </c>
      <c r="O839" s="5">
        <f t="shared" si="13"/>
        <v>100.39499999999998</v>
      </c>
      <c r="P839" t="str">
        <f>_xlfn.XLOOKUP(CoffeeSales[[#This Row],[Customer ID]],customers!$A$1:$A$1001,customers!$I$1:$I$1001,,0)</f>
        <v>No</v>
      </c>
    </row>
    <row r="840" spans="1:16" x14ac:dyDescent="0.3">
      <c r="A840" s="2" t="s">
        <v>5228</v>
      </c>
      <c r="B840" s="6">
        <v>44551</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s="2" t="str" cm="1">
        <f t="array" ref="I840">_xlfn.IFS(J840="Rob","Robusta",J840="Ara","Arabica",J840="Exc","Excelsa",J840="Lib","Liberica")</f>
        <v>Arabica</v>
      </c>
      <c r="J840" t="str">
        <f>_xlfn.XLOOKUP(orders!D840,products!$A$1:$A$49,products!$B$1:$B$49,,0)</f>
        <v>Ara</v>
      </c>
      <c r="K840" t="str" cm="1">
        <f t="array" ref="K840">_xlfn.IFS(L840="M","Mid",L840="D","Dark",L840="L","Light")</f>
        <v>Dark</v>
      </c>
      <c r="L840" t="str">
        <f>_xlfn.XLOOKUP(D840,products!$A$1:$A$49,products!$C$1:$C$49,,0)</f>
        <v>D</v>
      </c>
      <c r="M840" s="3">
        <f>_xlfn.XLOOKUP(orders!D840,products!$A$1:$A$49,products!$D$1:$D$49,,0)</f>
        <v>2.5</v>
      </c>
      <c r="N840" s="5">
        <f>_xlfn.XLOOKUP(orders!D840,products!$A$1:$A$49,products!$E$1:$E$49,,0)</f>
        <v>22.884999999999998</v>
      </c>
      <c r="O840" s="5">
        <f t="shared" si="13"/>
        <v>114.42499999999998</v>
      </c>
      <c r="P840" t="str">
        <f>_xlfn.XLOOKUP(CoffeeSales[[#This Row],[Customer ID]],customers!$A$1:$A$1001,customers!$I$1:$I$1001,,0)</f>
        <v>No</v>
      </c>
    </row>
    <row r="841" spans="1:16" x14ac:dyDescent="0.3">
      <c r="A841" s="2" t="s">
        <v>5234</v>
      </c>
      <c r="B841" s="6">
        <v>44552</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s="2" t="str" cm="1">
        <f t="array" ref="I841">_xlfn.IFS(J841="Rob","Robusta",J841="Ara","Arabica",J841="Exc","Excelsa",J841="Lib","Liberica")</f>
        <v>Excelsa</v>
      </c>
      <c r="J841" t="str">
        <f>_xlfn.XLOOKUP(orders!D841,products!$A$1:$A$49,products!$B$1:$B$49,,0)</f>
        <v>Exc</v>
      </c>
      <c r="K841" t="str" cm="1">
        <f t="array" ref="K841">_xlfn.IFS(L841="M","Mid",L841="D","Dark",L841="L","Light")</f>
        <v>Mid</v>
      </c>
      <c r="L841" t="str">
        <f>_xlfn.XLOOKUP(D841,products!$A$1:$A$49,products!$C$1:$C$49,,0)</f>
        <v>M</v>
      </c>
      <c r="M841" s="3">
        <f>_xlfn.XLOOKUP(orders!D841,products!$A$1:$A$49,products!$D$1:$D$49,,0)</f>
        <v>0.5</v>
      </c>
      <c r="N841" s="5">
        <f>_xlfn.XLOOKUP(orders!D841,products!$A$1:$A$49,products!$E$1:$E$49,,0)</f>
        <v>8.25</v>
      </c>
      <c r="O841" s="5">
        <f t="shared" si="13"/>
        <v>41.25</v>
      </c>
      <c r="P841" t="str">
        <f>_xlfn.XLOOKUP(CoffeeSales[[#This Row],[Customer ID]],customers!$A$1:$A$1001,customers!$I$1:$I$1001,,0)</f>
        <v>No</v>
      </c>
    </row>
    <row r="842" spans="1:16" x14ac:dyDescent="0.3">
      <c r="A842" s="2" t="s">
        <v>5240</v>
      </c>
      <c r="B842" s="6">
        <v>44553</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s="2" t="str" cm="1">
        <f t="array" ref="I842">_xlfn.IFS(J842="Rob","Robusta",J842="Ara","Arabica",J842="Exc","Excelsa",J842="Lib","Liberica")</f>
        <v>Robusta</v>
      </c>
      <c r="J842" t="str">
        <f>_xlfn.XLOOKUP(orders!D842,products!$A$1:$A$49,products!$B$1:$B$49,,0)</f>
        <v>Rob</v>
      </c>
      <c r="K842" t="str" cm="1">
        <f t="array" ref="K842">_xlfn.IFS(L842="M","Mid",L842="D","Dark",L842="L","Light")</f>
        <v>Light</v>
      </c>
      <c r="L842" t="str">
        <f>_xlfn.XLOOKUP(D842,products!$A$1:$A$49,products!$C$1:$C$49,,0)</f>
        <v>L</v>
      </c>
      <c r="M842" s="3">
        <f>_xlfn.XLOOKUP(orders!D842,products!$A$1:$A$49,products!$D$1:$D$49,,0)</f>
        <v>0.5</v>
      </c>
      <c r="N842" s="5">
        <f>_xlfn.XLOOKUP(orders!D842,products!$A$1:$A$49,products!$E$1:$E$49,,0)</f>
        <v>7.169999999999999</v>
      </c>
      <c r="O842" s="5">
        <f t="shared" si="13"/>
        <v>28.679999999999996</v>
      </c>
      <c r="P842" t="str">
        <f>_xlfn.XLOOKUP(CoffeeSales[[#This Row],[Customer ID]],customers!$A$1:$A$1001,customers!$I$1:$I$1001,,0)</f>
        <v>Yes</v>
      </c>
    </row>
    <row r="843" spans="1:16" x14ac:dyDescent="0.3">
      <c r="A843" s="2" t="s">
        <v>5246</v>
      </c>
      <c r="B843" s="6">
        <v>44554</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s="2" t="str" cm="1">
        <f t="array" ref="I843">_xlfn.IFS(J843="Rob","Robusta",J843="Ara","Arabica",J843="Exc","Excelsa",J843="Lib","Liberica")</f>
        <v>Liberica</v>
      </c>
      <c r="J843" t="str">
        <f>_xlfn.XLOOKUP(orders!D843,products!$A$1:$A$49,products!$B$1:$B$49,,0)</f>
        <v>Lib</v>
      </c>
      <c r="K843" t="str" cm="1">
        <f t="array" ref="K843">_xlfn.IFS(L843="M","Mid",L843="D","Dark",L843="L","Light")</f>
        <v>Mid</v>
      </c>
      <c r="L843" t="str">
        <f>_xlfn.XLOOKUP(D843,products!$A$1:$A$49,products!$C$1:$C$49,,0)</f>
        <v>M</v>
      </c>
      <c r="M843" s="3">
        <f>_xlfn.XLOOKUP(orders!D843,products!$A$1:$A$49,products!$D$1:$D$49,,0)</f>
        <v>0.2</v>
      </c>
      <c r="N843" s="5">
        <f>_xlfn.XLOOKUP(orders!D843,products!$A$1:$A$49,products!$E$1:$E$49,,0)</f>
        <v>4.3650000000000002</v>
      </c>
      <c r="O843" s="5">
        <f t="shared" si="13"/>
        <v>4.3650000000000002</v>
      </c>
      <c r="P843" t="str">
        <f>_xlfn.XLOOKUP(CoffeeSales[[#This Row],[Customer ID]],customers!$A$1:$A$1001,customers!$I$1:$I$1001,,0)</f>
        <v>No</v>
      </c>
    </row>
    <row r="844" spans="1:16" x14ac:dyDescent="0.3">
      <c r="A844" s="2" t="s">
        <v>5251</v>
      </c>
      <c r="B844" s="6">
        <v>44555</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s="2" t="str" cm="1">
        <f t="array" ref="I844">_xlfn.IFS(J844="Rob","Robusta",J844="Ara","Arabica",J844="Exc","Excelsa",J844="Lib","Liberica")</f>
        <v>Excelsa</v>
      </c>
      <c r="J844" t="str">
        <f>_xlfn.XLOOKUP(orders!D844,products!$A$1:$A$49,products!$B$1:$B$49,,0)</f>
        <v>Exc</v>
      </c>
      <c r="K844" t="str" cm="1">
        <f t="array" ref="K844">_xlfn.IFS(L844="M","Mid",L844="D","Dark",L844="L","Light")</f>
        <v>Mid</v>
      </c>
      <c r="L844" t="str">
        <f>_xlfn.XLOOKUP(D844,products!$A$1:$A$49,products!$C$1:$C$49,,0)</f>
        <v>M</v>
      </c>
      <c r="M844" s="3">
        <f>_xlfn.XLOOKUP(orders!D844,products!$A$1:$A$49,products!$D$1:$D$49,,0)</f>
        <v>0.2</v>
      </c>
      <c r="N844" s="5">
        <f>_xlfn.XLOOKUP(orders!D844,products!$A$1:$A$49,products!$E$1:$E$49,,0)</f>
        <v>4.125</v>
      </c>
      <c r="O844" s="5">
        <f t="shared" si="13"/>
        <v>8.25</v>
      </c>
      <c r="P844" t="str">
        <f>_xlfn.XLOOKUP(CoffeeSales[[#This Row],[Customer ID]],customers!$A$1:$A$1001,customers!$I$1:$I$1001,,0)</f>
        <v>Yes</v>
      </c>
    </row>
    <row r="845" spans="1:16" x14ac:dyDescent="0.3">
      <c r="A845" s="2" t="s">
        <v>5256</v>
      </c>
      <c r="B845" s="6">
        <v>44556</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s="2" t="str" cm="1">
        <f t="array" ref="I845">_xlfn.IFS(J845="Rob","Robusta",J845="Ara","Arabica",J845="Exc","Excelsa",J845="Lib","Liberica")</f>
        <v>Excelsa</v>
      </c>
      <c r="J845" t="str">
        <f>_xlfn.XLOOKUP(orders!D845,products!$A$1:$A$49,products!$B$1:$B$49,,0)</f>
        <v>Exc</v>
      </c>
      <c r="K845" t="str" cm="1">
        <f t="array" ref="K845">_xlfn.IFS(L845="M","Mid",L845="D","Dark",L845="L","Light")</f>
        <v>Mid</v>
      </c>
      <c r="L845" t="str">
        <f>_xlfn.XLOOKUP(D845,products!$A$1:$A$49,products!$C$1:$C$49,,0)</f>
        <v>M</v>
      </c>
      <c r="M845" s="3">
        <f>_xlfn.XLOOKUP(orders!D845,products!$A$1:$A$49,products!$D$1:$D$49,,0)</f>
        <v>0.2</v>
      </c>
      <c r="N845" s="5">
        <f>_xlfn.XLOOKUP(orders!D845,products!$A$1:$A$49,products!$E$1:$E$49,,0)</f>
        <v>4.125</v>
      </c>
      <c r="O845" s="5">
        <f t="shared" si="13"/>
        <v>8.25</v>
      </c>
      <c r="P845" t="str">
        <f>_xlfn.XLOOKUP(CoffeeSales[[#This Row],[Customer ID]],customers!$A$1:$A$1001,customers!$I$1:$I$1001,,0)</f>
        <v>Yes</v>
      </c>
    </row>
    <row r="846" spans="1:16" x14ac:dyDescent="0.3">
      <c r="A846" s="2" t="s">
        <v>5262</v>
      </c>
      <c r="B846" s="6">
        <v>44557</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s="2" t="str" cm="1">
        <f t="array" ref="I846">_xlfn.IFS(J846="Rob","Robusta",J846="Ara","Arabica",J846="Exc","Excelsa",J846="Lib","Liberica")</f>
        <v>Arabica</v>
      </c>
      <c r="J846" t="str">
        <f>_xlfn.XLOOKUP(orders!D846,products!$A$1:$A$49,products!$B$1:$B$49,,0)</f>
        <v>Ara</v>
      </c>
      <c r="K846" t="str" cm="1">
        <f t="array" ref="K846">_xlfn.IFS(L846="M","Mid",L846="D","Dark",L846="L","Light")</f>
        <v>Dark</v>
      </c>
      <c r="L846" t="str">
        <f>_xlfn.XLOOKUP(D846,products!$A$1:$A$49,products!$C$1:$C$49,,0)</f>
        <v>D</v>
      </c>
      <c r="M846" s="3">
        <f>_xlfn.XLOOKUP(orders!D846,products!$A$1:$A$49,products!$D$1:$D$49,,0)</f>
        <v>0.5</v>
      </c>
      <c r="N846" s="5">
        <f>_xlfn.XLOOKUP(orders!D846,products!$A$1:$A$49,products!$E$1:$E$49,,0)</f>
        <v>5.97</v>
      </c>
      <c r="O846" s="5">
        <f t="shared" si="13"/>
        <v>35.82</v>
      </c>
      <c r="P846" t="str">
        <f>_xlfn.XLOOKUP(CoffeeSales[[#This Row],[Customer ID]],customers!$A$1:$A$1001,customers!$I$1:$I$1001,,0)</f>
        <v>Yes</v>
      </c>
    </row>
    <row r="847" spans="1:16" x14ac:dyDescent="0.3">
      <c r="A847" s="2" t="s">
        <v>5268</v>
      </c>
      <c r="B847" s="6">
        <v>44558</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s="2" t="str" cm="1">
        <f t="array" ref="I847">_xlfn.IFS(J847="Rob","Robusta",J847="Ara","Arabica",J847="Exc","Excelsa",J847="Lib","Liberica")</f>
        <v>Excelsa</v>
      </c>
      <c r="J847" t="str">
        <f>_xlfn.XLOOKUP(orders!D847,products!$A$1:$A$49,products!$B$1:$B$49,,0)</f>
        <v>Exc</v>
      </c>
      <c r="K847" t="str" cm="1">
        <f t="array" ref="K847">_xlfn.IFS(L847="M","Mid",L847="D","Dark",L847="L","Light")</f>
        <v>Dark</v>
      </c>
      <c r="L847" t="str">
        <f>_xlfn.XLOOKUP(D847,products!$A$1:$A$49,products!$C$1:$C$49,,0)</f>
        <v>D</v>
      </c>
      <c r="M847" s="3">
        <f>_xlfn.XLOOKUP(orders!D847,products!$A$1:$A$49,products!$D$1:$D$49,,0)</f>
        <v>2.5</v>
      </c>
      <c r="N847" s="5">
        <f>_xlfn.XLOOKUP(orders!D847,products!$A$1:$A$49,products!$E$1:$E$49,,0)</f>
        <v>27.945</v>
      </c>
      <c r="O847" s="5">
        <f t="shared" si="13"/>
        <v>167.67000000000002</v>
      </c>
      <c r="P847" t="str">
        <f>_xlfn.XLOOKUP(CoffeeSales[[#This Row],[Customer ID]],customers!$A$1:$A$1001,customers!$I$1:$I$1001,,0)</f>
        <v>No</v>
      </c>
    </row>
    <row r="848" spans="1:16" x14ac:dyDescent="0.3">
      <c r="A848" s="2" t="s">
        <v>5273</v>
      </c>
      <c r="B848" s="6">
        <v>44559</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s="2" t="str" cm="1">
        <f t="array" ref="I848">_xlfn.IFS(J848="Rob","Robusta",J848="Ara","Arabica",J848="Exc","Excelsa",J848="Lib","Liberica")</f>
        <v>Arabica</v>
      </c>
      <c r="J848" t="str">
        <f>_xlfn.XLOOKUP(orders!D848,products!$A$1:$A$49,products!$B$1:$B$49,,0)</f>
        <v>Ara</v>
      </c>
      <c r="K848" t="str" cm="1">
        <f t="array" ref="K848">_xlfn.IFS(L848="M","Mid",L848="D","Dark",L848="L","Light")</f>
        <v>Mid</v>
      </c>
      <c r="L848" t="str">
        <f>_xlfn.XLOOKUP(D848,products!$A$1:$A$49,products!$C$1:$C$49,,0)</f>
        <v>M</v>
      </c>
      <c r="M848" s="3">
        <f>_xlfn.XLOOKUP(orders!D848,products!$A$1:$A$49,products!$D$1:$D$49,,0)</f>
        <v>2.5</v>
      </c>
      <c r="N848" s="5">
        <f>_xlfn.XLOOKUP(orders!D848,products!$A$1:$A$49,products!$E$1:$E$49,,0)</f>
        <v>25.874999999999996</v>
      </c>
      <c r="O848" s="5">
        <f t="shared" si="13"/>
        <v>51.749999999999993</v>
      </c>
      <c r="P848" t="str">
        <f>_xlfn.XLOOKUP(CoffeeSales[[#This Row],[Customer ID]],customers!$A$1:$A$1001,customers!$I$1:$I$1001,,0)</f>
        <v>Yes</v>
      </c>
    </row>
    <row r="849" spans="1:16" x14ac:dyDescent="0.3">
      <c r="A849" s="2" t="s">
        <v>5278</v>
      </c>
      <c r="B849" s="6">
        <v>44560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s="2" t="str" cm="1">
        <f t="array" ref="I849">_xlfn.IFS(J849="Rob","Robusta",J849="Ara","Arabica",J849="Exc","Excelsa",J849="Lib","Liberica")</f>
        <v>Arabica</v>
      </c>
      <c r="J849" t="str">
        <f>_xlfn.XLOOKUP(orders!D849,products!$A$1:$A$49,products!$B$1:$B$49,,0)</f>
        <v>Ara</v>
      </c>
      <c r="K849" t="str" cm="1">
        <f t="array" ref="K849">_xlfn.IFS(L849="M","Mid",L849="D","Dark",L849="L","Light")</f>
        <v>Dark</v>
      </c>
      <c r="L849" t="str">
        <f>_xlfn.XLOOKUP(D849,products!$A$1:$A$49,products!$C$1:$C$49,,0)</f>
        <v>D</v>
      </c>
      <c r="M849" s="3">
        <f>_xlfn.XLOOKUP(orders!D849,products!$A$1:$A$49,products!$D$1:$D$49,,0)</f>
        <v>0.2</v>
      </c>
      <c r="N849" s="5">
        <f>_xlfn.XLOOKUP(orders!D849,products!$A$1:$A$49,products!$E$1:$E$49,,0)</f>
        <v>2.9849999999999999</v>
      </c>
      <c r="O849" s="5">
        <f t="shared" si="13"/>
        <v>8.9550000000000001</v>
      </c>
      <c r="P849" t="str">
        <f>_xlfn.XLOOKUP(CoffeeSales[[#This Row],[Customer ID]],customers!$A$1:$A$1001,customers!$I$1:$I$1001,,0)</f>
        <v>Yes</v>
      </c>
    </row>
    <row r="850" spans="1:16" x14ac:dyDescent="0.3">
      <c r="A850" s="2" t="s">
        <v>5283</v>
      </c>
      <c r="B850" s="6">
        <v>44561</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s="2" t="str" cm="1">
        <f t="array" ref="I850">_xlfn.IFS(J850="Rob","Robusta",J850="Ara","Arabica",J850="Exc","Excelsa",J850="Lib","Liberica")</f>
        <v>Excelsa</v>
      </c>
      <c r="J850" t="str">
        <f>_xlfn.XLOOKUP(orders!D850,products!$A$1:$A$49,products!$B$1:$B$49,,0)</f>
        <v>Exc</v>
      </c>
      <c r="K850" t="str" cm="1">
        <f t="array" ref="K850">_xlfn.IFS(L850="M","Mid",L850="D","Dark",L850="L","Light")</f>
        <v>Light</v>
      </c>
      <c r="L850" t="str">
        <f>_xlfn.XLOOKUP(D850,products!$A$1:$A$49,products!$C$1:$C$49,,0)</f>
        <v>L</v>
      </c>
      <c r="M850" s="3">
        <f>_xlfn.XLOOKUP(orders!D850,products!$A$1:$A$49,products!$D$1:$D$49,,0)</f>
        <v>0.5</v>
      </c>
      <c r="N850" s="5">
        <f>_xlfn.XLOOKUP(orders!D850,products!$A$1:$A$49,products!$E$1:$E$49,,0)</f>
        <v>8.91</v>
      </c>
      <c r="O850" s="5">
        <f t="shared" si="13"/>
        <v>53.46</v>
      </c>
      <c r="P850" t="str">
        <f>_xlfn.XLOOKUP(CoffeeSales[[#This Row],[Customer ID]],customers!$A$1:$A$1001,customers!$I$1:$I$1001,,0)</f>
        <v>No</v>
      </c>
    </row>
    <row r="851" spans="1:16" x14ac:dyDescent="0.3">
      <c r="A851" s="2" t="s">
        <v>5288</v>
      </c>
      <c r="B851" s="6">
        <v>44562</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s="2" t="str" cm="1">
        <f t="array" ref="I851">_xlfn.IFS(J851="Rob","Robusta",J851="Ara","Arabica",J851="Exc","Excelsa",J851="Lib","Liberica")</f>
        <v>Arabica</v>
      </c>
      <c r="J851" t="str">
        <f>_xlfn.XLOOKUP(orders!D851,products!$A$1:$A$49,products!$B$1:$B$49,,0)</f>
        <v>Ara</v>
      </c>
      <c r="K851" t="str" cm="1">
        <f t="array" ref="K851">_xlfn.IFS(L851="M","Mid",L851="D","Dark",L851="L","Light")</f>
        <v>Light</v>
      </c>
      <c r="L851" t="str">
        <f>_xlfn.XLOOKUP(D851,products!$A$1:$A$49,products!$C$1:$C$49,,0)</f>
        <v>L</v>
      </c>
      <c r="M851" s="3">
        <f>_xlfn.XLOOKUP(orders!D851,products!$A$1:$A$49,products!$D$1:$D$49,,0)</f>
        <v>0.2</v>
      </c>
      <c r="N851" s="5">
        <f>_xlfn.XLOOKUP(orders!D851,products!$A$1:$A$49,products!$E$1:$E$49,,0)</f>
        <v>3.8849999999999998</v>
      </c>
      <c r="O851" s="5">
        <f t="shared" si="13"/>
        <v>23.31</v>
      </c>
      <c r="P851" t="str">
        <f>_xlfn.XLOOKUP(CoffeeSales[[#This Row],[Customer ID]],customers!$A$1:$A$1001,customers!$I$1:$I$1001,,0)</f>
        <v>Yes</v>
      </c>
    </row>
    <row r="852" spans="1:16" x14ac:dyDescent="0.3">
      <c r="A852" s="2" t="s">
        <v>5288</v>
      </c>
      <c r="B852" s="6">
        <v>44563</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s="2" t="str" cm="1">
        <f t="array" ref="I852">_xlfn.IFS(J852="Rob","Robusta",J852="Ara","Arabica",J852="Exc","Excelsa",J852="Lib","Liberica")</f>
        <v>Arabica</v>
      </c>
      <c r="J852" t="str">
        <f>_xlfn.XLOOKUP(orders!D852,products!$A$1:$A$49,products!$B$1:$B$49,,0)</f>
        <v>Ara</v>
      </c>
      <c r="K852" t="str" cm="1">
        <f t="array" ref="K852">_xlfn.IFS(L852="M","Mid",L852="D","Dark",L852="L","Light")</f>
        <v>Mid</v>
      </c>
      <c r="L852" t="str">
        <f>_xlfn.XLOOKUP(D852,products!$A$1:$A$49,products!$C$1:$C$49,,0)</f>
        <v>M</v>
      </c>
      <c r="M852" s="3">
        <f>_xlfn.XLOOKUP(orders!D852,products!$A$1:$A$49,products!$D$1:$D$49,,0)</f>
        <v>0.2</v>
      </c>
      <c r="N852" s="5">
        <f>_xlfn.XLOOKUP(orders!D852,products!$A$1:$A$49,products!$E$1:$E$49,,0)</f>
        <v>3.375</v>
      </c>
      <c r="O852" s="5">
        <f t="shared" si="13"/>
        <v>6.75</v>
      </c>
      <c r="P852" t="str">
        <f>_xlfn.XLOOKUP(CoffeeSales[[#This Row],[Customer ID]],customers!$A$1:$A$1001,customers!$I$1:$I$1001,,0)</f>
        <v>Yes</v>
      </c>
    </row>
    <row r="853" spans="1:16" x14ac:dyDescent="0.3">
      <c r="A853" s="2" t="s">
        <v>5299</v>
      </c>
      <c r="B853" s="6">
        <v>44564</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s="2" t="str" cm="1">
        <f t="array" ref="I853">_xlfn.IFS(J853="Rob","Robusta",J853="Ara","Arabica",J853="Exc","Excelsa",J853="Lib","Liberica")</f>
        <v>Liberica</v>
      </c>
      <c r="J853" t="str">
        <f>_xlfn.XLOOKUP(orders!D853,products!$A$1:$A$49,products!$B$1:$B$49,,0)</f>
        <v>Lib</v>
      </c>
      <c r="K853" t="str" cm="1">
        <f t="array" ref="K853">_xlfn.IFS(L853="M","Mid",L853="D","Dark",L853="L","Light")</f>
        <v>Dark</v>
      </c>
      <c r="L853" t="str">
        <f>_xlfn.XLOOKUP(D853,products!$A$1:$A$49,products!$C$1:$C$49,,0)</f>
        <v>D</v>
      </c>
      <c r="M853" s="3">
        <f>_xlfn.XLOOKUP(orders!D853,products!$A$1:$A$49,products!$D$1:$D$49,,0)</f>
        <v>0.5</v>
      </c>
      <c r="N853" s="5">
        <f>_xlfn.XLOOKUP(orders!D853,products!$A$1:$A$49,products!$E$1:$E$49,,0)</f>
        <v>7.77</v>
      </c>
      <c r="O853" s="5">
        <f t="shared" si="13"/>
        <v>7.77</v>
      </c>
      <c r="P853" t="str">
        <f>_xlfn.XLOOKUP(CoffeeSales[[#This Row],[Customer ID]],customers!$A$1:$A$1001,customers!$I$1:$I$1001,,0)</f>
        <v>Yes</v>
      </c>
    </row>
    <row r="854" spans="1:16" x14ac:dyDescent="0.3">
      <c r="A854" s="2" t="s">
        <v>5305</v>
      </c>
      <c r="B854" s="6">
        <v>44565</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s="2" t="str" cm="1">
        <f t="array" ref="I854">_xlfn.IFS(J854="Rob","Robusta",J854="Ara","Arabica",J854="Exc","Excelsa",J854="Lib","Liberica")</f>
        <v>Liberica</v>
      </c>
      <c r="J854" t="str">
        <f>_xlfn.XLOOKUP(orders!D854,products!$A$1:$A$49,products!$B$1:$B$49,,0)</f>
        <v>Lib</v>
      </c>
      <c r="K854" t="str" cm="1">
        <f t="array" ref="K854">_xlfn.IFS(L854="M","Mid",L854="D","Dark",L854="L","Light")</f>
        <v>Dark</v>
      </c>
      <c r="L854" t="str">
        <f>_xlfn.XLOOKUP(D854,products!$A$1:$A$49,products!$C$1:$C$49,,0)</f>
        <v>D</v>
      </c>
      <c r="M854" s="3">
        <f>_xlfn.XLOOKUP(orders!D854,products!$A$1:$A$49,products!$D$1:$D$49,,0)</f>
        <v>2.5</v>
      </c>
      <c r="N854" s="5">
        <f>_xlfn.XLOOKUP(orders!D854,products!$A$1:$A$49,products!$E$1:$E$49,,0)</f>
        <v>29.784999999999997</v>
      </c>
      <c r="O854" s="5">
        <f t="shared" si="13"/>
        <v>119.13999999999999</v>
      </c>
      <c r="P854" t="str">
        <f>_xlfn.XLOOKUP(CoffeeSales[[#This Row],[Customer ID]],customers!$A$1:$A$1001,customers!$I$1:$I$1001,,0)</f>
        <v>Yes</v>
      </c>
    </row>
    <row r="855" spans="1:16" x14ac:dyDescent="0.3">
      <c r="A855" s="2" t="s">
        <v>5310</v>
      </c>
      <c r="B855" s="6">
        <v>44566</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s="2" t="str" cm="1">
        <f t="array" ref="I855">_xlfn.IFS(J855="Rob","Robusta",J855="Ara","Arabica",J855="Exc","Excelsa",J855="Lib","Liberica")</f>
        <v>Arabica</v>
      </c>
      <c r="J855" t="str">
        <f>_xlfn.XLOOKUP(orders!D855,products!$A$1:$A$49,products!$B$1:$B$49,,0)</f>
        <v>Ara</v>
      </c>
      <c r="K855" t="str" cm="1">
        <f t="array" ref="K855">_xlfn.IFS(L855="M","Mid",L855="D","Dark",L855="L","Light")</f>
        <v>Dark</v>
      </c>
      <c r="L855" t="str">
        <f>_xlfn.XLOOKUP(D855,products!$A$1:$A$49,products!$C$1:$C$49,,0)</f>
        <v>D</v>
      </c>
      <c r="M855" s="3">
        <f>_xlfn.XLOOKUP(orders!D855,products!$A$1:$A$49,products!$D$1:$D$49,,0)</f>
        <v>1</v>
      </c>
      <c r="N855" s="5">
        <f>_xlfn.XLOOKUP(orders!D855,products!$A$1:$A$49,products!$E$1:$E$49,,0)</f>
        <v>9.9499999999999993</v>
      </c>
      <c r="O855" s="5">
        <f t="shared" si="13"/>
        <v>19.899999999999999</v>
      </c>
      <c r="P855" t="str">
        <f>_xlfn.XLOOKUP(CoffeeSales[[#This Row],[Customer ID]],customers!$A$1:$A$1001,customers!$I$1:$I$1001,,0)</f>
        <v>No</v>
      </c>
    </row>
    <row r="856" spans="1:16" x14ac:dyDescent="0.3">
      <c r="A856" s="2" t="s">
        <v>5315</v>
      </c>
      <c r="B856" s="6">
        <v>44567</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s="2" t="str" cm="1">
        <f t="array" ref="I856">_xlfn.IFS(J856="Rob","Robusta",J856="Ara","Arabica",J856="Exc","Excelsa",J856="Lib","Liberica")</f>
        <v>Robusta</v>
      </c>
      <c r="J856" t="str">
        <f>_xlfn.XLOOKUP(orders!D856,products!$A$1:$A$49,products!$B$1:$B$49,,0)</f>
        <v>Rob</v>
      </c>
      <c r="K856" t="str" cm="1">
        <f t="array" ref="K856">_xlfn.IFS(L856="M","Mid",L856="D","Dark",L856="L","Light")</f>
        <v>Light</v>
      </c>
      <c r="L856" t="str">
        <f>_xlfn.XLOOKUP(D856,products!$A$1:$A$49,products!$C$1:$C$49,,0)</f>
        <v>L</v>
      </c>
      <c r="M856" s="3">
        <f>_xlfn.XLOOKUP(orders!D856,products!$A$1:$A$49,products!$D$1:$D$49,,0)</f>
        <v>0.5</v>
      </c>
      <c r="N856" s="5">
        <f>_xlfn.XLOOKUP(orders!D856,products!$A$1:$A$49,products!$E$1:$E$49,,0)</f>
        <v>7.169999999999999</v>
      </c>
      <c r="O856" s="5">
        <f t="shared" si="13"/>
        <v>35.849999999999994</v>
      </c>
      <c r="P856" t="str">
        <f>_xlfn.XLOOKUP(CoffeeSales[[#This Row],[Customer ID]],customers!$A$1:$A$1001,customers!$I$1:$I$1001,,0)</f>
        <v>Yes</v>
      </c>
    </row>
    <row r="857" spans="1:16" x14ac:dyDescent="0.3">
      <c r="A857" s="2" t="s">
        <v>5321</v>
      </c>
      <c r="B857" s="6">
        <v>44568</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s="2" t="str" cm="1">
        <f t="array" ref="I857">_xlfn.IFS(J857="Rob","Robusta",J857="Ara","Arabica",J857="Exc","Excelsa",J857="Lib","Liberica")</f>
        <v>Liberica</v>
      </c>
      <c r="J857" t="str">
        <f>_xlfn.XLOOKUP(orders!D857,products!$A$1:$A$49,products!$B$1:$B$49,,0)</f>
        <v>Lib</v>
      </c>
      <c r="K857" t="str" cm="1">
        <f t="array" ref="K857">_xlfn.IFS(L857="M","Mid",L857="D","Dark",L857="L","Light")</f>
        <v>Dark</v>
      </c>
      <c r="L857" t="str">
        <f>_xlfn.XLOOKUP(D857,products!$A$1:$A$49,products!$C$1:$C$49,,0)</f>
        <v>D</v>
      </c>
      <c r="M857" s="3">
        <f>_xlfn.XLOOKUP(orders!D857,products!$A$1:$A$49,products!$D$1:$D$49,,0)</f>
        <v>2.5</v>
      </c>
      <c r="N857" s="5">
        <f>_xlfn.XLOOKUP(orders!D857,products!$A$1:$A$49,products!$E$1:$E$49,,0)</f>
        <v>29.784999999999997</v>
      </c>
      <c r="O857" s="5">
        <f t="shared" si="13"/>
        <v>89.35499999999999</v>
      </c>
      <c r="P857" t="str">
        <f>_xlfn.XLOOKUP(CoffeeSales[[#This Row],[Customer ID]],customers!$A$1:$A$1001,customers!$I$1:$I$1001,,0)</f>
        <v>No</v>
      </c>
    </row>
    <row r="858" spans="1:16" x14ac:dyDescent="0.3">
      <c r="A858" s="2" t="s">
        <v>5327</v>
      </c>
      <c r="B858" s="6">
        <v>44569</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s="2" t="str" cm="1">
        <f t="array" ref="I858">_xlfn.IFS(J858="Rob","Robusta",J858="Ara","Arabica",J858="Exc","Excelsa",J858="Lib","Liberica")</f>
        <v>Liberica</v>
      </c>
      <c r="J858" t="str">
        <f>_xlfn.XLOOKUP(orders!D858,products!$A$1:$A$49,products!$B$1:$B$49,,0)</f>
        <v>Lib</v>
      </c>
      <c r="K858" t="str" cm="1">
        <f t="array" ref="K858">_xlfn.IFS(L858="M","Mid",L858="D","Dark",L858="L","Light")</f>
        <v>Mid</v>
      </c>
      <c r="L858" t="str">
        <f>_xlfn.XLOOKUP(D858,products!$A$1:$A$49,products!$C$1:$C$49,,0)</f>
        <v>M</v>
      </c>
      <c r="M858" s="3">
        <f>_xlfn.XLOOKUP(orders!D858,products!$A$1:$A$49,products!$D$1:$D$49,,0)</f>
        <v>0.2</v>
      </c>
      <c r="N858" s="5">
        <f>_xlfn.XLOOKUP(orders!D858,products!$A$1:$A$49,products!$E$1:$E$49,,0)</f>
        <v>4.3650000000000002</v>
      </c>
      <c r="O858" s="5">
        <f t="shared" si="13"/>
        <v>8.73</v>
      </c>
      <c r="P858" t="str">
        <f>_xlfn.XLOOKUP(CoffeeSales[[#This Row],[Customer ID]],customers!$A$1:$A$1001,customers!$I$1:$I$1001,,0)</f>
        <v>Yes</v>
      </c>
    </row>
    <row r="859" spans="1:16" x14ac:dyDescent="0.3">
      <c r="A859" s="2" t="s">
        <v>5333</v>
      </c>
      <c r="B859" s="6">
        <v>44570</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s="2" t="str" cm="1">
        <f t="array" ref="I859">_xlfn.IFS(J859="Rob","Robusta",J859="Ara","Arabica",J859="Exc","Excelsa",J859="Lib","Liberica")</f>
        <v>Robusta</v>
      </c>
      <c r="J859" t="str">
        <f>_xlfn.XLOOKUP(orders!D859,products!$A$1:$A$49,products!$B$1:$B$49,,0)</f>
        <v>Rob</v>
      </c>
      <c r="K859" t="str" cm="1">
        <f t="array" ref="K859">_xlfn.IFS(L859="M","Mid",L859="D","Dark",L859="L","Light")</f>
        <v>Light</v>
      </c>
      <c r="L859" t="str">
        <f>_xlfn.XLOOKUP(D859,products!$A$1:$A$49,products!$C$1:$C$49,,0)</f>
        <v>L</v>
      </c>
      <c r="M859" s="3">
        <f>_xlfn.XLOOKUP(orders!D859,products!$A$1:$A$49,products!$D$1:$D$49,,0)</f>
        <v>2.5</v>
      </c>
      <c r="N859" s="5">
        <f>_xlfn.XLOOKUP(orders!D859,products!$A$1:$A$49,products!$E$1:$E$49,,0)</f>
        <v>27.484999999999996</v>
      </c>
      <c r="O859" s="5">
        <f t="shared" si="13"/>
        <v>137.42499999999998</v>
      </c>
      <c r="P859" t="str">
        <f>_xlfn.XLOOKUP(CoffeeSales[[#This Row],[Customer ID]],customers!$A$1:$A$1001,customers!$I$1:$I$1001,,0)</f>
        <v>No</v>
      </c>
    </row>
    <row r="860" spans="1:16" x14ac:dyDescent="0.3">
      <c r="A860" s="2" t="s">
        <v>5339</v>
      </c>
      <c r="B860" s="6">
        <v>44571</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s="2" t="str" cm="1">
        <f t="array" ref="I860">_xlfn.IFS(J860="Rob","Robusta",J860="Ara","Arabica",J860="Exc","Excelsa",J860="Lib","Liberica")</f>
        <v>Liberica</v>
      </c>
      <c r="J860" t="str">
        <f>_xlfn.XLOOKUP(orders!D860,products!$A$1:$A$49,products!$B$1:$B$49,,0)</f>
        <v>Lib</v>
      </c>
      <c r="K860" t="str" cm="1">
        <f t="array" ref="K860">_xlfn.IFS(L860="M","Mid",L860="D","Dark",L860="L","Light")</f>
        <v>Mid</v>
      </c>
      <c r="L860" t="str">
        <f>_xlfn.XLOOKUP(D860,products!$A$1:$A$49,products!$C$1:$C$49,,0)</f>
        <v>M</v>
      </c>
      <c r="M860" s="3">
        <f>_xlfn.XLOOKUP(orders!D860,products!$A$1:$A$49,products!$D$1:$D$49,,0)</f>
        <v>0.5</v>
      </c>
      <c r="N860" s="5">
        <f>_xlfn.XLOOKUP(orders!D860,products!$A$1:$A$49,products!$E$1:$E$49,,0)</f>
        <v>8.73</v>
      </c>
      <c r="O860" s="5">
        <f t="shared" si="13"/>
        <v>34.92</v>
      </c>
      <c r="P860" t="str">
        <f>_xlfn.XLOOKUP(CoffeeSales[[#This Row],[Customer ID]],customers!$A$1:$A$1001,customers!$I$1:$I$1001,,0)</f>
        <v>No</v>
      </c>
    </row>
    <row r="861" spans="1:16" x14ac:dyDescent="0.3">
      <c r="A861" s="2" t="s">
        <v>5345</v>
      </c>
      <c r="B861" s="6">
        <v>44572</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s="2" t="str" cm="1">
        <f t="array" ref="I861">_xlfn.IFS(J861="Rob","Robusta",J861="Ara","Arabica",J861="Exc","Excelsa",J861="Lib","Liberica")</f>
        <v>Arabica</v>
      </c>
      <c r="J861" t="str">
        <f>_xlfn.XLOOKUP(orders!D861,products!$A$1:$A$49,products!$B$1:$B$49,,0)</f>
        <v>Ara</v>
      </c>
      <c r="K861" t="str" cm="1">
        <f t="array" ref="K861">_xlfn.IFS(L861="M","Mid",L861="D","Dark",L861="L","Light")</f>
        <v>Light</v>
      </c>
      <c r="L861" t="str">
        <f>_xlfn.XLOOKUP(D861,products!$A$1:$A$49,products!$C$1:$C$49,,0)</f>
        <v>L</v>
      </c>
      <c r="M861" s="3">
        <f>_xlfn.XLOOKUP(orders!D861,products!$A$1:$A$49,products!$D$1:$D$49,,0)</f>
        <v>2.5</v>
      </c>
      <c r="N861" s="5">
        <f>_xlfn.XLOOKUP(orders!D861,products!$A$1:$A$49,products!$E$1:$E$49,,0)</f>
        <v>29.784999999999997</v>
      </c>
      <c r="O861" s="5">
        <f t="shared" si="13"/>
        <v>178.70999999999998</v>
      </c>
      <c r="P861" t="str">
        <f>_xlfn.XLOOKUP(CoffeeSales[[#This Row],[Customer ID]],customers!$A$1:$A$1001,customers!$I$1:$I$1001,,0)</f>
        <v>No</v>
      </c>
    </row>
    <row r="862" spans="1:16" x14ac:dyDescent="0.3">
      <c r="A862" s="2" t="s">
        <v>5351</v>
      </c>
      <c r="B862" s="6">
        <v>44573</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s="2" t="str" cm="1">
        <f t="array" ref="I862">_xlfn.IFS(J862="Rob","Robusta",J862="Ara","Arabica",J862="Exc","Excelsa",J862="Lib","Liberica")</f>
        <v>Arabica</v>
      </c>
      <c r="J862" t="str">
        <f>_xlfn.XLOOKUP(orders!D862,products!$A$1:$A$49,products!$B$1:$B$49,,0)</f>
        <v>Ara</v>
      </c>
      <c r="K862" t="str" cm="1">
        <f t="array" ref="K862">_xlfn.IFS(L862="M","Mid",L862="D","Dark",L862="L","Light")</f>
        <v>Mid</v>
      </c>
      <c r="L862" t="str">
        <f>_xlfn.XLOOKUP(D862,products!$A$1:$A$49,products!$C$1:$C$49,,0)</f>
        <v>M</v>
      </c>
      <c r="M862" s="3">
        <f>_xlfn.XLOOKUP(orders!D862,products!$A$1:$A$49,products!$D$1:$D$49,,0)</f>
        <v>2.5</v>
      </c>
      <c r="N862" s="5">
        <f>_xlfn.XLOOKUP(orders!D862,products!$A$1:$A$49,products!$E$1:$E$49,,0)</f>
        <v>25.874999999999996</v>
      </c>
      <c r="O862" s="5">
        <f t="shared" si="13"/>
        <v>25.874999999999996</v>
      </c>
      <c r="P862" t="str">
        <f>_xlfn.XLOOKUP(CoffeeSales[[#This Row],[Customer ID]],customers!$A$1:$A$1001,customers!$I$1:$I$1001,,0)</f>
        <v>No</v>
      </c>
    </row>
    <row r="863" spans="1:16" x14ac:dyDescent="0.3">
      <c r="A863" s="2" t="s">
        <v>5356</v>
      </c>
      <c r="B863" s="6">
        <v>44574</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s="2" t="str" cm="1">
        <f t="array" ref="I863">_xlfn.IFS(J863="Rob","Robusta",J863="Ara","Arabica",J863="Exc","Excelsa",J863="Lib","Liberica")</f>
        <v>Liberica</v>
      </c>
      <c r="J863" t="str">
        <f>_xlfn.XLOOKUP(orders!D863,products!$A$1:$A$49,products!$B$1:$B$49,,0)</f>
        <v>Lib</v>
      </c>
      <c r="K863" t="str" cm="1">
        <f t="array" ref="K863">_xlfn.IFS(L863="M","Mid",L863="D","Dark",L863="L","Light")</f>
        <v>Dark</v>
      </c>
      <c r="L863" t="str">
        <f>_xlfn.XLOOKUP(D863,products!$A$1:$A$49,products!$C$1:$C$49,,0)</f>
        <v>D</v>
      </c>
      <c r="M863" s="3">
        <f>_xlfn.XLOOKUP(orders!D863,products!$A$1:$A$49,products!$D$1:$D$49,,0)</f>
        <v>1</v>
      </c>
      <c r="N863" s="5">
        <f>_xlfn.XLOOKUP(orders!D863,products!$A$1:$A$49,products!$E$1:$E$49,,0)</f>
        <v>12.95</v>
      </c>
      <c r="O863" s="5">
        <f t="shared" si="13"/>
        <v>77.699999999999989</v>
      </c>
      <c r="P863" t="str">
        <f>_xlfn.XLOOKUP(CoffeeSales[[#This Row],[Customer ID]],customers!$A$1:$A$1001,customers!$I$1:$I$1001,,0)</f>
        <v>Yes</v>
      </c>
    </row>
    <row r="864" spans="1:16" x14ac:dyDescent="0.3">
      <c r="A864" s="2" t="s">
        <v>5362</v>
      </c>
      <c r="B864" s="6">
        <v>44575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s="2" t="str" cm="1">
        <f t="array" ref="I864">_xlfn.IFS(J864="Rob","Robusta",J864="Ara","Arabica",J864="Exc","Excelsa",J864="Lib","Liberica")</f>
        <v>Robusta</v>
      </c>
      <c r="J864" t="str">
        <f>_xlfn.XLOOKUP(orders!D864,products!$A$1:$A$49,products!$B$1:$B$49,,0)</f>
        <v>Rob</v>
      </c>
      <c r="K864" t="str" cm="1">
        <f t="array" ref="K864">_xlfn.IFS(L864="M","Mid",L864="D","Dark",L864="L","Light")</f>
        <v>Mid</v>
      </c>
      <c r="L864" t="str">
        <f>_xlfn.XLOOKUP(D864,products!$A$1:$A$49,products!$C$1:$C$49,,0)</f>
        <v>M</v>
      </c>
      <c r="M864" s="3">
        <f>_xlfn.XLOOKUP(orders!D864,products!$A$1:$A$49,products!$D$1:$D$49,,0)</f>
        <v>1</v>
      </c>
      <c r="N864" s="5">
        <f>_xlfn.XLOOKUP(orders!D864,products!$A$1:$A$49,products!$E$1:$E$49,,0)</f>
        <v>9.9499999999999993</v>
      </c>
      <c r="O864" s="5">
        <f t="shared" si="13"/>
        <v>9.9499999999999993</v>
      </c>
      <c r="P864" t="str">
        <f>_xlfn.XLOOKUP(CoffeeSales[[#This Row],[Customer ID]],customers!$A$1:$A$1001,customers!$I$1:$I$1001,,0)</f>
        <v>Yes</v>
      </c>
    </row>
    <row r="865" spans="1:16" x14ac:dyDescent="0.3">
      <c r="A865" s="2" t="s">
        <v>5368</v>
      </c>
      <c r="B865" s="6">
        <v>44576</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s="2" t="str" cm="1">
        <f t="array" ref="I865">_xlfn.IFS(J865="Rob","Robusta",J865="Ara","Arabica",J865="Exc","Excelsa",J865="Lib","Liberica")</f>
        <v>Liberica</v>
      </c>
      <c r="J865" t="str">
        <f>_xlfn.XLOOKUP(orders!D865,products!$A$1:$A$49,products!$B$1:$B$49,,0)</f>
        <v>Lib</v>
      </c>
      <c r="K865" t="str" cm="1">
        <f t="array" ref="K865">_xlfn.IFS(L865="M","Mid",L865="D","Dark",L865="L","Light")</f>
        <v>Mid</v>
      </c>
      <c r="L865" t="str">
        <f>_xlfn.XLOOKUP(D865,products!$A$1:$A$49,products!$C$1:$C$49,,0)</f>
        <v>M</v>
      </c>
      <c r="M865" s="3">
        <f>_xlfn.XLOOKUP(orders!D865,products!$A$1:$A$49,products!$D$1:$D$49,,0)</f>
        <v>1</v>
      </c>
      <c r="N865" s="5">
        <f>_xlfn.XLOOKUP(orders!D865,products!$A$1:$A$49,products!$E$1:$E$49,,0)</f>
        <v>14.55</v>
      </c>
      <c r="O865" s="5">
        <f t="shared" si="13"/>
        <v>29.1</v>
      </c>
      <c r="P865" t="str">
        <f>_xlfn.XLOOKUP(CoffeeSales[[#This Row],[Customer ID]],customers!$A$1:$A$1001,customers!$I$1:$I$1001,,0)</f>
        <v>Yes</v>
      </c>
    </row>
    <row r="866" spans="1:16" x14ac:dyDescent="0.3">
      <c r="A866" s="2" t="s">
        <v>5374</v>
      </c>
      <c r="B866" s="6">
        <v>44577</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s="2" t="str" cm="1">
        <f t="array" ref="I866">_xlfn.IFS(J866="Rob","Robusta",J866="Ara","Arabica",J866="Exc","Excelsa",J866="Lib","Liberica")</f>
        <v>Robusta</v>
      </c>
      <c r="J866" t="str">
        <f>_xlfn.XLOOKUP(orders!D866,products!$A$1:$A$49,products!$B$1:$B$49,,0)</f>
        <v>Rob</v>
      </c>
      <c r="K866" t="str" cm="1">
        <f t="array" ref="K866">_xlfn.IFS(L866="M","Mid",L866="D","Dark",L866="L","Light")</f>
        <v>Light</v>
      </c>
      <c r="L866" t="str">
        <f>_xlfn.XLOOKUP(D866,products!$A$1:$A$49,products!$C$1:$C$49,,0)</f>
        <v>L</v>
      </c>
      <c r="M866" s="3">
        <f>_xlfn.XLOOKUP(orders!D866,products!$A$1:$A$49,products!$D$1:$D$49,,0)</f>
        <v>0.2</v>
      </c>
      <c r="N866" s="5">
        <f>_xlfn.XLOOKUP(orders!D866,products!$A$1:$A$49,products!$E$1:$E$49,,0)</f>
        <v>3.5849999999999995</v>
      </c>
      <c r="O866" s="5">
        <f t="shared" si="13"/>
        <v>21.509999999999998</v>
      </c>
      <c r="P866" t="str">
        <f>_xlfn.XLOOKUP(CoffeeSales[[#This Row],[Customer ID]],customers!$A$1:$A$1001,customers!$I$1:$I$1001,,0)</f>
        <v>No</v>
      </c>
    </row>
    <row r="867" spans="1:16" x14ac:dyDescent="0.3">
      <c r="A867" s="2" t="s">
        <v>5380</v>
      </c>
      <c r="B867" s="6">
        <v>44578</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s="2" t="str" cm="1">
        <f t="array" ref="I867">_xlfn.IFS(J867="Rob","Robusta",J867="Ara","Arabica",J867="Exc","Excelsa",J867="Lib","Liberica")</f>
        <v>Arabica</v>
      </c>
      <c r="J867" t="str">
        <f>_xlfn.XLOOKUP(orders!D867,products!$A$1:$A$49,products!$B$1:$B$49,,0)</f>
        <v>Ara</v>
      </c>
      <c r="K867" t="str" cm="1">
        <f t="array" ref="K867">_xlfn.IFS(L867="M","Mid",L867="D","Dark",L867="L","Light")</f>
        <v>Mid</v>
      </c>
      <c r="L867" t="str">
        <f>_xlfn.XLOOKUP(D867,products!$A$1:$A$49,products!$C$1:$C$49,,0)</f>
        <v>M</v>
      </c>
      <c r="M867" s="3">
        <f>_xlfn.XLOOKUP(orders!D867,products!$A$1:$A$49,products!$D$1:$D$49,,0)</f>
        <v>0.5</v>
      </c>
      <c r="N867" s="5">
        <f>_xlfn.XLOOKUP(orders!D867,products!$A$1:$A$49,products!$E$1:$E$49,,0)</f>
        <v>6.75</v>
      </c>
      <c r="O867" s="5">
        <f t="shared" si="13"/>
        <v>6.75</v>
      </c>
      <c r="P867" t="str">
        <f>_xlfn.XLOOKUP(CoffeeSales[[#This Row],[Customer ID]],customers!$A$1:$A$1001,customers!$I$1:$I$1001,,0)</f>
        <v>Yes</v>
      </c>
    </row>
    <row r="868" spans="1:16" x14ac:dyDescent="0.3">
      <c r="A868" s="2" t="s">
        <v>5385</v>
      </c>
      <c r="B868" s="6">
        <v>44579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s="2" t="str" cm="1">
        <f t="array" ref="I868">_xlfn.IFS(J868="Rob","Robusta",J868="Ara","Arabica",J868="Exc","Excelsa",J868="Lib","Liberica")</f>
        <v>Arabica</v>
      </c>
      <c r="J868" t="str">
        <f>_xlfn.XLOOKUP(orders!D868,products!$A$1:$A$49,products!$B$1:$B$49,,0)</f>
        <v>Ara</v>
      </c>
      <c r="K868" t="str" cm="1">
        <f t="array" ref="K868">_xlfn.IFS(L868="M","Mid",L868="D","Dark",L868="L","Light")</f>
        <v>Dark</v>
      </c>
      <c r="L868" t="str">
        <f>_xlfn.XLOOKUP(D868,products!$A$1:$A$49,products!$C$1:$C$49,,0)</f>
        <v>D</v>
      </c>
      <c r="M868" s="3">
        <f>_xlfn.XLOOKUP(orders!D868,products!$A$1:$A$49,products!$D$1:$D$49,,0)</f>
        <v>0.5</v>
      </c>
      <c r="N868" s="5">
        <f>_xlfn.XLOOKUP(orders!D868,products!$A$1:$A$49,products!$E$1:$E$49,,0)</f>
        <v>5.97</v>
      </c>
      <c r="O868" s="5">
        <f t="shared" si="13"/>
        <v>17.91</v>
      </c>
      <c r="P868" t="str">
        <f>_xlfn.XLOOKUP(CoffeeSales[[#This Row],[Customer ID]],customers!$A$1:$A$1001,customers!$I$1:$I$1001,,0)</f>
        <v>No</v>
      </c>
    </row>
    <row r="869" spans="1:16" x14ac:dyDescent="0.3">
      <c r="A869" s="2" t="s">
        <v>5391</v>
      </c>
      <c r="B869" s="6">
        <v>44580</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s="2" t="str" cm="1">
        <f t="array" ref="I869">_xlfn.IFS(J869="Rob","Robusta",J869="Ara","Arabica",J869="Exc","Excelsa",J869="Lib","Liberica")</f>
        <v>Arabica</v>
      </c>
      <c r="J869" t="str">
        <f>_xlfn.XLOOKUP(orders!D869,products!$A$1:$A$49,products!$B$1:$B$49,,0)</f>
        <v>Ara</v>
      </c>
      <c r="K869" t="str" cm="1">
        <f t="array" ref="K869">_xlfn.IFS(L869="M","Mid",L869="D","Dark",L869="L","Light")</f>
        <v>Light</v>
      </c>
      <c r="L869" t="str">
        <f>_xlfn.XLOOKUP(D869,products!$A$1:$A$49,products!$C$1:$C$49,,0)</f>
        <v>L</v>
      </c>
      <c r="M869" s="3">
        <f>_xlfn.XLOOKUP(orders!D869,products!$A$1:$A$49,products!$D$1:$D$49,,0)</f>
        <v>2.5</v>
      </c>
      <c r="N869" s="5">
        <f>_xlfn.XLOOKUP(orders!D869,products!$A$1:$A$49,products!$E$1:$E$49,,0)</f>
        <v>29.784999999999997</v>
      </c>
      <c r="O869" s="5">
        <f t="shared" si="13"/>
        <v>29.784999999999997</v>
      </c>
      <c r="P869" t="str">
        <f>_xlfn.XLOOKUP(CoffeeSales[[#This Row],[Customer ID]],customers!$A$1:$A$1001,customers!$I$1:$I$1001,,0)</f>
        <v>Yes</v>
      </c>
    </row>
    <row r="870" spans="1:16" x14ac:dyDescent="0.3">
      <c r="A870" s="2" t="s">
        <v>5396</v>
      </c>
      <c r="B870" s="6">
        <v>44581</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s="2" t="str" cm="1">
        <f t="array" ref="I870">_xlfn.IFS(J870="Rob","Robusta",J870="Ara","Arabica",J870="Exc","Excelsa",J870="Lib","Liberica")</f>
        <v>Excelsa</v>
      </c>
      <c r="J870" t="str">
        <f>_xlfn.XLOOKUP(orders!D870,products!$A$1:$A$49,products!$B$1:$B$49,,0)</f>
        <v>Exc</v>
      </c>
      <c r="K870" t="str" cm="1">
        <f t="array" ref="K870">_xlfn.IFS(L870="M","Mid",L870="D","Dark",L870="L","Light")</f>
        <v>Mid</v>
      </c>
      <c r="L870" t="str">
        <f>_xlfn.XLOOKUP(D870,products!$A$1:$A$49,products!$C$1:$C$49,,0)</f>
        <v>M</v>
      </c>
      <c r="M870" s="3">
        <f>_xlfn.XLOOKUP(orders!D870,products!$A$1:$A$49,products!$D$1:$D$49,,0)</f>
        <v>0.5</v>
      </c>
      <c r="N870" s="5">
        <f>_xlfn.XLOOKUP(orders!D870,products!$A$1:$A$49,products!$E$1:$E$49,,0)</f>
        <v>8.25</v>
      </c>
      <c r="O870" s="5">
        <f t="shared" si="13"/>
        <v>41.25</v>
      </c>
      <c r="P870" t="str">
        <f>_xlfn.XLOOKUP(CoffeeSales[[#This Row],[Customer ID]],customers!$A$1:$A$1001,customers!$I$1:$I$1001,,0)</f>
        <v>Yes</v>
      </c>
    </row>
    <row r="871" spans="1:16" x14ac:dyDescent="0.3">
      <c r="A871" s="2" t="s">
        <v>5402</v>
      </c>
      <c r="B871" s="6">
        <v>44582</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s="2" t="str" cm="1">
        <f t="array" ref="I871">_xlfn.IFS(J871="Rob","Robusta",J871="Ara","Arabica",J871="Exc","Excelsa",J871="Lib","Liberica")</f>
        <v>Robusta</v>
      </c>
      <c r="J871" t="str">
        <f>_xlfn.XLOOKUP(orders!D871,products!$A$1:$A$49,products!$B$1:$B$49,,0)</f>
        <v>Rob</v>
      </c>
      <c r="K871" t="str" cm="1">
        <f t="array" ref="K871">_xlfn.IFS(L871="M","Mid",L871="D","Dark",L871="L","Light")</f>
        <v>Mid</v>
      </c>
      <c r="L871" t="str">
        <f>_xlfn.XLOOKUP(D871,products!$A$1:$A$49,products!$C$1:$C$49,,0)</f>
        <v>M</v>
      </c>
      <c r="M871" s="3">
        <f>_xlfn.XLOOKUP(orders!D871,products!$A$1:$A$49,products!$D$1:$D$49,,0)</f>
        <v>0.5</v>
      </c>
      <c r="N871" s="5">
        <f>_xlfn.XLOOKUP(orders!D871,products!$A$1:$A$49,products!$E$1:$E$49,,0)</f>
        <v>5.97</v>
      </c>
      <c r="O871" s="5">
        <f t="shared" si="13"/>
        <v>17.91</v>
      </c>
      <c r="P871" t="str">
        <f>_xlfn.XLOOKUP(CoffeeSales[[#This Row],[Customer ID]],customers!$A$1:$A$1001,customers!$I$1:$I$1001,,0)</f>
        <v>Yes</v>
      </c>
    </row>
    <row r="872" spans="1:16" x14ac:dyDescent="0.3">
      <c r="A872" s="2" t="s">
        <v>5407</v>
      </c>
      <c r="B872" s="6">
        <v>44583</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s="2" t="str" cm="1">
        <f t="array" ref="I872">_xlfn.IFS(J872="Rob","Robusta",J872="Ara","Arabica",J872="Exc","Excelsa",J872="Lib","Liberica")</f>
        <v>Excelsa</v>
      </c>
      <c r="J872" t="str">
        <f>_xlfn.XLOOKUP(orders!D872,products!$A$1:$A$49,products!$B$1:$B$49,,0)</f>
        <v>Exc</v>
      </c>
      <c r="K872" t="str" cm="1">
        <f t="array" ref="K872">_xlfn.IFS(L872="M","Mid",L872="D","Dark",L872="L","Light")</f>
        <v>Dark</v>
      </c>
      <c r="L872" t="str">
        <f>_xlfn.XLOOKUP(D872,products!$A$1:$A$49,products!$C$1:$C$49,,0)</f>
        <v>D</v>
      </c>
      <c r="M872" s="3">
        <f>_xlfn.XLOOKUP(orders!D872,products!$A$1:$A$49,products!$D$1:$D$49,,0)</f>
        <v>0.5</v>
      </c>
      <c r="N872" s="5">
        <f>_xlfn.XLOOKUP(orders!D872,products!$A$1:$A$49,products!$E$1:$E$49,,0)</f>
        <v>7.29</v>
      </c>
      <c r="O872" s="5">
        <f t="shared" si="13"/>
        <v>7.29</v>
      </c>
      <c r="P872" t="str">
        <f>_xlfn.XLOOKUP(CoffeeSales[[#This Row],[Customer ID]],customers!$A$1:$A$1001,customers!$I$1:$I$1001,,0)</f>
        <v>Yes</v>
      </c>
    </row>
    <row r="873" spans="1:16" x14ac:dyDescent="0.3">
      <c r="A873" s="2" t="s">
        <v>5413</v>
      </c>
      <c r="B873" s="6">
        <v>44584</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s="2" t="str" cm="1">
        <f t="array" ref="I873">_xlfn.IFS(J873="Rob","Robusta",J873="Ara","Arabica",J873="Exc","Excelsa",J873="Lib","Liberica")</f>
        <v>Excelsa</v>
      </c>
      <c r="J873" t="str">
        <f>_xlfn.XLOOKUP(orders!D873,products!$A$1:$A$49,products!$B$1:$B$49,,0)</f>
        <v>Exc</v>
      </c>
      <c r="K873" t="str" cm="1">
        <f t="array" ref="K873">_xlfn.IFS(L873="M","Mid",L873="D","Dark",L873="L","Light")</f>
        <v>Light</v>
      </c>
      <c r="L873" t="str">
        <f>_xlfn.XLOOKUP(D873,products!$A$1:$A$49,products!$C$1:$C$49,,0)</f>
        <v>L</v>
      </c>
      <c r="M873" s="3">
        <f>_xlfn.XLOOKUP(orders!D873,products!$A$1:$A$49,products!$D$1:$D$49,,0)</f>
        <v>1</v>
      </c>
      <c r="N873" s="5">
        <f>_xlfn.XLOOKUP(orders!D873,products!$A$1:$A$49,products!$E$1:$E$49,,0)</f>
        <v>14.85</v>
      </c>
      <c r="O873" s="5">
        <f t="shared" si="13"/>
        <v>29.7</v>
      </c>
      <c r="P873" t="str">
        <f>_xlfn.XLOOKUP(CoffeeSales[[#This Row],[Customer ID]],customers!$A$1:$A$1001,customers!$I$1:$I$1001,,0)</f>
        <v>Yes</v>
      </c>
    </row>
    <row r="874" spans="1:16" x14ac:dyDescent="0.3">
      <c r="A874" s="2" t="s">
        <v>5421</v>
      </c>
      <c r="B874" s="6">
        <v>44585</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s="2" t="str" cm="1">
        <f t="array" ref="I874">_xlfn.IFS(J874="Rob","Robusta",J874="Ara","Arabica",J874="Exc","Excelsa",J874="Lib","Liberica")</f>
        <v>Arabica</v>
      </c>
      <c r="J874" t="str">
        <f>_xlfn.XLOOKUP(orders!D874,products!$A$1:$A$49,products!$B$1:$B$49,,0)</f>
        <v>Ara</v>
      </c>
      <c r="K874" t="str" cm="1">
        <f t="array" ref="K874">_xlfn.IFS(L874="M","Mid",L874="D","Dark",L874="L","Light")</f>
        <v>Mid</v>
      </c>
      <c r="L874" t="str">
        <f>_xlfn.XLOOKUP(D874,products!$A$1:$A$49,products!$C$1:$C$49,,0)</f>
        <v>M</v>
      </c>
      <c r="M874" s="3">
        <f>_xlfn.XLOOKUP(orders!D874,products!$A$1:$A$49,products!$D$1:$D$49,,0)</f>
        <v>1</v>
      </c>
      <c r="N874" s="5">
        <f>_xlfn.XLOOKUP(orders!D874,products!$A$1:$A$49,products!$E$1:$E$49,,0)</f>
        <v>11.25</v>
      </c>
      <c r="O874" s="5">
        <f t="shared" si="13"/>
        <v>22.5</v>
      </c>
      <c r="P874" t="str">
        <f>_xlfn.XLOOKUP(CoffeeSales[[#This Row],[Customer ID]],customers!$A$1:$A$1001,customers!$I$1:$I$1001,,0)</f>
        <v>No</v>
      </c>
    </row>
    <row r="875" spans="1:16" x14ac:dyDescent="0.3">
      <c r="A875" s="2" t="s">
        <v>5427</v>
      </c>
      <c r="B875" s="6">
        <v>44586</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s="2" t="str" cm="1">
        <f t="array" ref="I875">_xlfn.IFS(J875="Rob","Robusta",J875="Ara","Arabica",J875="Exc","Excelsa",J875="Lib","Liberica")</f>
        <v>Robusta</v>
      </c>
      <c r="J875" t="str">
        <f>_xlfn.XLOOKUP(orders!D875,products!$A$1:$A$49,products!$B$1:$B$49,,0)</f>
        <v>Rob</v>
      </c>
      <c r="K875" t="str" cm="1">
        <f t="array" ref="K875">_xlfn.IFS(L875="M","Mid",L875="D","Dark",L875="L","Light")</f>
        <v>Mid</v>
      </c>
      <c r="L875" t="str">
        <f>_xlfn.XLOOKUP(D875,products!$A$1:$A$49,products!$C$1:$C$49,,0)</f>
        <v>M</v>
      </c>
      <c r="M875" s="3">
        <f>_xlfn.XLOOKUP(orders!D875,products!$A$1:$A$49,products!$D$1:$D$49,,0)</f>
        <v>0.2</v>
      </c>
      <c r="N875" s="5">
        <f>_xlfn.XLOOKUP(orders!D875,products!$A$1:$A$49,products!$E$1:$E$49,,0)</f>
        <v>2.9849999999999999</v>
      </c>
      <c r="O875" s="5">
        <f t="shared" si="13"/>
        <v>11.94</v>
      </c>
      <c r="P875" t="str">
        <f>_xlfn.XLOOKUP(CoffeeSales[[#This Row],[Customer ID]],customers!$A$1:$A$1001,customers!$I$1:$I$1001,,0)</f>
        <v>Yes</v>
      </c>
    </row>
    <row r="876" spans="1:16" x14ac:dyDescent="0.3">
      <c r="A876" s="2" t="s">
        <v>5433</v>
      </c>
      <c r="B876" s="6">
        <v>44587</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s="2" t="str" cm="1">
        <f t="array" ref="I876">_xlfn.IFS(J876="Rob","Robusta",J876="Ara","Arabica",J876="Exc","Excelsa",J876="Lib","Liberica")</f>
        <v>Arabica</v>
      </c>
      <c r="J876" t="str">
        <f>_xlfn.XLOOKUP(orders!D876,products!$A$1:$A$49,products!$B$1:$B$49,,0)</f>
        <v>Ara</v>
      </c>
      <c r="K876" t="str" cm="1">
        <f t="array" ref="K876">_xlfn.IFS(L876="M","Mid",L876="D","Dark",L876="L","Light")</f>
        <v>Light</v>
      </c>
      <c r="L876" t="str">
        <f>_xlfn.XLOOKUP(D876,products!$A$1:$A$49,products!$C$1:$C$49,,0)</f>
        <v>L</v>
      </c>
      <c r="M876" s="3">
        <f>_xlfn.XLOOKUP(orders!D876,products!$A$1:$A$49,products!$D$1:$D$49,,0)</f>
        <v>1</v>
      </c>
      <c r="N876" s="5">
        <f>_xlfn.XLOOKUP(orders!D876,products!$A$1:$A$49,products!$E$1:$E$49,,0)</f>
        <v>12.95</v>
      </c>
      <c r="O876" s="5">
        <f t="shared" si="13"/>
        <v>25.9</v>
      </c>
      <c r="P876" t="str">
        <f>_xlfn.XLOOKUP(CoffeeSales[[#This Row],[Customer ID]],customers!$A$1:$A$1001,customers!$I$1:$I$1001,,0)</f>
        <v>No</v>
      </c>
    </row>
    <row r="877" spans="1:16" x14ac:dyDescent="0.3">
      <c r="A877" s="2" t="s">
        <v>5439</v>
      </c>
      <c r="B877" s="6">
        <v>44588</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s="2" t="str" cm="1">
        <f t="array" ref="I877">_xlfn.IFS(J877="Rob","Robusta",J877="Ara","Arabica",J877="Exc","Excelsa",J877="Lib","Liberica")</f>
        <v>Liberica</v>
      </c>
      <c r="J877" t="str">
        <f>_xlfn.XLOOKUP(orders!D877,products!$A$1:$A$49,products!$B$1:$B$49,,0)</f>
        <v>Lib</v>
      </c>
      <c r="K877" t="str" cm="1">
        <f t="array" ref="K877">_xlfn.IFS(L877="M","Mid",L877="D","Dark",L877="L","Light")</f>
        <v>Mid</v>
      </c>
      <c r="L877" t="str">
        <f>_xlfn.XLOOKUP(D877,products!$A$1:$A$49,products!$C$1:$C$49,,0)</f>
        <v>M</v>
      </c>
      <c r="M877" s="3">
        <f>_xlfn.XLOOKUP(orders!D877,products!$A$1:$A$49,products!$D$1:$D$49,,0)</f>
        <v>0.5</v>
      </c>
      <c r="N877" s="5">
        <f>_xlfn.XLOOKUP(orders!D877,products!$A$1:$A$49,products!$E$1:$E$49,,0)</f>
        <v>8.73</v>
      </c>
      <c r="O877" s="5">
        <f t="shared" si="13"/>
        <v>43.650000000000006</v>
      </c>
      <c r="P877" t="str">
        <f>_xlfn.XLOOKUP(CoffeeSales[[#This Row],[Customer ID]],customers!$A$1:$A$1001,customers!$I$1:$I$1001,,0)</f>
        <v>No</v>
      </c>
    </row>
    <row r="878" spans="1:16" x14ac:dyDescent="0.3">
      <c r="A878" s="2" t="s">
        <v>5439</v>
      </c>
      <c r="B878" s="6">
        <v>44589</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s="2" t="str" cm="1">
        <f t="array" ref="I878">_xlfn.IFS(J878="Rob","Robusta",J878="Ara","Arabica",J878="Exc","Excelsa",J878="Lib","Liberica")</f>
        <v>Arabica</v>
      </c>
      <c r="J878" t="str">
        <f>_xlfn.XLOOKUP(orders!D878,products!$A$1:$A$49,products!$B$1:$B$49,,0)</f>
        <v>Ara</v>
      </c>
      <c r="K878" t="str" cm="1">
        <f t="array" ref="K878">_xlfn.IFS(L878="M","Mid",L878="D","Dark",L878="L","Light")</f>
        <v>Light</v>
      </c>
      <c r="L878" t="str">
        <f>_xlfn.XLOOKUP(D878,products!$A$1:$A$49,products!$C$1:$C$49,,0)</f>
        <v>L</v>
      </c>
      <c r="M878" s="3">
        <f>_xlfn.XLOOKUP(orders!D878,products!$A$1:$A$49,products!$D$1:$D$49,,0)</f>
        <v>0.5</v>
      </c>
      <c r="N878" s="5">
        <f>_xlfn.XLOOKUP(orders!D878,products!$A$1:$A$49,products!$E$1:$E$49,,0)</f>
        <v>7.77</v>
      </c>
      <c r="O878" s="5">
        <f t="shared" si="13"/>
        <v>46.62</v>
      </c>
      <c r="P878" t="str">
        <f>_xlfn.XLOOKUP(CoffeeSales[[#This Row],[Customer ID]],customers!$A$1:$A$1001,customers!$I$1:$I$1001,,0)</f>
        <v>No</v>
      </c>
    </row>
    <row r="879" spans="1:16" x14ac:dyDescent="0.3">
      <c r="A879" s="2" t="s">
        <v>5450</v>
      </c>
      <c r="B879" s="6">
        <v>44590</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s="2" t="str" cm="1">
        <f t="array" ref="I879">_xlfn.IFS(J879="Rob","Robusta",J879="Ara","Arabica",J879="Exc","Excelsa",J879="Lib","Liberica")</f>
        <v>Liberica</v>
      </c>
      <c r="J879" t="str">
        <f>_xlfn.XLOOKUP(orders!D879,products!$A$1:$A$49,products!$B$1:$B$49,,0)</f>
        <v>Lib</v>
      </c>
      <c r="K879" t="str" cm="1">
        <f t="array" ref="K879">_xlfn.IFS(L879="M","Mid",L879="D","Dark",L879="L","Light")</f>
        <v>Light</v>
      </c>
      <c r="L879" t="str">
        <f>_xlfn.XLOOKUP(D879,products!$A$1:$A$49,products!$C$1:$C$49,,0)</f>
        <v>L</v>
      </c>
      <c r="M879" s="3">
        <f>_xlfn.XLOOKUP(orders!D879,products!$A$1:$A$49,products!$D$1:$D$49,,0)</f>
        <v>0.5</v>
      </c>
      <c r="N879" s="5">
        <f>_xlfn.XLOOKUP(orders!D879,products!$A$1:$A$49,products!$E$1:$E$49,,0)</f>
        <v>9.51</v>
      </c>
      <c r="O879" s="5">
        <f t="shared" si="13"/>
        <v>28.53</v>
      </c>
      <c r="P879" t="str">
        <f>_xlfn.XLOOKUP(CoffeeSales[[#This Row],[Customer ID]],customers!$A$1:$A$1001,customers!$I$1:$I$1001,,0)</f>
        <v>No</v>
      </c>
    </row>
    <row r="880" spans="1:16" x14ac:dyDescent="0.3">
      <c r="A880" s="2" t="s">
        <v>5456</v>
      </c>
      <c r="B880" s="6">
        <v>44591</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s="2" t="str" cm="1">
        <f t="array" ref="I880">_xlfn.IFS(J880="Rob","Robusta",J880="Ara","Arabica",J880="Exc","Excelsa",J880="Lib","Liberica")</f>
        <v>Robusta</v>
      </c>
      <c r="J880" t="str">
        <f>_xlfn.XLOOKUP(orders!D880,products!$A$1:$A$49,products!$B$1:$B$49,,0)</f>
        <v>Rob</v>
      </c>
      <c r="K880" t="str" cm="1">
        <f t="array" ref="K880">_xlfn.IFS(L880="M","Mid",L880="D","Dark",L880="L","Light")</f>
        <v>Light</v>
      </c>
      <c r="L880" t="str">
        <f>_xlfn.XLOOKUP(D880,products!$A$1:$A$49,products!$C$1:$C$49,,0)</f>
        <v>L</v>
      </c>
      <c r="M880" s="3">
        <f>_xlfn.XLOOKUP(orders!D880,products!$A$1:$A$49,products!$D$1:$D$49,,0)</f>
        <v>2.5</v>
      </c>
      <c r="N880" s="5">
        <f>_xlfn.XLOOKUP(orders!D880,products!$A$1:$A$49,products!$E$1:$E$49,,0)</f>
        <v>27.484999999999996</v>
      </c>
      <c r="O880" s="5">
        <f t="shared" si="13"/>
        <v>27.484999999999996</v>
      </c>
      <c r="P880" t="str">
        <f>_xlfn.XLOOKUP(CoffeeSales[[#This Row],[Customer ID]],customers!$A$1:$A$1001,customers!$I$1:$I$1001,,0)</f>
        <v>Yes</v>
      </c>
    </row>
    <row r="881" spans="1:16" x14ac:dyDescent="0.3">
      <c r="A881" s="2" t="s">
        <v>5461</v>
      </c>
      <c r="B881" s="6">
        <v>44592</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s="2" t="str" cm="1">
        <f t="array" ref="I881">_xlfn.IFS(J881="Rob","Robusta",J881="Ara","Arabica",J881="Exc","Excelsa",J881="Lib","Liberica")</f>
        <v>Excelsa</v>
      </c>
      <c r="J881" t="str">
        <f>_xlfn.XLOOKUP(orders!D881,products!$A$1:$A$49,products!$B$1:$B$49,,0)</f>
        <v>Exc</v>
      </c>
      <c r="K881" t="str" cm="1">
        <f t="array" ref="K881">_xlfn.IFS(L881="M","Mid",L881="D","Dark",L881="L","Light")</f>
        <v>Dark</v>
      </c>
      <c r="L881" t="str">
        <f>_xlfn.XLOOKUP(D881,products!$A$1:$A$49,products!$C$1:$C$49,,0)</f>
        <v>D</v>
      </c>
      <c r="M881" s="3">
        <f>_xlfn.XLOOKUP(orders!D881,products!$A$1:$A$49,products!$D$1:$D$49,,0)</f>
        <v>0.2</v>
      </c>
      <c r="N881" s="5">
        <f>_xlfn.XLOOKUP(orders!D881,products!$A$1:$A$49,products!$E$1:$E$49,,0)</f>
        <v>3.645</v>
      </c>
      <c r="O881" s="5">
        <f t="shared" si="13"/>
        <v>10.935</v>
      </c>
      <c r="P881" t="str">
        <f>_xlfn.XLOOKUP(CoffeeSales[[#This Row],[Customer ID]],customers!$A$1:$A$1001,customers!$I$1:$I$1001,,0)</f>
        <v>No</v>
      </c>
    </row>
    <row r="882" spans="1:16" x14ac:dyDescent="0.3">
      <c r="A882" s="2" t="s">
        <v>5466</v>
      </c>
      <c r="B882" s="6">
        <v>44593</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s="2" t="str" cm="1">
        <f t="array" ref="I882">_xlfn.IFS(J882="Rob","Robusta",J882="Ara","Arabica",J882="Exc","Excelsa",J882="Lib","Liberica")</f>
        <v>Robusta</v>
      </c>
      <c r="J882" t="str">
        <f>_xlfn.XLOOKUP(orders!D882,products!$A$1:$A$49,products!$B$1:$B$49,,0)</f>
        <v>Rob</v>
      </c>
      <c r="K882" t="str" cm="1">
        <f t="array" ref="K882">_xlfn.IFS(L882="M","Mid",L882="D","Dark",L882="L","Light")</f>
        <v>Light</v>
      </c>
      <c r="L882" t="str">
        <f>_xlfn.XLOOKUP(D882,products!$A$1:$A$49,products!$C$1:$C$49,,0)</f>
        <v>L</v>
      </c>
      <c r="M882" s="3">
        <f>_xlfn.XLOOKUP(orders!D882,products!$A$1:$A$49,products!$D$1:$D$49,,0)</f>
        <v>0.2</v>
      </c>
      <c r="N882" s="5">
        <f>_xlfn.XLOOKUP(orders!D882,products!$A$1:$A$49,products!$E$1:$E$49,,0)</f>
        <v>3.5849999999999995</v>
      </c>
      <c r="O882" s="5">
        <f t="shared" si="13"/>
        <v>7.169999999999999</v>
      </c>
      <c r="P882" t="str">
        <f>_xlfn.XLOOKUP(CoffeeSales[[#This Row],[Customer ID]],customers!$A$1:$A$1001,customers!$I$1:$I$1001,,0)</f>
        <v>No</v>
      </c>
    </row>
    <row r="883" spans="1:16" x14ac:dyDescent="0.3">
      <c r="A883" s="2" t="s">
        <v>5472</v>
      </c>
      <c r="B883" s="6">
        <v>44594</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s="2" t="str" cm="1">
        <f t="array" ref="I883">_xlfn.IFS(J883="Rob","Robusta",J883="Ara","Arabica",J883="Exc","Excelsa",J883="Lib","Liberica")</f>
        <v>Arabica</v>
      </c>
      <c r="J883" t="str">
        <f>_xlfn.XLOOKUP(orders!D883,products!$A$1:$A$49,products!$B$1:$B$49,,0)</f>
        <v>Ara</v>
      </c>
      <c r="K883" t="str" cm="1">
        <f t="array" ref="K883">_xlfn.IFS(L883="M","Mid",L883="D","Dark",L883="L","Light")</f>
        <v>Light</v>
      </c>
      <c r="L883" t="str">
        <f>_xlfn.XLOOKUP(D883,products!$A$1:$A$49,products!$C$1:$C$49,,0)</f>
        <v>L</v>
      </c>
      <c r="M883" s="3">
        <f>_xlfn.XLOOKUP(orders!D883,products!$A$1:$A$49,products!$D$1:$D$49,,0)</f>
        <v>0.2</v>
      </c>
      <c r="N883" s="5">
        <f>_xlfn.XLOOKUP(orders!D883,products!$A$1:$A$49,products!$E$1:$E$49,,0)</f>
        <v>3.8849999999999998</v>
      </c>
      <c r="O883" s="5">
        <f t="shared" si="13"/>
        <v>23.31</v>
      </c>
      <c r="P883" t="str">
        <f>_xlfn.XLOOKUP(CoffeeSales[[#This Row],[Customer ID]],customers!$A$1:$A$1001,customers!$I$1:$I$1001,,0)</f>
        <v>Yes</v>
      </c>
    </row>
    <row r="884" spans="1:16" x14ac:dyDescent="0.3">
      <c r="A884" s="2" t="s">
        <v>5477</v>
      </c>
      <c r="B884" s="6">
        <v>44595</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s="2" t="str" cm="1">
        <f t="array" ref="I884">_xlfn.IFS(J884="Rob","Robusta",J884="Ara","Arabica",J884="Exc","Excelsa",J884="Lib","Liberica")</f>
        <v>Arabica</v>
      </c>
      <c r="J884" t="str">
        <f>_xlfn.XLOOKUP(orders!D884,products!$A$1:$A$49,products!$B$1:$B$49,,0)</f>
        <v>Ara</v>
      </c>
      <c r="K884" t="str" cm="1">
        <f t="array" ref="K884">_xlfn.IFS(L884="M","Mid",L884="D","Dark",L884="L","Light")</f>
        <v>Dark</v>
      </c>
      <c r="L884" t="str">
        <f>_xlfn.XLOOKUP(D884,products!$A$1:$A$49,products!$C$1:$C$49,,0)</f>
        <v>D</v>
      </c>
      <c r="M884" s="3">
        <f>_xlfn.XLOOKUP(orders!D884,products!$A$1:$A$49,products!$D$1:$D$49,,0)</f>
        <v>2.5</v>
      </c>
      <c r="N884" s="5">
        <f>_xlfn.XLOOKUP(orders!D884,products!$A$1:$A$49,products!$E$1:$E$49,,0)</f>
        <v>22.884999999999998</v>
      </c>
      <c r="O884" s="5">
        <f t="shared" si="13"/>
        <v>114.42499999999998</v>
      </c>
      <c r="P884" t="str">
        <f>_xlfn.XLOOKUP(CoffeeSales[[#This Row],[Customer ID]],customers!$A$1:$A$1001,customers!$I$1:$I$1001,,0)</f>
        <v>Yes</v>
      </c>
    </row>
    <row r="885" spans="1:16" x14ac:dyDescent="0.3">
      <c r="A885" s="2" t="s">
        <v>5483</v>
      </c>
      <c r="B885" s="6">
        <v>44596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s="2" t="str" cm="1">
        <f t="array" ref="I885">_xlfn.IFS(J885="Rob","Robusta",J885="Ara","Arabica",J885="Exc","Excelsa",J885="Lib","Liberica")</f>
        <v>Arabica</v>
      </c>
      <c r="J885" t="str">
        <f>_xlfn.XLOOKUP(orders!D885,products!$A$1:$A$49,products!$B$1:$B$49,,0)</f>
        <v>Ara</v>
      </c>
      <c r="K885" t="str" cm="1">
        <f t="array" ref="K885">_xlfn.IFS(L885="M","Mid",L885="D","Dark",L885="L","Light")</f>
        <v>Mid</v>
      </c>
      <c r="L885" t="str">
        <f>_xlfn.XLOOKUP(D885,products!$A$1:$A$49,products!$C$1:$C$49,,0)</f>
        <v>M</v>
      </c>
      <c r="M885" s="3">
        <f>_xlfn.XLOOKUP(orders!D885,products!$A$1:$A$49,products!$D$1:$D$49,,0)</f>
        <v>2.5</v>
      </c>
      <c r="N885" s="5">
        <f>_xlfn.XLOOKUP(orders!D885,products!$A$1:$A$49,products!$E$1:$E$49,,0)</f>
        <v>25.874999999999996</v>
      </c>
      <c r="O885" s="5">
        <f t="shared" si="13"/>
        <v>77.624999999999986</v>
      </c>
      <c r="P885" t="str">
        <f>_xlfn.XLOOKUP(CoffeeSales[[#This Row],[Customer ID]],customers!$A$1:$A$1001,customers!$I$1:$I$1001,,0)</f>
        <v>Yes</v>
      </c>
    </row>
    <row r="886" spans="1:16" x14ac:dyDescent="0.3">
      <c r="A886" s="2" t="s">
        <v>5489</v>
      </c>
      <c r="B886" s="6">
        <v>44597</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s="2" t="str" cm="1">
        <f t="array" ref="I886">_xlfn.IFS(J886="Rob","Robusta",J886="Ara","Arabica",J886="Exc","Excelsa",J886="Lib","Liberica")</f>
        <v>Robusta</v>
      </c>
      <c r="J886" t="str">
        <f>_xlfn.XLOOKUP(orders!D886,products!$A$1:$A$49,products!$B$1:$B$49,,0)</f>
        <v>Rob</v>
      </c>
      <c r="K886" t="str" cm="1">
        <f t="array" ref="K886">_xlfn.IFS(L886="M","Mid",L886="D","Dark",L886="L","Light")</f>
        <v>Dark</v>
      </c>
      <c r="L886" t="str">
        <f>_xlfn.XLOOKUP(D886,products!$A$1:$A$49,products!$C$1:$C$49,,0)</f>
        <v>D</v>
      </c>
      <c r="M886" s="3">
        <f>_xlfn.XLOOKUP(orders!D886,products!$A$1:$A$49,products!$D$1:$D$49,,0)</f>
        <v>0.5</v>
      </c>
      <c r="N886" s="5">
        <f>_xlfn.XLOOKUP(orders!D886,products!$A$1:$A$49,products!$E$1:$E$49,,0)</f>
        <v>5.3699999999999992</v>
      </c>
      <c r="O886" s="5">
        <f t="shared" si="13"/>
        <v>5.3699999999999992</v>
      </c>
      <c r="P886" t="str">
        <f>_xlfn.XLOOKUP(CoffeeSales[[#This Row],[Customer ID]],customers!$A$1:$A$1001,customers!$I$1:$I$1001,,0)</f>
        <v>Yes</v>
      </c>
    </row>
    <row r="887" spans="1:16" x14ac:dyDescent="0.3">
      <c r="A887" s="2" t="s">
        <v>5495</v>
      </c>
      <c r="B887" s="6">
        <v>44598</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s="2" t="str" cm="1">
        <f t="array" ref="I887">_xlfn.IFS(J887="Rob","Robusta",J887="Ara","Arabica",J887="Exc","Excelsa",J887="Lib","Liberica")</f>
        <v>Robusta</v>
      </c>
      <c r="J887" t="str">
        <f>_xlfn.XLOOKUP(orders!D887,products!$A$1:$A$49,products!$B$1:$B$49,,0)</f>
        <v>Rob</v>
      </c>
      <c r="K887" t="str" cm="1">
        <f t="array" ref="K887">_xlfn.IFS(L887="M","Mid",L887="D","Dark",L887="L","Light")</f>
        <v>Dark</v>
      </c>
      <c r="L887" t="str">
        <f>_xlfn.XLOOKUP(D887,products!$A$1:$A$49,products!$C$1:$C$49,,0)</f>
        <v>D</v>
      </c>
      <c r="M887" s="3">
        <f>_xlfn.XLOOKUP(orders!D887,products!$A$1:$A$49,products!$D$1:$D$49,,0)</f>
        <v>2.5</v>
      </c>
      <c r="N887" s="5">
        <f>_xlfn.XLOOKUP(orders!D887,products!$A$1:$A$49,products!$E$1:$E$49,,0)</f>
        <v>20.584999999999997</v>
      </c>
      <c r="O887" s="5">
        <f t="shared" si="13"/>
        <v>123.50999999999999</v>
      </c>
      <c r="P887" t="str">
        <f>_xlfn.XLOOKUP(CoffeeSales[[#This Row],[Customer ID]],customers!$A$1:$A$1001,customers!$I$1:$I$1001,,0)</f>
        <v>No</v>
      </c>
    </row>
    <row r="888" spans="1:16" x14ac:dyDescent="0.3">
      <c r="A888" s="2" t="s">
        <v>5501</v>
      </c>
      <c r="B888" s="6">
        <v>44599</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s="2" t="str" cm="1">
        <f t="array" ref="I888">_xlfn.IFS(J888="Rob","Robusta",J888="Ara","Arabica",J888="Exc","Excelsa",J888="Lib","Liberica")</f>
        <v>Liberica</v>
      </c>
      <c r="J888" t="str">
        <f>_xlfn.XLOOKUP(orders!D888,products!$A$1:$A$49,products!$B$1:$B$49,,0)</f>
        <v>Lib</v>
      </c>
      <c r="K888" t="str" cm="1">
        <f t="array" ref="K888">_xlfn.IFS(L888="M","Mid",L888="D","Dark",L888="L","Light")</f>
        <v>Mid</v>
      </c>
      <c r="L888" t="str">
        <f>_xlfn.XLOOKUP(D888,products!$A$1:$A$49,products!$C$1:$C$49,,0)</f>
        <v>M</v>
      </c>
      <c r="M888" s="3">
        <f>_xlfn.XLOOKUP(orders!D888,products!$A$1:$A$49,products!$D$1:$D$49,,0)</f>
        <v>0.5</v>
      </c>
      <c r="N888" s="5">
        <f>_xlfn.XLOOKUP(orders!D888,products!$A$1:$A$49,products!$E$1:$E$49,,0)</f>
        <v>8.73</v>
      </c>
      <c r="O888" s="5">
        <f t="shared" si="13"/>
        <v>17.46</v>
      </c>
      <c r="P888" t="str">
        <f>_xlfn.XLOOKUP(CoffeeSales[[#This Row],[Customer ID]],customers!$A$1:$A$1001,customers!$I$1:$I$1001,,0)</f>
        <v>No</v>
      </c>
    </row>
    <row r="889" spans="1:16" x14ac:dyDescent="0.3">
      <c r="A889" s="2" t="s">
        <v>5507</v>
      </c>
      <c r="B889" s="6">
        <v>44600</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s="2" t="str" cm="1">
        <f t="array" ref="I889">_xlfn.IFS(J889="Rob","Robusta",J889="Ara","Arabica",J889="Exc","Excelsa",J889="Lib","Liberica")</f>
        <v>Excelsa</v>
      </c>
      <c r="J889" t="str">
        <f>_xlfn.XLOOKUP(orders!D889,products!$A$1:$A$49,products!$B$1:$B$49,,0)</f>
        <v>Exc</v>
      </c>
      <c r="K889" t="str" cm="1">
        <f t="array" ref="K889">_xlfn.IFS(L889="M","Mid",L889="D","Dark",L889="L","Light")</f>
        <v>Light</v>
      </c>
      <c r="L889" t="str">
        <f>_xlfn.XLOOKUP(D889,products!$A$1:$A$49,products!$C$1:$C$49,,0)</f>
        <v>L</v>
      </c>
      <c r="M889" s="3">
        <f>_xlfn.XLOOKUP(orders!D889,products!$A$1:$A$49,products!$D$1:$D$49,,0)</f>
        <v>0.2</v>
      </c>
      <c r="N889" s="5">
        <f>_xlfn.XLOOKUP(orders!D889,products!$A$1:$A$49,products!$E$1:$E$49,,0)</f>
        <v>4.4550000000000001</v>
      </c>
      <c r="O889" s="5">
        <f t="shared" si="13"/>
        <v>13.365</v>
      </c>
      <c r="P889" t="str">
        <f>_xlfn.XLOOKUP(CoffeeSales[[#This Row],[Customer ID]],customers!$A$1:$A$1001,customers!$I$1:$I$1001,,0)</f>
        <v>No</v>
      </c>
    </row>
    <row r="890" spans="1:16" x14ac:dyDescent="0.3">
      <c r="A890" s="2" t="s">
        <v>5513</v>
      </c>
      <c r="B890" s="6">
        <v>44601</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s="2" t="str" cm="1">
        <f t="array" ref="I890">_xlfn.IFS(J890="Rob","Robusta",J890="Ara","Arabica",J890="Exc","Excelsa",J890="Lib","Liberica")</f>
        <v>Arabica</v>
      </c>
      <c r="J890" t="str">
        <f>_xlfn.XLOOKUP(orders!D890,products!$A$1:$A$49,products!$B$1:$B$49,,0)</f>
        <v>Ara</v>
      </c>
      <c r="K890" t="str" cm="1">
        <f t="array" ref="K890">_xlfn.IFS(L890="M","Mid",L890="D","Dark",L890="L","Light")</f>
        <v>Light</v>
      </c>
      <c r="L890" t="str">
        <f>_xlfn.XLOOKUP(D890,products!$A$1:$A$49,products!$C$1:$C$49,,0)</f>
        <v>L</v>
      </c>
      <c r="M890" s="3">
        <f>_xlfn.XLOOKUP(orders!D890,products!$A$1:$A$49,products!$D$1:$D$49,,0)</f>
        <v>0.2</v>
      </c>
      <c r="N890" s="5">
        <f>_xlfn.XLOOKUP(orders!D890,products!$A$1:$A$49,products!$E$1:$E$49,,0)</f>
        <v>3.8849999999999998</v>
      </c>
      <c r="O890" s="5">
        <f t="shared" si="13"/>
        <v>7.77</v>
      </c>
      <c r="P890" t="str">
        <f>_xlfn.XLOOKUP(CoffeeSales[[#This Row],[Customer ID]],customers!$A$1:$A$1001,customers!$I$1:$I$1001,,0)</f>
        <v>Yes</v>
      </c>
    </row>
    <row r="891" spans="1:16" x14ac:dyDescent="0.3">
      <c r="A891" s="2" t="s">
        <v>5519</v>
      </c>
      <c r="B891" s="6">
        <v>44602</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s="2" t="str" cm="1">
        <f t="array" ref="I891">_xlfn.IFS(J891="Rob","Robusta",J891="Ara","Arabica",J891="Exc","Excelsa",J891="Lib","Liberica")</f>
        <v>Robusta</v>
      </c>
      <c r="J891" t="str">
        <f>_xlfn.XLOOKUP(orders!D891,products!$A$1:$A$49,products!$B$1:$B$49,,0)</f>
        <v>Rob</v>
      </c>
      <c r="K891" t="str" cm="1">
        <f t="array" ref="K891">_xlfn.IFS(L891="M","Mid",L891="D","Dark",L891="L","Light")</f>
        <v>Dark</v>
      </c>
      <c r="L891" t="str">
        <f>_xlfn.XLOOKUP(D891,products!$A$1:$A$49,products!$C$1:$C$49,,0)</f>
        <v>D</v>
      </c>
      <c r="M891" s="3">
        <f>_xlfn.XLOOKUP(orders!D891,products!$A$1:$A$49,products!$D$1:$D$49,,0)</f>
        <v>0.2</v>
      </c>
      <c r="N891" s="5">
        <f>_xlfn.XLOOKUP(orders!D891,products!$A$1:$A$49,products!$E$1:$E$49,,0)</f>
        <v>2.6849999999999996</v>
      </c>
      <c r="O891" s="5">
        <f t="shared" si="13"/>
        <v>2.6849999999999996</v>
      </c>
      <c r="P891" t="str">
        <f>_xlfn.XLOOKUP(CoffeeSales[[#This Row],[Customer ID]],customers!$A$1:$A$1001,customers!$I$1:$I$1001,,0)</f>
        <v>Yes</v>
      </c>
    </row>
    <row r="892" spans="1:16" x14ac:dyDescent="0.3">
      <c r="A892" s="2" t="s">
        <v>5525</v>
      </c>
      <c r="B892" s="6">
        <v>44603</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s="2" t="str" cm="1">
        <f t="array" ref="I892">_xlfn.IFS(J892="Rob","Robusta",J892="Ara","Arabica",J892="Exc","Excelsa",J892="Lib","Liberica")</f>
        <v>Robusta</v>
      </c>
      <c r="J892" t="str">
        <f>_xlfn.XLOOKUP(orders!D892,products!$A$1:$A$49,products!$B$1:$B$49,,0)</f>
        <v>Rob</v>
      </c>
      <c r="K892" t="str" cm="1">
        <f t="array" ref="K892">_xlfn.IFS(L892="M","Mid",L892="D","Dark",L892="L","Light")</f>
        <v>Dark</v>
      </c>
      <c r="L892" t="str">
        <f>_xlfn.XLOOKUP(D892,products!$A$1:$A$49,products!$C$1:$C$49,,0)</f>
        <v>D</v>
      </c>
      <c r="M892" s="3">
        <f>_xlfn.XLOOKUP(orders!D892,products!$A$1:$A$49,products!$D$1:$D$49,,0)</f>
        <v>2.5</v>
      </c>
      <c r="N892" s="5">
        <f>_xlfn.XLOOKUP(orders!D892,products!$A$1:$A$49,products!$E$1:$E$49,,0)</f>
        <v>20.584999999999997</v>
      </c>
      <c r="O892" s="5">
        <f t="shared" si="13"/>
        <v>20.584999999999997</v>
      </c>
      <c r="P892" t="str">
        <f>_xlfn.XLOOKUP(CoffeeSales[[#This Row],[Customer ID]],customers!$A$1:$A$1001,customers!$I$1:$I$1001,,0)</f>
        <v>Yes</v>
      </c>
    </row>
    <row r="893" spans="1:16" x14ac:dyDescent="0.3">
      <c r="A893" s="2" t="s">
        <v>5531</v>
      </c>
      <c r="B893" s="6">
        <v>44604</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s="2" t="str" cm="1">
        <f t="array" ref="I893">_xlfn.IFS(J893="Rob","Robusta",J893="Ara","Arabica",J893="Exc","Excelsa",J893="Lib","Liberica")</f>
        <v>Arabica</v>
      </c>
      <c r="J893" t="str">
        <f>_xlfn.XLOOKUP(orders!D893,products!$A$1:$A$49,products!$B$1:$B$49,,0)</f>
        <v>Ara</v>
      </c>
      <c r="K893" t="str" cm="1">
        <f t="array" ref="K893">_xlfn.IFS(L893="M","Mid",L893="D","Dark",L893="L","Light")</f>
        <v>Dark</v>
      </c>
      <c r="L893" t="str">
        <f>_xlfn.XLOOKUP(D893,products!$A$1:$A$49,products!$C$1:$C$49,,0)</f>
        <v>D</v>
      </c>
      <c r="M893" s="3">
        <f>_xlfn.XLOOKUP(orders!D893,products!$A$1:$A$49,products!$D$1:$D$49,,0)</f>
        <v>2.5</v>
      </c>
      <c r="N893" s="5">
        <f>_xlfn.XLOOKUP(orders!D893,products!$A$1:$A$49,products!$E$1:$E$49,,0)</f>
        <v>22.884999999999998</v>
      </c>
      <c r="O893" s="5">
        <f t="shared" si="13"/>
        <v>114.42499999999998</v>
      </c>
      <c r="P893" t="str">
        <f>_xlfn.XLOOKUP(CoffeeSales[[#This Row],[Customer ID]],customers!$A$1:$A$1001,customers!$I$1:$I$1001,,0)</f>
        <v>Yes</v>
      </c>
    </row>
    <row r="894" spans="1:16" x14ac:dyDescent="0.3">
      <c r="A894" s="2" t="s">
        <v>5537</v>
      </c>
      <c r="B894" s="6">
        <v>44605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s="2" t="str" cm="1">
        <f t="array" ref="I894">_xlfn.IFS(J894="Rob","Robusta",J894="Ara","Arabica",J894="Exc","Excelsa",J894="Lib","Liberica")</f>
        <v>Excelsa</v>
      </c>
      <c r="J894" t="str">
        <f>_xlfn.XLOOKUP(orders!D894,products!$A$1:$A$49,products!$B$1:$B$49,,0)</f>
        <v>Exc</v>
      </c>
      <c r="K894" t="str" cm="1">
        <f t="array" ref="K894">_xlfn.IFS(L894="M","Mid",L894="D","Dark",L894="L","Light")</f>
        <v>Mid</v>
      </c>
      <c r="L894" t="str">
        <f>_xlfn.XLOOKUP(D894,products!$A$1:$A$49,products!$C$1:$C$49,,0)</f>
        <v>M</v>
      </c>
      <c r="M894" s="3">
        <f>_xlfn.XLOOKUP(orders!D894,products!$A$1:$A$49,products!$D$1:$D$49,,0)</f>
        <v>0.2</v>
      </c>
      <c r="N894" s="5">
        <f>_xlfn.XLOOKUP(orders!D894,products!$A$1:$A$49,products!$E$1:$E$49,,0)</f>
        <v>4.125</v>
      </c>
      <c r="O894" s="5">
        <f t="shared" si="13"/>
        <v>20.625</v>
      </c>
      <c r="P894" t="str">
        <f>_xlfn.XLOOKUP(CoffeeSales[[#This Row],[Customer ID]],customers!$A$1:$A$1001,customers!$I$1:$I$1001,,0)</f>
        <v>No</v>
      </c>
    </row>
    <row r="895" spans="1:16" x14ac:dyDescent="0.3">
      <c r="A895" s="2" t="s">
        <v>5543</v>
      </c>
      <c r="B895" s="6">
        <v>44606</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s="2" t="str" cm="1">
        <f t="array" ref="I895">_xlfn.IFS(J895="Rob","Robusta",J895="Ara","Arabica",J895="Exc","Excelsa",J895="Lib","Liberica")</f>
        <v>Liberica</v>
      </c>
      <c r="J895" t="str">
        <f>_xlfn.XLOOKUP(orders!D895,products!$A$1:$A$49,products!$B$1:$B$49,,0)</f>
        <v>Lib</v>
      </c>
      <c r="K895" t="str" cm="1">
        <f t="array" ref="K895">_xlfn.IFS(L895="M","Mid",L895="D","Dark",L895="L","Light")</f>
        <v>Light</v>
      </c>
      <c r="L895" t="str">
        <f>_xlfn.XLOOKUP(D895,products!$A$1:$A$49,products!$C$1:$C$49,,0)</f>
        <v>L</v>
      </c>
      <c r="M895" s="3">
        <f>_xlfn.XLOOKUP(orders!D895,products!$A$1:$A$49,products!$D$1:$D$49,,0)</f>
        <v>0.5</v>
      </c>
      <c r="N895" s="5">
        <f>_xlfn.XLOOKUP(orders!D895,products!$A$1:$A$49,products!$E$1:$E$49,,0)</f>
        <v>9.51</v>
      </c>
      <c r="O895" s="5">
        <f t="shared" si="13"/>
        <v>57.06</v>
      </c>
      <c r="P895" t="str">
        <f>_xlfn.XLOOKUP(CoffeeSales[[#This Row],[Customer ID]],customers!$A$1:$A$1001,customers!$I$1:$I$1001,,0)</f>
        <v>Yes</v>
      </c>
    </row>
    <row r="896" spans="1:16" x14ac:dyDescent="0.3">
      <c r="A896" s="2" t="s">
        <v>5548</v>
      </c>
      <c r="B896" s="6">
        <v>44607</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s="2" t="str" cm="1">
        <f t="array" ref="I896">_xlfn.IFS(J896="Rob","Robusta",J896="Ara","Arabica",J896="Exc","Excelsa",J896="Lib","Liberica")</f>
        <v>Robusta</v>
      </c>
      <c r="J896" t="str">
        <f>_xlfn.XLOOKUP(orders!D896,products!$A$1:$A$49,products!$B$1:$B$49,,0)</f>
        <v>Rob</v>
      </c>
      <c r="K896" t="str" cm="1">
        <f t="array" ref="K896">_xlfn.IFS(L896="M","Mid",L896="D","Dark",L896="L","Light")</f>
        <v>Dark</v>
      </c>
      <c r="L896" t="str">
        <f>_xlfn.XLOOKUP(D896,products!$A$1:$A$49,products!$C$1:$C$49,,0)</f>
        <v>D</v>
      </c>
      <c r="M896" s="3">
        <f>_xlfn.XLOOKUP(orders!D896,products!$A$1:$A$49,products!$D$1:$D$49,,0)</f>
        <v>2.5</v>
      </c>
      <c r="N896" s="5">
        <f>_xlfn.XLOOKUP(orders!D896,products!$A$1:$A$49,products!$E$1:$E$49,,0)</f>
        <v>20.584999999999997</v>
      </c>
      <c r="O896" s="5">
        <f t="shared" si="13"/>
        <v>82.339999999999989</v>
      </c>
      <c r="P896" t="str">
        <f>_xlfn.XLOOKUP(CoffeeSales[[#This Row],[Customer ID]],customers!$A$1:$A$1001,customers!$I$1:$I$1001,,0)</f>
        <v>Yes</v>
      </c>
    </row>
    <row r="897" spans="1:16" x14ac:dyDescent="0.3">
      <c r="A897" s="2" t="s">
        <v>5553</v>
      </c>
      <c r="B897" s="6">
        <v>44608</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s="2" t="str" cm="1">
        <f t="array" ref="I897">_xlfn.IFS(J897="Rob","Robusta",J897="Ara","Arabica",J897="Exc","Excelsa",J897="Lib","Liberica")</f>
        <v>Excelsa</v>
      </c>
      <c r="J897" t="str">
        <f>_xlfn.XLOOKUP(orders!D897,products!$A$1:$A$49,products!$B$1:$B$49,,0)</f>
        <v>Exc</v>
      </c>
      <c r="K897" t="str" cm="1">
        <f t="array" ref="K897">_xlfn.IFS(L897="M","Mid",L897="D","Dark",L897="L","Light")</f>
        <v>Mid</v>
      </c>
      <c r="L897" t="str">
        <f>_xlfn.XLOOKUP(D897,products!$A$1:$A$49,products!$C$1:$C$49,,0)</f>
        <v>M</v>
      </c>
      <c r="M897" s="3">
        <f>_xlfn.XLOOKUP(orders!D897,products!$A$1:$A$49,products!$D$1:$D$49,,0)</f>
        <v>2.5</v>
      </c>
      <c r="N897" s="5">
        <f>_xlfn.XLOOKUP(orders!D897,products!$A$1:$A$49,products!$E$1:$E$49,,0)</f>
        <v>31.624999999999996</v>
      </c>
      <c r="O897" s="5">
        <f t="shared" si="13"/>
        <v>158.12499999999997</v>
      </c>
      <c r="P897" t="str">
        <f>_xlfn.XLOOKUP(CoffeeSales[[#This Row],[Customer ID]],customers!$A$1:$A$1001,customers!$I$1:$I$1001,,0)</f>
        <v>No</v>
      </c>
    </row>
    <row r="898" spans="1:16" x14ac:dyDescent="0.3">
      <c r="A898" s="2" t="s">
        <v>5558</v>
      </c>
      <c r="B898" s="6">
        <v>44609</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s="2" t="str" cm="1">
        <f t="array" ref="I898">_xlfn.IFS(J898="Rob","Robusta",J898="Ara","Arabica",J898="Exc","Excelsa",J898="Lib","Liberica")</f>
        <v>Robusta</v>
      </c>
      <c r="J898" t="str">
        <f>_xlfn.XLOOKUP(orders!D898,products!$A$1:$A$49,products!$B$1:$B$49,,0)</f>
        <v>Rob</v>
      </c>
      <c r="K898" t="str" cm="1">
        <f t="array" ref="K898">_xlfn.IFS(L898="M","Mid",L898="D","Dark",L898="L","Light")</f>
        <v>Dark</v>
      </c>
      <c r="L898" t="str">
        <f>_xlfn.XLOOKUP(D898,products!$A$1:$A$49,products!$C$1:$C$49,,0)</f>
        <v>D</v>
      </c>
      <c r="M898" s="3">
        <f>_xlfn.XLOOKUP(orders!D898,products!$A$1:$A$49,products!$D$1:$D$49,,0)</f>
        <v>0.5</v>
      </c>
      <c r="N898" s="5">
        <f>_xlfn.XLOOKUP(orders!D898,products!$A$1:$A$49,products!$E$1:$E$49,,0)</f>
        <v>5.3699999999999992</v>
      </c>
      <c r="O898" s="5">
        <f t="shared" si="13"/>
        <v>32.22</v>
      </c>
      <c r="P898" t="str">
        <f>_xlfn.XLOOKUP(CoffeeSales[[#This Row],[Customer ID]],customers!$A$1:$A$1001,customers!$I$1:$I$1001,,0)</f>
        <v>Yes</v>
      </c>
    </row>
    <row r="899" spans="1:16" x14ac:dyDescent="0.3">
      <c r="A899" s="2" t="s">
        <v>5564</v>
      </c>
      <c r="B899" s="6">
        <v>44610</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s="2" t="str" cm="1">
        <f t="array" ref="I899">_xlfn.IFS(J899="Rob","Robusta",J899="Ara","Arabica",J899="Exc","Excelsa",J899="Lib","Liberica")</f>
        <v>Excelsa</v>
      </c>
      <c r="J899" t="str">
        <f>_xlfn.XLOOKUP(orders!D899,products!$A$1:$A$49,products!$B$1:$B$49,,0)</f>
        <v>Exc</v>
      </c>
      <c r="K899" t="str" cm="1">
        <f t="array" ref="K899">_xlfn.IFS(L899="M","Mid",L899="D","Dark",L899="L","Light")</f>
        <v>Dark</v>
      </c>
      <c r="L899" t="str">
        <f>_xlfn.XLOOKUP(D899,products!$A$1:$A$49,products!$C$1:$C$49,,0)</f>
        <v>D</v>
      </c>
      <c r="M899" s="3">
        <f>_xlfn.XLOOKUP(orders!D899,products!$A$1:$A$49,products!$D$1:$D$49,,0)</f>
        <v>1</v>
      </c>
      <c r="N899" s="5">
        <f>_xlfn.XLOOKUP(orders!D899,products!$A$1:$A$49,products!$E$1:$E$49,,0)</f>
        <v>12.15</v>
      </c>
      <c r="O899" s="5">
        <f t="shared" ref="O899:O962" si="14">E899*N899</f>
        <v>24.3</v>
      </c>
      <c r="P899" t="str">
        <f>_xlfn.XLOOKUP(CoffeeSales[[#This Row],[Customer ID]],customers!$A$1:$A$1001,customers!$I$1:$I$1001,,0)</f>
        <v>No</v>
      </c>
    </row>
    <row r="900" spans="1:16" x14ac:dyDescent="0.3">
      <c r="A900" s="2" t="s">
        <v>5570</v>
      </c>
      <c r="B900" s="6">
        <v>44611</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s="2" t="str" cm="1">
        <f t="array" ref="I900">_xlfn.IFS(J900="Rob","Robusta",J900="Ara","Arabica",J900="Exc","Excelsa",J900="Lib","Liberica")</f>
        <v>Robusta</v>
      </c>
      <c r="J900" t="str">
        <f>_xlfn.XLOOKUP(orders!D900,products!$A$1:$A$49,products!$B$1:$B$49,,0)</f>
        <v>Rob</v>
      </c>
      <c r="K900" t="str" cm="1">
        <f t="array" ref="K900">_xlfn.IFS(L900="M","Mid",L900="D","Dark",L900="L","Light")</f>
        <v>Light</v>
      </c>
      <c r="L900" t="str">
        <f>_xlfn.XLOOKUP(D900,products!$A$1:$A$49,products!$C$1:$C$49,,0)</f>
        <v>L</v>
      </c>
      <c r="M900" s="3">
        <f>_xlfn.XLOOKUP(orders!D900,products!$A$1:$A$49,products!$D$1:$D$49,,0)</f>
        <v>0.5</v>
      </c>
      <c r="N900" s="5">
        <f>_xlfn.XLOOKUP(orders!D900,products!$A$1:$A$49,products!$E$1:$E$49,,0)</f>
        <v>7.169999999999999</v>
      </c>
      <c r="O900" s="5">
        <f t="shared" si="14"/>
        <v>35.849999999999994</v>
      </c>
      <c r="P900" t="str">
        <f>_xlfn.XLOOKUP(CoffeeSales[[#This Row],[Customer ID]],customers!$A$1:$A$1001,customers!$I$1:$I$1001,,0)</f>
        <v>No</v>
      </c>
    </row>
    <row r="901" spans="1:16" x14ac:dyDescent="0.3">
      <c r="A901" s="2" t="s">
        <v>5575</v>
      </c>
      <c r="B901" s="6">
        <v>44612</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s="2" t="str" cm="1">
        <f t="array" ref="I901">_xlfn.IFS(J901="Rob","Robusta",J901="Ara","Arabica",J901="Exc","Excelsa",J901="Lib","Liberica")</f>
        <v>Liberica</v>
      </c>
      <c r="J901" t="str">
        <f>_xlfn.XLOOKUP(orders!D901,products!$A$1:$A$49,products!$B$1:$B$49,,0)</f>
        <v>Lib</v>
      </c>
      <c r="K901" t="str" cm="1">
        <f t="array" ref="K901">_xlfn.IFS(L901="M","Mid",L901="D","Dark",L901="L","Light")</f>
        <v>Mid</v>
      </c>
      <c r="L901" t="str">
        <f>_xlfn.XLOOKUP(D901,products!$A$1:$A$49,products!$C$1:$C$49,,0)</f>
        <v>M</v>
      </c>
      <c r="M901" s="3">
        <f>_xlfn.XLOOKUP(orders!D901,products!$A$1:$A$49,products!$D$1:$D$49,,0)</f>
        <v>1</v>
      </c>
      <c r="N901" s="5">
        <f>_xlfn.XLOOKUP(orders!D901,products!$A$1:$A$49,products!$E$1:$E$49,,0)</f>
        <v>14.55</v>
      </c>
      <c r="O901" s="5">
        <f t="shared" si="14"/>
        <v>72.75</v>
      </c>
      <c r="P901" t="str">
        <f>_xlfn.XLOOKUP(CoffeeSales[[#This Row],[Customer ID]],customers!$A$1:$A$1001,customers!$I$1:$I$1001,,0)</f>
        <v>No</v>
      </c>
    </row>
    <row r="902" spans="1:16" x14ac:dyDescent="0.3">
      <c r="A902" s="2" t="s">
        <v>5580</v>
      </c>
      <c r="B902" s="6">
        <v>44613</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s="2" t="str" cm="1">
        <f t="array" ref="I902">_xlfn.IFS(J902="Rob","Robusta",J902="Ara","Arabica",J902="Exc","Excelsa",J902="Lib","Liberica")</f>
        <v>Liberica</v>
      </c>
      <c r="J902" t="str">
        <f>_xlfn.XLOOKUP(orders!D902,products!$A$1:$A$49,products!$B$1:$B$49,,0)</f>
        <v>Lib</v>
      </c>
      <c r="K902" t="str" cm="1">
        <f t="array" ref="K902">_xlfn.IFS(L902="M","Mid",L902="D","Dark",L902="L","Light")</f>
        <v>Light</v>
      </c>
      <c r="L902" t="str">
        <f>_xlfn.XLOOKUP(D902,products!$A$1:$A$49,products!$C$1:$C$49,,0)</f>
        <v>L</v>
      </c>
      <c r="M902" s="3">
        <f>_xlfn.XLOOKUP(orders!D902,products!$A$1:$A$49,products!$D$1:$D$49,,0)</f>
        <v>1</v>
      </c>
      <c r="N902" s="5">
        <f>_xlfn.XLOOKUP(orders!D902,products!$A$1:$A$49,products!$E$1:$E$49,,0)</f>
        <v>15.85</v>
      </c>
      <c r="O902" s="5">
        <f t="shared" si="14"/>
        <v>47.55</v>
      </c>
      <c r="P902" t="str">
        <f>_xlfn.XLOOKUP(CoffeeSales[[#This Row],[Customer ID]],customers!$A$1:$A$1001,customers!$I$1:$I$1001,,0)</f>
        <v>No</v>
      </c>
    </row>
    <row r="903" spans="1:16" x14ac:dyDescent="0.3">
      <c r="A903" s="2" t="s">
        <v>5585</v>
      </c>
      <c r="B903" s="6">
        <v>44614</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s="2" t="str" cm="1">
        <f t="array" ref="I903">_xlfn.IFS(J903="Rob","Robusta",J903="Ara","Arabica",J903="Exc","Excelsa",J903="Lib","Liberica")</f>
        <v>Robusta</v>
      </c>
      <c r="J903" t="str">
        <f>_xlfn.XLOOKUP(orders!D903,products!$A$1:$A$49,products!$B$1:$B$49,,0)</f>
        <v>Rob</v>
      </c>
      <c r="K903" t="str" cm="1">
        <f t="array" ref="K903">_xlfn.IFS(L903="M","Mid",L903="D","Dark",L903="L","Light")</f>
        <v>Light</v>
      </c>
      <c r="L903" t="str">
        <f>_xlfn.XLOOKUP(D903,products!$A$1:$A$49,products!$C$1:$C$49,,0)</f>
        <v>L</v>
      </c>
      <c r="M903" s="3">
        <f>_xlfn.XLOOKUP(orders!D903,products!$A$1:$A$49,products!$D$1:$D$49,,0)</f>
        <v>0.2</v>
      </c>
      <c r="N903" s="5">
        <f>_xlfn.XLOOKUP(orders!D903,products!$A$1:$A$49,products!$E$1:$E$49,,0)</f>
        <v>3.5849999999999995</v>
      </c>
      <c r="O903" s="5">
        <f t="shared" si="14"/>
        <v>3.5849999999999995</v>
      </c>
      <c r="P903" t="str">
        <f>_xlfn.XLOOKUP(CoffeeSales[[#This Row],[Customer ID]],customers!$A$1:$A$1001,customers!$I$1:$I$1001,,0)</f>
        <v>Yes</v>
      </c>
    </row>
    <row r="904" spans="1:16" x14ac:dyDescent="0.3">
      <c r="A904" s="2" t="s">
        <v>5591</v>
      </c>
      <c r="B904" s="6">
        <v>44615</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s="2" t="str" cm="1">
        <f t="array" ref="I904">_xlfn.IFS(J904="Rob","Robusta",J904="Ara","Arabica",J904="Exc","Excelsa",J904="Lib","Liberica")</f>
        <v>Excelsa</v>
      </c>
      <c r="J904" t="str">
        <f>_xlfn.XLOOKUP(orders!D904,products!$A$1:$A$49,products!$B$1:$B$49,,0)</f>
        <v>Exc</v>
      </c>
      <c r="K904" t="str" cm="1">
        <f t="array" ref="K904">_xlfn.IFS(L904="M","Mid",L904="D","Dark",L904="L","Light")</f>
        <v>Mid</v>
      </c>
      <c r="L904" t="str">
        <f>_xlfn.XLOOKUP(D904,products!$A$1:$A$49,products!$C$1:$C$49,,0)</f>
        <v>M</v>
      </c>
      <c r="M904" s="3">
        <f>_xlfn.XLOOKUP(orders!D904,products!$A$1:$A$49,products!$D$1:$D$49,,0)</f>
        <v>2.5</v>
      </c>
      <c r="N904" s="5">
        <f>_xlfn.XLOOKUP(orders!D904,products!$A$1:$A$49,products!$E$1:$E$49,,0)</f>
        <v>31.624999999999996</v>
      </c>
      <c r="O904" s="5">
        <f t="shared" si="14"/>
        <v>158.12499999999997</v>
      </c>
      <c r="P904" t="str">
        <f>_xlfn.XLOOKUP(CoffeeSales[[#This Row],[Customer ID]],customers!$A$1:$A$1001,customers!$I$1:$I$1001,,0)</f>
        <v>No</v>
      </c>
    </row>
    <row r="905" spans="1:16" x14ac:dyDescent="0.3">
      <c r="A905" s="2" t="s">
        <v>5597</v>
      </c>
      <c r="B905" s="6">
        <v>44616</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s="2" t="str" cm="1">
        <f t="array" ref="I905">_xlfn.IFS(J905="Rob","Robusta",J905="Ara","Arabica",J905="Exc","Excelsa",J905="Lib","Liberica")</f>
        <v>Liberica</v>
      </c>
      <c r="J905" t="str">
        <f>_xlfn.XLOOKUP(orders!D905,products!$A$1:$A$49,products!$B$1:$B$49,,0)</f>
        <v>Lib</v>
      </c>
      <c r="K905" t="str" cm="1">
        <f t="array" ref="K905">_xlfn.IFS(L905="M","Mid",L905="D","Dark",L905="L","Light")</f>
        <v>Mid</v>
      </c>
      <c r="L905" t="str">
        <f>_xlfn.XLOOKUP(D905,products!$A$1:$A$49,products!$C$1:$C$49,,0)</f>
        <v>M</v>
      </c>
      <c r="M905" s="3">
        <f>_xlfn.XLOOKUP(orders!D905,products!$A$1:$A$49,products!$D$1:$D$49,,0)</f>
        <v>0.5</v>
      </c>
      <c r="N905" s="5">
        <f>_xlfn.XLOOKUP(orders!D905,products!$A$1:$A$49,products!$E$1:$E$49,,0)</f>
        <v>8.73</v>
      </c>
      <c r="O905" s="5">
        <f t="shared" si="14"/>
        <v>17.46</v>
      </c>
      <c r="P905" t="str">
        <f>_xlfn.XLOOKUP(CoffeeSales[[#This Row],[Customer ID]],customers!$A$1:$A$1001,customers!$I$1:$I$1001,,0)</f>
        <v>No</v>
      </c>
    </row>
    <row r="906" spans="1:16" x14ac:dyDescent="0.3">
      <c r="A906" s="2" t="s">
        <v>5603</v>
      </c>
      <c r="B906" s="6">
        <v>44617</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s="2" t="str" cm="1">
        <f t="array" ref="I906">_xlfn.IFS(J906="Rob","Robusta",J906="Ara","Arabica",J906="Exc","Excelsa",J906="Lib","Liberica")</f>
        <v>Arabica</v>
      </c>
      <c r="J906" t="str">
        <f>_xlfn.XLOOKUP(orders!D906,products!$A$1:$A$49,products!$B$1:$B$49,,0)</f>
        <v>Ara</v>
      </c>
      <c r="K906" t="str" cm="1">
        <f t="array" ref="K906">_xlfn.IFS(L906="M","Mid",L906="D","Dark",L906="L","Light")</f>
        <v>Light</v>
      </c>
      <c r="L906" t="str">
        <f>_xlfn.XLOOKUP(D906,products!$A$1:$A$49,products!$C$1:$C$49,,0)</f>
        <v>L</v>
      </c>
      <c r="M906" s="3">
        <f>_xlfn.XLOOKUP(orders!D906,products!$A$1:$A$49,products!$D$1:$D$49,,0)</f>
        <v>2.5</v>
      </c>
      <c r="N906" s="5">
        <f>_xlfn.XLOOKUP(orders!D906,products!$A$1:$A$49,products!$E$1:$E$49,,0)</f>
        <v>29.784999999999997</v>
      </c>
      <c r="O906" s="5">
        <f t="shared" si="14"/>
        <v>148.92499999999998</v>
      </c>
      <c r="P906" t="str">
        <f>_xlfn.XLOOKUP(CoffeeSales[[#This Row],[Customer ID]],customers!$A$1:$A$1001,customers!$I$1:$I$1001,,0)</f>
        <v>No</v>
      </c>
    </row>
    <row r="907" spans="1:16" x14ac:dyDescent="0.3">
      <c r="A907" s="2" t="s">
        <v>5609</v>
      </c>
      <c r="B907" s="6">
        <v>44618</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s="2" t="str" cm="1">
        <f t="array" ref="I907">_xlfn.IFS(J907="Rob","Robusta",J907="Ara","Arabica",J907="Exc","Excelsa",J907="Lib","Liberica")</f>
        <v>Arabica</v>
      </c>
      <c r="J907" t="str">
        <f>_xlfn.XLOOKUP(orders!D907,products!$A$1:$A$49,products!$B$1:$B$49,,0)</f>
        <v>Ara</v>
      </c>
      <c r="K907" t="str" cm="1">
        <f t="array" ref="K907">_xlfn.IFS(L907="M","Mid",L907="D","Dark",L907="L","Light")</f>
        <v>Mid</v>
      </c>
      <c r="L907" t="str">
        <f>_xlfn.XLOOKUP(D907,products!$A$1:$A$49,products!$C$1:$C$49,,0)</f>
        <v>M</v>
      </c>
      <c r="M907" s="3">
        <f>_xlfn.XLOOKUP(orders!D907,products!$A$1:$A$49,products!$D$1:$D$49,,0)</f>
        <v>0.5</v>
      </c>
      <c r="N907" s="5">
        <f>_xlfn.XLOOKUP(orders!D907,products!$A$1:$A$49,products!$E$1:$E$49,,0)</f>
        <v>6.75</v>
      </c>
      <c r="O907" s="5">
        <f t="shared" si="14"/>
        <v>40.5</v>
      </c>
      <c r="P907" t="str">
        <f>_xlfn.XLOOKUP(CoffeeSales[[#This Row],[Customer ID]],customers!$A$1:$A$1001,customers!$I$1:$I$1001,,0)</f>
        <v>Yes</v>
      </c>
    </row>
    <row r="908" spans="1:16" x14ac:dyDescent="0.3">
      <c r="A908" s="2" t="s">
        <v>5614</v>
      </c>
      <c r="B908" s="6">
        <v>44619</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s="2" t="str" cm="1">
        <f t="array" ref="I908">_xlfn.IFS(J908="Rob","Robusta",J908="Ara","Arabica",J908="Exc","Excelsa",J908="Lib","Liberica")</f>
        <v>Arabica</v>
      </c>
      <c r="J908" t="str">
        <f>_xlfn.XLOOKUP(orders!D908,products!$A$1:$A$49,products!$B$1:$B$49,,0)</f>
        <v>Ara</v>
      </c>
      <c r="K908" t="str" cm="1">
        <f t="array" ref="K908">_xlfn.IFS(L908="M","Mid",L908="D","Dark",L908="L","Light")</f>
        <v>Mid</v>
      </c>
      <c r="L908" t="str">
        <f>_xlfn.XLOOKUP(D908,products!$A$1:$A$49,products!$C$1:$C$49,,0)</f>
        <v>M</v>
      </c>
      <c r="M908" s="3">
        <f>_xlfn.XLOOKUP(orders!D908,products!$A$1:$A$49,products!$D$1:$D$49,,0)</f>
        <v>0.5</v>
      </c>
      <c r="N908" s="5">
        <f>_xlfn.XLOOKUP(orders!D908,products!$A$1:$A$49,products!$E$1:$E$49,,0)</f>
        <v>6.75</v>
      </c>
      <c r="O908" s="5">
        <f t="shared" si="14"/>
        <v>27</v>
      </c>
      <c r="P908" t="str">
        <f>_xlfn.XLOOKUP(CoffeeSales[[#This Row],[Customer ID]],customers!$A$1:$A$1001,customers!$I$1:$I$1001,,0)</f>
        <v>Yes</v>
      </c>
    </row>
    <row r="909" spans="1:16" x14ac:dyDescent="0.3">
      <c r="A909" s="2" t="s">
        <v>5620</v>
      </c>
      <c r="B909" s="6">
        <v>44620</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s="2" t="str" cm="1">
        <f t="array" ref="I909">_xlfn.IFS(J909="Rob","Robusta",J909="Ara","Arabica",J909="Exc","Excelsa",J909="Lib","Liberica")</f>
        <v>Liberica</v>
      </c>
      <c r="J909" t="str">
        <f>_xlfn.XLOOKUP(orders!D909,products!$A$1:$A$49,products!$B$1:$B$49,,0)</f>
        <v>Lib</v>
      </c>
      <c r="K909" t="str" cm="1">
        <f t="array" ref="K909">_xlfn.IFS(L909="M","Mid",L909="D","Dark",L909="L","Light")</f>
        <v>Dark</v>
      </c>
      <c r="L909" t="str">
        <f>_xlfn.XLOOKUP(D909,products!$A$1:$A$49,products!$C$1:$C$49,,0)</f>
        <v>D</v>
      </c>
      <c r="M909" s="3">
        <f>_xlfn.XLOOKUP(orders!D909,products!$A$1:$A$49,products!$D$1:$D$49,,0)</f>
        <v>1</v>
      </c>
      <c r="N909" s="5">
        <f>_xlfn.XLOOKUP(orders!D909,products!$A$1:$A$49,products!$E$1:$E$49,,0)</f>
        <v>12.95</v>
      </c>
      <c r="O909" s="5">
        <f t="shared" si="14"/>
        <v>38.849999999999994</v>
      </c>
      <c r="P909" t="str">
        <f>_xlfn.XLOOKUP(CoffeeSales[[#This Row],[Customer ID]],customers!$A$1:$A$1001,customers!$I$1:$I$1001,,0)</f>
        <v>No</v>
      </c>
    </row>
    <row r="910" spans="1:16" x14ac:dyDescent="0.3">
      <c r="A910" s="2" t="s">
        <v>5626</v>
      </c>
      <c r="B910" s="6">
        <v>44621</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s="2" t="str" cm="1">
        <f t="array" ref="I910">_xlfn.IFS(J910="Rob","Robusta",J910="Ara","Arabica",J910="Exc","Excelsa",J910="Lib","Liberica")</f>
        <v>Robusta</v>
      </c>
      <c r="J910" t="str">
        <f>_xlfn.XLOOKUP(orders!D910,products!$A$1:$A$49,products!$B$1:$B$49,,0)</f>
        <v>Rob</v>
      </c>
      <c r="K910" t="str" cm="1">
        <f t="array" ref="K910">_xlfn.IFS(L910="M","Mid",L910="D","Dark",L910="L","Light")</f>
        <v>Light</v>
      </c>
      <c r="L910" t="str">
        <f>_xlfn.XLOOKUP(D910,products!$A$1:$A$49,products!$C$1:$C$49,,0)</f>
        <v>L</v>
      </c>
      <c r="M910" s="3">
        <f>_xlfn.XLOOKUP(orders!D910,products!$A$1:$A$49,products!$D$1:$D$49,,0)</f>
        <v>1</v>
      </c>
      <c r="N910" s="5">
        <f>_xlfn.XLOOKUP(orders!D910,products!$A$1:$A$49,products!$E$1:$E$49,,0)</f>
        <v>11.95</v>
      </c>
      <c r="O910" s="5">
        <f t="shared" si="14"/>
        <v>59.75</v>
      </c>
      <c r="P910" t="str">
        <f>_xlfn.XLOOKUP(CoffeeSales[[#This Row],[Customer ID]],customers!$A$1:$A$1001,customers!$I$1:$I$1001,,0)</f>
        <v>No</v>
      </c>
    </row>
    <row r="911" spans="1:16" x14ac:dyDescent="0.3">
      <c r="A911" s="2" t="s">
        <v>5632</v>
      </c>
      <c r="B911" s="6">
        <v>44622</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s="2" t="str" cm="1">
        <f t="array" ref="I911">_xlfn.IFS(J911="Rob","Robusta",J911="Ara","Arabica",J911="Exc","Excelsa",J911="Lib","Liberica")</f>
        <v>Robusta</v>
      </c>
      <c r="J911" t="str">
        <f>_xlfn.XLOOKUP(orders!D911,products!$A$1:$A$49,products!$B$1:$B$49,,0)</f>
        <v>Rob</v>
      </c>
      <c r="K911" t="str" cm="1">
        <f t="array" ref="K911">_xlfn.IFS(L911="M","Mid",L911="D","Dark",L911="L","Light")</f>
        <v>Light</v>
      </c>
      <c r="L911" t="str">
        <f>_xlfn.XLOOKUP(D911,products!$A$1:$A$49,products!$C$1:$C$49,,0)</f>
        <v>L</v>
      </c>
      <c r="M911" s="3">
        <f>_xlfn.XLOOKUP(orders!D911,products!$A$1:$A$49,products!$D$1:$D$49,,0)</f>
        <v>0.2</v>
      </c>
      <c r="N911" s="5">
        <f>_xlfn.XLOOKUP(orders!D911,products!$A$1:$A$49,products!$E$1:$E$49,,0)</f>
        <v>3.5849999999999995</v>
      </c>
      <c r="O911" s="5">
        <f t="shared" si="14"/>
        <v>10.754999999999999</v>
      </c>
      <c r="P911" t="str">
        <f>_xlfn.XLOOKUP(CoffeeSales[[#This Row],[Customer ID]],customers!$A$1:$A$1001,customers!$I$1:$I$1001,,0)</f>
        <v>No</v>
      </c>
    </row>
    <row r="912" spans="1:16" x14ac:dyDescent="0.3">
      <c r="A912" s="2" t="s">
        <v>5637</v>
      </c>
      <c r="B912" s="6">
        <v>44623</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s="2" t="str" cm="1">
        <f t="array" ref="I912">_xlfn.IFS(J912="Rob","Robusta",J912="Ara","Arabica",J912="Exc","Excelsa",J912="Lib","Liberica")</f>
        <v>Arabica</v>
      </c>
      <c r="J912" t="str">
        <f>_xlfn.XLOOKUP(orders!D912,products!$A$1:$A$49,products!$B$1:$B$49,,0)</f>
        <v>Ara</v>
      </c>
      <c r="K912" t="str" cm="1">
        <f t="array" ref="K912">_xlfn.IFS(L912="M","Mid",L912="D","Dark",L912="L","Light")</f>
        <v>Dark</v>
      </c>
      <c r="L912" t="str">
        <f>_xlfn.XLOOKUP(D912,products!$A$1:$A$49,products!$C$1:$C$49,,0)</f>
        <v>D</v>
      </c>
      <c r="M912" s="3">
        <f>_xlfn.XLOOKUP(orders!D912,products!$A$1:$A$49,products!$D$1:$D$49,,0)</f>
        <v>2.5</v>
      </c>
      <c r="N912" s="5">
        <f>_xlfn.XLOOKUP(orders!D912,products!$A$1:$A$49,products!$E$1:$E$49,,0)</f>
        <v>22.884999999999998</v>
      </c>
      <c r="O912" s="5">
        <f t="shared" si="14"/>
        <v>91.539999999999992</v>
      </c>
      <c r="P912" t="str">
        <f>_xlfn.XLOOKUP(CoffeeSales[[#This Row],[Customer ID]],customers!$A$1:$A$1001,customers!$I$1:$I$1001,,0)</f>
        <v>No</v>
      </c>
    </row>
    <row r="913" spans="1:16" x14ac:dyDescent="0.3">
      <c r="A913" s="2" t="s">
        <v>5643</v>
      </c>
      <c r="B913" s="6">
        <v>44624</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s="2" t="str" cm="1">
        <f t="array" ref="I913">_xlfn.IFS(J913="Rob","Robusta",J913="Ara","Arabica",J913="Exc","Excelsa",J913="Lib","Liberica")</f>
        <v>Arabica</v>
      </c>
      <c r="J913" t="str">
        <f>_xlfn.XLOOKUP(orders!D913,products!$A$1:$A$49,products!$B$1:$B$49,,0)</f>
        <v>Ara</v>
      </c>
      <c r="K913" t="str" cm="1">
        <f t="array" ref="K913">_xlfn.IFS(L913="M","Mid",L913="D","Dark",L913="L","Light")</f>
        <v>Mid</v>
      </c>
      <c r="L913" t="str">
        <f>_xlfn.XLOOKUP(D913,products!$A$1:$A$49,products!$C$1:$C$49,,0)</f>
        <v>M</v>
      </c>
      <c r="M913" s="3">
        <f>_xlfn.XLOOKUP(orders!D913,products!$A$1:$A$49,products!$D$1:$D$49,,0)</f>
        <v>1</v>
      </c>
      <c r="N913" s="5">
        <f>_xlfn.XLOOKUP(orders!D913,products!$A$1:$A$49,products!$E$1:$E$49,,0)</f>
        <v>11.25</v>
      </c>
      <c r="O913" s="5">
        <f t="shared" si="14"/>
        <v>45</v>
      </c>
      <c r="P913" t="str">
        <f>_xlfn.XLOOKUP(CoffeeSales[[#This Row],[Customer ID]],customers!$A$1:$A$1001,customers!$I$1:$I$1001,,0)</f>
        <v>Yes</v>
      </c>
    </row>
    <row r="914" spans="1:16" x14ac:dyDescent="0.3">
      <c r="A914" s="2" t="s">
        <v>5649</v>
      </c>
      <c r="B914" s="6">
        <v>44625</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s="2" t="str" cm="1">
        <f t="array" ref="I914">_xlfn.IFS(J914="Rob","Robusta",J914="Ara","Arabica",J914="Exc","Excelsa",J914="Lib","Liberica")</f>
        <v>Robusta</v>
      </c>
      <c r="J914" t="str">
        <f>_xlfn.XLOOKUP(orders!D914,products!$A$1:$A$49,products!$B$1:$B$49,,0)</f>
        <v>Rob</v>
      </c>
      <c r="K914" t="str" cm="1">
        <f t="array" ref="K914">_xlfn.IFS(L914="M","Mid",L914="D","Dark",L914="L","Light")</f>
        <v>Mid</v>
      </c>
      <c r="L914" t="str">
        <f>_xlfn.XLOOKUP(D914,products!$A$1:$A$49,products!$C$1:$C$49,,0)</f>
        <v>M</v>
      </c>
      <c r="M914" s="3">
        <f>_xlfn.XLOOKUP(orders!D914,products!$A$1:$A$49,products!$D$1:$D$49,,0)</f>
        <v>2.5</v>
      </c>
      <c r="N914" s="5">
        <f>_xlfn.XLOOKUP(orders!D914,products!$A$1:$A$49,products!$E$1:$E$49,,0)</f>
        <v>22.884999999999998</v>
      </c>
      <c r="O914" s="5">
        <f t="shared" si="14"/>
        <v>137.31</v>
      </c>
      <c r="P914" t="str">
        <f>_xlfn.XLOOKUP(CoffeeSales[[#This Row],[Customer ID]],customers!$A$1:$A$1001,customers!$I$1:$I$1001,,0)</f>
        <v>Yes</v>
      </c>
    </row>
    <row r="915" spans="1:16" x14ac:dyDescent="0.3">
      <c r="A915" s="2" t="s">
        <v>5654</v>
      </c>
      <c r="B915" s="6">
        <v>44626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s="2" t="str" cm="1">
        <f t="array" ref="I915">_xlfn.IFS(J915="Rob","Robusta",J915="Ara","Arabica",J915="Exc","Excelsa",J915="Lib","Liberica")</f>
        <v>Arabica</v>
      </c>
      <c r="J915" t="str">
        <f>_xlfn.XLOOKUP(orders!D915,products!$A$1:$A$49,products!$B$1:$B$49,,0)</f>
        <v>Ara</v>
      </c>
      <c r="K915" t="str" cm="1">
        <f t="array" ref="K915">_xlfn.IFS(L915="M","Mid",L915="D","Dark",L915="L","Light")</f>
        <v>Mid</v>
      </c>
      <c r="L915" t="str">
        <f>_xlfn.XLOOKUP(D915,products!$A$1:$A$49,products!$C$1:$C$49,,0)</f>
        <v>M</v>
      </c>
      <c r="M915" s="3">
        <f>_xlfn.XLOOKUP(orders!D915,products!$A$1:$A$49,products!$D$1:$D$49,,0)</f>
        <v>0.5</v>
      </c>
      <c r="N915" s="5">
        <f>_xlfn.XLOOKUP(orders!D915,products!$A$1:$A$49,products!$E$1:$E$49,,0)</f>
        <v>6.75</v>
      </c>
      <c r="O915" s="5">
        <f t="shared" si="14"/>
        <v>6.75</v>
      </c>
      <c r="P915" t="str">
        <f>_xlfn.XLOOKUP(CoffeeSales[[#This Row],[Customer ID]],customers!$A$1:$A$1001,customers!$I$1:$I$1001,,0)</f>
        <v>No</v>
      </c>
    </row>
    <row r="916" spans="1:16" x14ac:dyDescent="0.3">
      <c r="A916" s="2" t="s">
        <v>5660</v>
      </c>
      <c r="B916" s="6">
        <v>44627</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s="2" t="str" cm="1">
        <f t="array" ref="I916">_xlfn.IFS(J916="Rob","Robusta",J916="Ara","Arabica",J916="Exc","Excelsa",J916="Lib","Liberica")</f>
        <v>Arabica</v>
      </c>
      <c r="J916" t="str">
        <f>_xlfn.XLOOKUP(orders!D916,products!$A$1:$A$49,products!$B$1:$B$49,,0)</f>
        <v>Ara</v>
      </c>
      <c r="K916" t="str" cm="1">
        <f t="array" ref="K916">_xlfn.IFS(L916="M","Mid",L916="D","Dark",L916="L","Light")</f>
        <v>Mid</v>
      </c>
      <c r="L916" t="str">
        <f>_xlfn.XLOOKUP(D916,products!$A$1:$A$49,products!$C$1:$C$49,,0)</f>
        <v>M</v>
      </c>
      <c r="M916" s="3">
        <f>_xlfn.XLOOKUP(orders!D916,products!$A$1:$A$49,products!$D$1:$D$49,,0)</f>
        <v>1</v>
      </c>
      <c r="N916" s="5">
        <f>_xlfn.XLOOKUP(orders!D916,products!$A$1:$A$49,products!$E$1:$E$49,,0)</f>
        <v>11.25</v>
      </c>
      <c r="O916" s="5">
        <f t="shared" si="14"/>
        <v>45</v>
      </c>
      <c r="P916" t="str">
        <f>_xlfn.XLOOKUP(CoffeeSales[[#This Row],[Customer ID]],customers!$A$1:$A$1001,customers!$I$1:$I$1001,,0)</f>
        <v>No</v>
      </c>
    </row>
    <row r="917" spans="1:16" x14ac:dyDescent="0.3">
      <c r="A917" s="2" t="s">
        <v>5666</v>
      </c>
      <c r="B917" s="6">
        <v>44628</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s="2" t="str" cm="1">
        <f t="array" ref="I917">_xlfn.IFS(J917="Rob","Robusta",J917="Ara","Arabica",J917="Exc","Excelsa",J917="Lib","Liberica")</f>
        <v>Excelsa</v>
      </c>
      <c r="J917" t="str">
        <f>_xlfn.XLOOKUP(orders!D917,products!$A$1:$A$49,products!$B$1:$B$49,,0)</f>
        <v>Exc</v>
      </c>
      <c r="K917" t="str" cm="1">
        <f t="array" ref="K917">_xlfn.IFS(L917="M","Mid",L917="D","Dark",L917="L","Light")</f>
        <v>Dark</v>
      </c>
      <c r="L917" t="str">
        <f>_xlfn.XLOOKUP(D917,products!$A$1:$A$49,products!$C$1:$C$49,,0)</f>
        <v>D</v>
      </c>
      <c r="M917" s="3">
        <f>_xlfn.XLOOKUP(orders!D917,products!$A$1:$A$49,products!$D$1:$D$49,,0)</f>
        <v>2.5</v>
      </c>
      <c r="N917" s="5">
        <f>_xlfn.XLOOKUP(orders!D917,products!$A$1:$A$49,products!$E$1:$E$49,,0)</f>
        <v>27.945</v>
      </c>
      <c r="O917" s="5">
        <f t="shared" si="14"/>
        <v>83.835000000000008</v>
      </c>
      <c r="P917" t="str">
        <f>_xlfn.XLOOKUP(CoffeeSales[[#This Row],[Customer ID]],customers!$A$1:$A$1001,customers!$I$1:$I$1001,,0)</f>
        <v>Yes</v>
      </c>
    </row>
    <row r="918" spans="1:16" x14ac:dyDescent="0.3">
      <c r="A918" s="2" t="s">
        <v>5672</v>
      </c>
      <c r="B918" s="6">
        <v>44629</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s="2" t="str" cm="1">
        <f t="array" ref="I918">_xlfn.IFS(J918="Rob","Robusta",J918="Ara","Arabica",J918="Exc","Excelsa",J918="Lib","Liberica")</f>
        <v>Excelsa</v>
      </c>
      <c r="J918" t="str">
        <f>_xlfn.XLOOKUP(orders!D918,products!$A$1:$A$49,products!$B$1:$B$49,,0)</f>
        <v>Exc</v>
      </c>
      <c r="K918" t="str" cm="1">
        <f t="array" ref="K918">_xlfn.IFS(L918="M","Mid",L918="D","Dark",L918="L","Light")</f>
        <v>Dark</v>
      </c>
      <c r="L918" t="str">
        <f>_xlfn.XLOOKUP(D918,products!$A$1:$A$49,products!$C$1:$C$49,,0)</f>
        <v>D</v>
      </c>
      <c r="M918" s="3">
        <f>_xlfn.XLOOKUP(orders!D918,products!$A$1:$A$49,products!$D$1:$D$49,,0)</f>
        <v>0.2</v>
      </c>
      <c r="N918" s="5">
        <f>_xlfn.XLOOKUP(orders!D918,products!$A$1:$A$49,products!$E$1:$E$49,,0)</f>
        <v>3.645</v>
      </c>
      <c r="O918" s="5">
        <f t="shared" si="14"/>
        <v>3.645</v>
      </c>
      <c r="P918" t="str">
        <f>_xlfn.XLOOKUP(CoffeeSales[[#This Row],[Customer ID]],customers!$A$1:$A$1001,customers!$I$1:$I$1001,,0)</f>
        <v>Yes</v>
      </c>
    </row>
    <row r="919" spans="1:16" x14ac:dyDescent="0.3">
      <c r="A919" s="2" t="s">
        <v>5676</v>
      </c>
      <c r="B919" s="6">
        <v>44630</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s="2" t="str" cm="1">
        <f t="array" ref="I919">_xlfn.IFS(J919="Rob","Robusta",J919="Ara","Arabica",J919="Exc","Excelsa",J919="Lib","Liberica")</f>
        <v>Arabica</v>
      </c>
      <c r="J919" t="str">
        <f>_xlfn.XLOOKUP(orders!D919,products!$A$1:$A$49,products!$B$1:$B$49,,0)</f>
        <v>Ara</v>
      </c>
      <c r="K919" t="str" cm="1">
        <f t="array" ref="K919">_xlfn.IFS(L919="M","Mid",L919="D","Dark",L919="L","Light")</f>
        <v>Mid</v>
      </c>
      <c r="L919" t="str">
        <f>_xlfn.XLOOKUP(D919,products!$A$1:$A$49,products!$C$1:$C$49,,0)</f>
        <v>M</v>
      </c>
      <c r="M919" s="3">
        <f>_xlfn.XLOOKUP(orders!D919,products!$A$1:$A$49,products!$D$1:$D$49,,0)</f>
        <v>0.5</v>
      </c>
      <c r="N919" s="5">
        <f>_xlfn.XLOOKUP(orders!D919,products!$A$1:$A$49,products!$E$1:$E$49,,0)</f>
        <v>6.75</v>
      </c>
      <c r="O919" s="5">
        <f t="shared" si="14"/>
        <v>6.75</v>
      </c>
      <c r="P919" t="str">
        <f>_xlfn.XLOOKUP(CoffeeSales[[#This Row],[Customer ID]],customers!$A$1:$A$1001,customers!$I$1:$I$1001,,0)</f>
        <v>No</v>
      </c>
    </row>
    <row r="920" spans="1:16" x14ac:dyDescent="0.3">
      <c r="A920" s="2" t="s">
        <v>5676</v>
      </c>
      <c r="B920" s="6">
        <v>44631</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s="2" t="str" cm="1">
        <f t="array" ref="I920">_xlfn.IFS(J920="Rob","Robusta",J920="Ara","Arabica",J920="Exc","Excelsa",J920="Lib","Liberica")</f>
        <v>Excelsa</v>
      </c>
      <c r="J920" t="str">
        <f>_xlfn.XLOOKUP(orders!D920,products!$A$1:$A$49,products!$B$1:$B$49,,0)</f>
        <v>Exc</v>
      </c>
      <c r="K920" t="str" cm="1">
        <f t="array" ref="K920">_xlfn.IFS(L920="M","Mid",L920="D","Dark",L920="L","Light")</f>
        <v>Dark</v>
      </c>
      <c r="L920" t="str">
        <f>_xlfn.XLOOKUP(D920,products!$A$1:$A$49,products!$C$1:$C$49,,0)</f>
        <v>D</v>
      </c>
      <c r="M920" s="3">
        <f>_xlfn.XLOOKUP(orders!D920,products!$A$1:$A$49,products!$D$1:$D$49,,0)</f>
        <v>0.5</v>
      </c>
      <c r="N920" s="5">
        <f>_xlfn.XLOOKUP(orders!D920,products!$A$1:$A$49,products!$E$1:$E$49,,0)</f>
        <v>7.29</v>
      </c>
      <c r="O920" s="5">
        <f t="shared" si="14"/>
        <v>21.87</v>
      </c>
      <c r="P920" t="str">
        <f>_xlfn.XLOOKUP(CoffeeSales[[#This Row],[Customer ID]],customers!$A$1:$A$1001,customers!$I$1:$I$1001,,0)</f>
        <v>No</v>
      </c>
    </row>
    <row r="921" spans="1:16" x14ac:dyDescent="0.3">
      <c r="A921" s="2" t="s">
        <v>5687</v>
      </c>
      <c r="B921" s="6">
        <v>44632</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s="2" t="str" cm="1">
        <f t="array" ref="I921">_xlfn.IFS(J921="Rob","Robusta",J921="Ara","Arabica",J921="Exc","Excelsa",J921="Lib","Liberica")</f>
        <v>Robusta</v>
      </c>
      <c r="J921" t="str">
        <f>_xlfn.XLOOKUP(orders!D921,products!$A$1:$A$49,products!$B$1:$B$49,,0)</f>
        <v>Rob</v>
      </c>
      <c r="K921" t="str" cm="1">
        <f t="array" ref="K921">_xlfn.IFS(L921="M","Mid",L921="D","Dark",L921="L","Light")</f>
        <v>Dark</v>
      </c>
      <c r="L921" t="str">
        <f>_xlfn.XLOOKUP(D921,products!$A$1:$A$49,products!$C$1:$C$49,,0)</f>
        <v>D</v>
      </c>
      <c r="M921" s="3">
        <f>_xlfn.XLOOKUP(orders!D921,products!$A$1:$A$49,products!$D$1:$D$49,,0)</f>
        <v>0.2</v>
      </c>
      <c r="N921" s="5">
        <f>_xlfn.XLOOKUP(orders!D921,products!$A$1:$A$49,products!$E$1:$E$49,,0)</f>
        <v>2.6849999999999996</v>
      </c>
      <c r="O921" s="5">
        <f t="shared" si="14"/>
        <v>13.424999999999997</v>
      </c>
      <c r="P921" t="str">
        <f>_xlfn.XLOOKUP(CoffeeSales[[#This Row],[Customer ID]],customers!$A$1:$A$1001,customers!$I$1:$I$1001,,0)</f>
        <v>Yes</v>
      </c>
    </row>
    <row r="922" spans="1:16" x14ac:dyDescent="0.3">
      <c r="A922" s="2" t="s">
        <v>5693</v>
      </c>
      <c r="B922" s="6">
        <v>44633</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s="2" t="str" cm="1">
        <f t="array" ref="I922">_xlfn.IFS(J922="Rob","Robusta",J922="Ara","Arabica",J922="Exc","Excelsa",J922="Lib","Liberica")</f>
        <v>Robusta</v>
      </c>
      <c r="J922" t="str">
        <f>_xlfn.XLOOKUP(orders!D922,products!$A$1:$A$49,products!$B$1:$B$49,,0)</f>
        <v>Rob</v>
      </c>
      <c r="K922" t="str" cm="1">
        <f t="array" ref="K922">_xlfn.IFS(L922="M","Mid",L922="D","Dark",L922="L","Light")</f>
        <v>Dark</v>
      </c>
      <c r="L922" t="str">
        <f>_xlfn.XLOOKUP(D922,products!$A$1:$A$49,products!$C$1:$C$49,,0)</f>
        <v>D</v>
      </c>
      <c r="M922" s="3">
        <f>_xlfn.XLOOKUP(orders!D922,products!$A$1:$A$49,products!$D$1:$D$49,,0)</f>
        <v>2.5</v>
      </c>
      <c r="N922" s="5">
        <f>_xlfn.XLOOKUP(orders!D922,products!$A$1:$A$49,products!$E$1:$E$49,,0)</f>
        <v>20.584999999999997</v>
      </c>
      <c r="O922" s="5">
        <f t="shared" si="14"/>
        <v>123.50999999999999</v>
      </c>
      <c r="P922" t="str">
        <f>_xlfn.XLOOKUP(CoffeeSales[[#This Row],[Customer ID]],customers!$A$1:$A$1001,customers!$I$1:$I$1001,,0)</f>
        <v>No</v>
      </c>
    </row>
    <row r="923" spans="1:16" x14ac:dyDescent="0.3">
      <c r="A923" s="2" t="s">
        <v>5699</v>
      </c>
      <c r="B923" s="6">
        <v>44634</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s="2" t="str" cm="1">
        <f t="array" ref="I923">_xlfn.IFS(J923="Rob","Robusta",J923="Ara","Arabica",J923="Exc","Excelsa",J923="Lib","Liberica")</f>
        <v>Liberica</v>
      </c>
      <c r="J923" t="str">
        <f>_xlfn.XLOOKUP(orders!D923,products!$A$1:$A$49,products!$B$1:$B$49,,0)</f>
        <v>Lib</v>
      </c>
      <c r="K923" t="str" cm="1">
        <f t="array" ref="K923">_xlfn.IFS(L923="M","Mid",L923="D","Dark",L923="L","Light")</f>
        <v>Dark</v>
      </c>
      <c r="L923" t="str">
        <f>_xlfn.XLOOKUP(D923,products!$A$1:$A$49,products!$C$1:$C$49,,0)</f>
        <v>D</v>
      </c>
      <c r="M923" s="3">
        <f>_xlfn.XLOOKUP(orders!D923,products!$A$1:$A$49,products!$D$1:$D$49,,0)</f>
        <v>0.2</v>
      </c>
      <c r="N923" s="5">
        <f>_xlfn.XLOOKUP(orders!D923,products!$A$1:$A$49,products!$E$1:$E$49,,0)</f>
        <v>3.8849999999999998</v>
      </c>
      <c r="O923" s="5">
        <f t="shared" si="14"/>
        <v>7.77</v>
      </c>
      <c r="P923" t="str">
        <f>_xlfn.XLOOKUP(CoffeeSales[[#This Row],[Customer ID]],customers!$A$1:$A$1001,customers!$I$1:$I$1001,,0)</f>
        <v>No</v>
      </c>
    </row>
    <row r="924" spans="1:16" x14ac:dyDescent="0.3">
      <c r="A924" s="2" t="s">
        <v>5705</v>
      </c>
      <c r="B924" s="6">
        <v>44635</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s="2" t="str" cm="1">
        <f t="array" ref="I924">_xlfn.IFS(J924="Rob","Robusta",J924="Ara","Arabica",J924="Exc","Excelsa",J924="Lib","Liberica")</f>
        <v>Arabica</v>
      </c>
      <c r="J924" t="str">
        <f>_xlfn.XLOOKUP(orders!D924,products!$A$1:$A$49,products!$B$1:$B$49,,0)</f>
        <v>Ara</v>
      </c>
      <c r="K924" t="str" cm="1">
        <f t="array" ref="K924">_xlfn.IFS(L924="M","Mid",L924="D","Dark",L924="L","Light")</f>
        <v>Mid</v>
      </c>
      <c r="L924" t="str">
        <f>_xlfn.XLOOKUP(D924,products!$A$1:$A$49,products!$C$1:$C$49,,0)</f>
        <v>M</v>
      </c>
      <c r="M924" s="3">
        <f>_xlfn.XLOOKUP(orders!D924,products!$A$1:$A$49,products!$D$1:$D$49,,0)</f>
        <v>1</v>
      </c>
      <c r="N924" s="5">
        <f>_xlfn.XLOOKUP(orders!D924,products!$A$1:$A$49,products!$E$1:$E$49,,0)</f>
        <v>11.25</v>
      </c>
      <c r="O924" s="5">
        <f t="shared" si="14"/>
        <v>67.5</v>
      </c>
      <c r="P924" t="str">
        <f>_xlfn.XLOOKUP(CoffeeSales[[#This Row],[Customer ID]],customers!$A$1:$A$1001,customers!$I$1:$I$1001,,0)</f>
        <v>Yes</v>
      </c>
    </row>
    <row r="925" spans="1:16" x14ac:dyDescent="0.3">
      <c r="A925" s="2" t="s">
        <v>5709</v>
      </c>
      <c r="B925" s="6">
        <v>44636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s="2" t="str" cm="1">
        <f t="array" ref="I925">_xlfn.IFS(J925="Rob","Robusta",J925="Ara","Arabica",J925="Exc","Excelsa",J925="Lib","Liberica")</f>
        <v>Excelsa</v>
      </c>
      <c r="J925" t="str">
        <f>_xlfn.XLOOKUP(orders!D925,products!$A$1:$A$49,products!$B$1:$B$49,,0)</f>
        <v>Exc</v>
      </c>
      <c r="K925" t="str" cm="1">
        <f t="array" ref="K925">_xlfn.IFS(L925="M","Mid",L925="D","Dark",L925="L","Light")</f>
        <v>Dark</v>
      </c>
      <c r="L925" t="str">
        <f>_xlfn.XLOOKUP(D925,products!$A$1:$A$49,products!$C$1:$C$49,,0)</f>
        <v>D</v>
      </c>
      <c r="M925" s="3">
        <f>_xlfn.XLOOKUP(orders!D925,products!$A$1:$A$49,products!$D$1:$D$49,,0)</f>
        <v>2.5</v>
      </c>
      <c r="N925" s="5">
        <f>_xlfn.XLOOKUP(orders!D925,products!$A$1:$A$49,products!$E$1:$E$49,,0)</f>
        <v>27.945</v>
      </c>
      <c r="O925" s="5">
        <f t="shared" si="14"/>
        <v>27.945</v>
      </c>
      <c r="P925" t="str">
        <f>_xlfn.XLOOKUP(CoffeeSales[[#This Row],[Customer ID]],customers!$A$1:$A$1001,customers!$I$1:$I$1001,,0)</f>
        <v>No</v>
      </c>
    </row>
    <row r="926" spans="1:16" x14ac:dyDescent="0.3">
      <c r="A926" s="2" t="s">
        <v>5715</v>
      </c>
      <c r="B926" s="6">
        <v>44637</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s="2" t="str" cm="1">
        <f t="array" ref="I926">_xlfn.IFS(J926="Rob","Robusta",J926="Ara","Arabica",J926="Exc","Excelsa",J926="Lib","Liberica")</f>
        <v>Arabica</v>
      </c>
      <c r="J926" t="str">
        <f>_xlfn.XLOOKUP(orders!D926,products!$A$1:$A$49,products!$B$1:$B$49,,0)</f>
        <v>Ara</v>
      </c>
      <c r="K926" t="str" cm="1">
        <f t="array" ref="K926">_xlfn.IFS(L926="M","Mid",L926="D","Dark",L926="L","Light")</f>
        <v>Light</v>
      </c>
      <c r="L926" t="str">
        <f>_xlfn.XLOOKUP(D926,products!$A$1:$A$49,products!$C$1:$C$49,,0)</f>
        <v>L</v>
      </c>
      <c r="M926" s="3">
        <f>_xlfn.XLOOKUP(orders!D926,products!$A$1:$A$49,products!$D$1:$D$49,,0)</f>
        <v>2.5</v>
      </c>
      <c r="N926" s="5">
        <f>_xlfn.XLOOKUP(orders!D926,products!$A$1:$A$49,products!$E$1:$E$49,,0)</f>
        <v>29.784999999999997</v>
      </c>
      <c r="O926" s="5">
        <f t="shared" si="14"/>
        <v>89.35499999999999</v>
      </c>
      <c r="P926" t="str">
        <f>_xlfn.XLOOKUP(CoffeeSales[[#This Row],[Customer ID]],customers!$A$1:$A$1001,customers!$I$1:$I$1001,,0)</f>
        <v>No</v>
      </c>
    </row>
    <row r="927" spans="1:16" x14ac:dyDescent="0.3">
      <c r="A927" s="2" t="s">
        <v>5720</v>
      </c>
      <c r="B927" s="6">
        <v>44638</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s="2" t="str" cm="1">
        <f t="array" ref="I927">_xlfn.IFS(J927="Rob","Robusta",J927="Ara","Arabica",J927="Exc","Excelsa",J927="Lib","Liberica")</f>
        <v>Arabica</v>
      </c>
      <c r="J927" t="str">
        <f>_xlfn.XLOOKUP(orders!D927,products!$A$1:$A$49,products!$B$1:$B$49,,0)</f>
        <v>Ara</v>
      </c>
      <c r="K927" t="str" cm="1">
        <f t="array" ref="K927">_xlfn.IFS(L927="M","Mid",L927="D","Dark",L927="L","Light")</f>
        <v>Mid</v>
      </c>
      <c r="L927" t="str">
        <f>_xlfn.XLOOKUP(D927,products!$A$1:$A$49,products!$C$1:$C$49,,0)</f>
        <v>M</v>
      </c>
      <c r="M927" s="3">
        <f>_xlfn.XLOOKUP(orders!D927,products!$A$1:$A$49,products!$D$1:$D$49,,0)</f>
        <v>0.5</v>
      </c>
      <c r="N927" s="5">
        <f>_xlfn.XLOOKUP(orders!D927,products!$A$1:$A$49,products!$E$1:$E$49,,0)</f>
        <v>6.75</v>
      </c>
      <c r="O927" s="5">
        <f t="shared" si="14"/>
        <v>20.25</v>
      </c>
      <c r="P927" t="str">
        <f>_xlfn.XLOOKUP(CoffeeSales[[#This Row],[Customer ID]],customers!$A$1:$A$1001,customers!$I$1:$I$1001,,0)</f>
        <v>No</v>
      </c>
    </row>
    <row r="928" spans="1:16" x14ac:dyDescent="0.3">
      <c r="A928" s="2" t="s">
        <v>5725</v>
      </c>
      <c r="B928" s="6">
        <v>44639</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s="2" t="str" cm="1">
        <f t="array" ref="I928">_xlfn.IFS(J928="Rob","Robusta",J928="Ara","Arabica",J928="Exc","Excelsa",J928="Lib","Liberica")</f>
        <v>Arabica</v>
      </c>
      <c r="J928" t="str">
        <f>_xlfn.XLOOKUP(orders!D928,products!$A$1:$A$49,products!$B$1:$B$49,,0)</f>
        <v>Ara</v>
      </c>
      <c r="K928" t="str" cm="1">
        <f t="array" ref="K928">_xlfn.IFS(L928="M","Mid",L928="D","Dark",L928="L","Light")</f>
        <v>Mid</v>
      </c>
      <c r="L928" t="str">
        <f>_xlfn.XLOOKUP(D928,products!$A$1:$A$49,products!$C$1:$C$49,,0)</f>
        <v>M</v>
      </c>
      <c r="M928" s="3">
        <f>_xlfn.XLOOKUP(orders!D928,products!$A$1:$A$49,products!$D$1:$D$49,,0)</f>
        <v>0.5</v>
      </c>
      <c r="N928" s="5">
        <f>_xlfn.XLOOKUP(orders!D928,products!$A$1:$A$49,products!$E$1:$E$49,,0)</f>
        <v>6.75</v>
      </c>
      <c r="O928" s="5">
        <f t="shared" si="14"/>
        <v>33.75</v>
      </c>
      <c r="P928" t="str">
        <f>_xlfn.XLOOKUP(CoffeeSales[[#This Row],[Customer ID]],customers!$A$1:$A$1001,customers!$I$1:$I$1001,,0)</f>
        <v>Yes</v>
      </c>
    </row>
    <row r="929" spans="1:16" x14ac:dyDescent="0.3">
      <c r="A929" s="2" t="s">
        <v>5731</v>
      </c>
      <c r="B929" s="6">
        <v>44640</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s="2" t="str" cm="1">
        <f t="array" ref="I929">_xlfn.IFS(J929="Rob","Robusta",J929="Ara","Arabica",J929="Exc","Excelsa",J929="Lib","Liberica")</f>
        <v>Excelsa</v>
      </c>
      <c r="J929" t="str">
        <f>_xlfn.XLOOKUP(orders!D929,products!$A$1:$A$49,products!$B$1:$B$49,,0)</f>
        <v>Exc</v>
      </c>
      <c r="K929" t="str" cm="1">
        <f t="array" ref="K929">_xlfn.IFS(L929="M","Mid",L929="D","Dark",L929="L","Light")</f>
        <v>Dark</v>
      </c>
      <c r="L929" t="str">
        <f>_xlfn.XLOOKUP(D929,products!$A$1:$A$49,products!$C$1:$C$49,,0)</f>
        <v>D</v>
      </c>
      <c r="M929" s="3">
        <f>_xlfn.XLOOKUP(orders!D929,products!$A$1:$A$49,products!$D$1:$D$49,,0)</f>
        <v>2.5</v>
      </c>
      <c r="N929" s="5">
        <f>_xlfn.XLOOKUP(orders!D929,products!$A$1:$A$49,products!$E$1:$E$49,,0)</f>
        <v>27.945</v>
      </c>
      <c r="O929" s="5">
        <f t="shared" si="14"/>
        <v>111.78</v>
      </c>
      <c r="P929" t="str">
        <f>_xlfn.XLOOKUP(CoffeeSales[[#This Row],[Customer ID]],customers!$A$1:$A$1001,customers!$I$1:$I$1001,,0)</f>
        <v>No</v>
      </c>
    </row>
    <row r="930" spans="1:16" x14ac:dyDescent="0.3">
      <c r="A930" s="2" t="s">
        <v>5737</v>
      </c>
      <c r="B930" s="6">
        <v>44641</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s="2" t="str" cm="1">
        <f t="array" ref="I930">_xlfn.IFS(J930="Rob","Robusta",J930="Ara","Arabica",J930="Exc","Excelsa",J930="Lib","Liberica")</f>
        <v>Excelsa</v>
      </c>
      <c r="J930" t="str">
        <f>_xlfn.XLOOKUP(orders!D930,products!$A$1:$A$49,products!$B$1:$B$49,,0)</f>
        <v>Exc</v>
      </c>
      <c r="K930" t="str" cm="1">
        <f t="array" ref="K930">_xlfn.IFS(L930="M","Mid",L930="D","Dark",L930="L","Light")</f>
        <v>Mid</v>
      </c>
      <c r="L930" t="str">
        <f>_xlfn.XLOOKUP(D930,products!$A$1:$A$49,products!$C$1:$C$49,,0)</f>
        <v>M</v>
      </c>
      <c r="M930" s="3">
        <f>_xlfn.XLOOKUP(orders!D930,products!$A$1:$A$49,products!$D$1:$D$49,,0)</f>
        <v>2.5</v>
      </c>
      <c r="N930" s="5">
        <f>_xlfn.XLOOKUP(orders!D930,products!$A$1:$A$49,products!$E$1:$E$49,,0)</f>
        <v>31.624999999999996</v>
      </c>
      <c r="O930" s="5">
        <f t="shared" si="14"/>
        <v>63.249999999999993</v>
      </c>
      <c r="P930" t="str">
        <f>_xlfn.XLOOKUP(CoffeeSales[[#This Row],[Customer ID]],customers!$A$1:$A$1001,customers!$I$1:$I$1001,,0)</f>
        <v>Yes</v>
      </c>
    </row>
    <row r="931" spans="1:16" x14ac:dyDescent="0.3">
      <c r="A931" s="2" t="s">
        <v>5742</v>
      </c>
      <c r="B931" s="6">
        <v>44642</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s="2" t="str" cm="1">
        <f t="array" ref="I931">_xlfn.IFS(J931="Rob","Robusta",J931="Ara","Arabica",J931="Exc","Excelsa",J931="Lib","Liberica")</f>
        <v>Excelsa</v>
      </c>
      <c r="J931" t="str">
        <f>_xlfn.XLOOKUP(orders!D931,products!$A$1:$A$49,products!$B$1:$B$49,,0)</f>
        <v>Exc</v>
      </c>
      <c r="K931" t="str" cm="1">
        <f t="array" ref="K931">_xlfn.IFS(L931="M","Mid",L931="D","Dark",L931="L","Light")</f>
        <v>Light</v>
      </c>
      <c r="L931" t="str">
        <f>_xlfn.XLOOKUP(D931,products!$A$1:$A$49,products!$C$1:$C$49,,0)</f>
        <v>L</v>
      </c>
      <c r="M931" s="3">
        <f>_xlfn.XLOOKUP(orders!D931,products!$A$1:$A$49,products!$D$1:$D$49,,0)</f>
        <v>0.2</v>
      </c>
      <c r="N931" s="5">
        <f>_xlfn.XLOOKUP(orders!D931,products!$A$1:$A$49,products!$E$1:$E$49,,0)</f>
        <v>4.4550000000000001</v>
      </c>
      <c r="O931" s="5">
        <f t="shared" si="14"/>
        <v>8.91</v>
      </c>
      <c r="P931" t="str">
        <f>_xlfn.XLOOKUP(CoffeeSales[[#This Row],[Customer ID]],customers!$A$1:$A$1001,customers!$I$1:$I$1001,,0)</f>
        <v>Yes</v>
      </c>
    </row>
    <row r="932" spans="1:16" x14ac:dyDescent="0.3">
      <c r="A932" s="2" t="s">
        <v>5748</v>
      </c>
      <c r="B932" s="6">
        <v>44643</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s="2" t="str" cm="1">
        <f t="array" ref="I932">_xlfn.IFS(J932="Rob","Robusta",J932="Ara","Arabica",J932="Exc","Excelsa",J932="Lib","Liberica")</f>
        <v>Excelsa</v>
      </c>
      <c r="J932" t="str">
        <f>_xlfn.XLOOKUP(orders!D932,products!$A$1:$A$49,products!$B$1:$B$49,,0)</f>
        <v>Exc</v>
      </c>
      <c r="K932" t="str" cm="1">
        <f t="array" ref="K932">_xlfn.IFS(L932="M","Mid",L932="D","Dark",L932="L","Light")</f>
        <v>Dark</v>
      </c>
      <c r="L932" t="str">
        <f>_xlfn.XLOOKUP(D932,products!$A$1:$A$49,products!$C$1:$C$49,,0)</f>
        <v>D</v>
      </c>
      <c r="M932" s="3">
        <f>_xlfn.XLOOKUP(orders!D932,products!$A$1:$A$49,products!$D$1:$D$49,,0)</f>
        <v>1</v>
      </c>
      <c r="N932" s="5">
        <f>_xlfn.XLOOKUP(orders!D932,products!$A$1:$A$49,products!$E$1:$E$49,,0)</f>
        <v>12.15</v>
      </c>
      <c r="O932" s="5">
        <f t="shared" si="14"/>
        <v>12.15</v>
      </c>
      <c r="P932" t="str">
        <f>_xlfn.XLOOKUP(CoffeeSales[[#This Row],[Customer ID]],customers!$A$1:$A$1001,customers!$I$1:$I$1001,,0)</f>
        <v>Yes</v>
      </c>
    </row>
    <row r="933" spans="1:16" x14ac:dyDescent="0.3">
      <c r="A933" s="2" t="s">
        <v>5753</v>
      </c>
      <c r="B933" s="6">
        <v>44644</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s="2" t="str" cm="1">
        <f t="array" ref="I933">_xlfn.IFS(J933="Rob","Robusta",J933="Ara","Arabica",J933="Exc","Excelsa",J933="Lib","Liberica")</f>
        <v>Arabica</v>
      </c>
      <c r="J933" t="str">
        <f>_xlfn.XLOOKUP(orders!D933,products!$A$1:$A$49,products!$B$1:$B$49,,0)</f>
        <v>Ara</v>
      </c>
      <c r="K933" t="str" cm="1">
        <f t="array" ref="K933">_xlfn.IFS(L933="M","Mid",L933="D","Dark",L933="L","Light")</f>
        <v>Dark</v>
      </c>
      <c r="L933" t="str">
        <f>_xlfn.XLOOKUP(D933,products!$A$1:$A$49,products!$C$1:$C$49,,0)</f>
        <v>D</v>
      </c>
      <c r="M933" s="3">
        <f>_xlfn.XLOOKUP(orders!D933,products!$A$1:$A$49,products!$D$1:$D$49,,0)</f>
        <v>0.5</v>
      </c>
      <c r="N933" s="5">
        <f>_xlfn.XLOOKUP(orders!D933,products!$A$1:$A$49,products!$E$1:$E$49,,0)</f>
        <v>5.97</v>
      </c>
      <c r="O933" s="5">
        <f t="shared" si="14"/>
        <v>23.88</v>
      </c>
      <c r="P933" t="str">
        <f>_xlfn.XLOOKUP(CoffeeSales[[#This Row],[Customer ID]],customers!$A$1:$A$1001,customers!$I$1:$I$1001,,0)</f>
        <v>Yes</v>
      </c>
    </row>
    <row r="934" spans="1:16" x14ac:dyDescent="0.3">
      <c r="A934" s="2" t="s">
        <v>5757</v>
      </c>
      <c r="B934" s="6">
        <v>44645</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s="2" t="str" cm="1">
        <f t="array" ref="I934">_xlfn.IFS(J934="Rob","Robusta",J934="Ara","Arabica",J934="Exc","Excelsa",J934="Lib","Liberica")</f>
        <v>Excelsa</v>
      </c>
      <c r="J934" t="str">
        <f>_xlfn.XLOOKUP(orders!D934,products!$A$1:$A$49,products!$B$1:$B$49,,0)</f>
        <v>Exc</v>
      </c>
      <c r="K934" t="str" cm="1">
        <f t="array" ref="K934">_xlfn.IFS(L934="M","Mid",L934="D","Dark",L934="L","Light")</f>
        <v>Mid</v>
      </c>
      <c r="L934" t="str">
        <f>_xlfn.XLOOKUP(D934,products!$A$1:$A$49,products!$C$1:$C$49,,0)</f>
        <v>M</v>
      </c>
      <c r="M934" s="3">
        <f>_xlfn.XLOOKUP(orders!D934,products!$A$1:$A$49,products!$D$1:$D$49,,0)</f>
        <v>1</v>
      </c>
      <c r="N934" s="5">
        <f>_xlfn.XLOOKUP(orders!D934,products!$A$1:$A$49,products!$E$1:$E$49,,0)</f>
        <v>13.75</v>
      </c>
      <c r="O934" s="5">
        <f t="shared" si="14"/>
        <v>55</v>
      </c>
      <c r="P934" t="str">
        <f>_xlfn.XLOOKUP(CoffeeSales[[#This Row],[Customer ID]],customers!$A$1:$A$1001,customers!$I$1:$I$1001,,0)</f>
        <v>No</v>
      </c>
    </row>
    <row r="935" spans="1:16" x14ac:dyDescent="0.3">
      <c r="A935" s="2" t="s">
        <v>5763</v>
      </c>
      <c r="B935" s="6">
        <v>44646</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s="2" t="str" cm="1">
        <f t="array" ref="I935">_xlfn.IFS(J935="Rob","Robusta",J935="Ara","Arabica",J935="Exc","Excelsa",J935="Lib","Liberica")</f>
        <v>Robusta</v>
      </c>
      <c r="J935" t="str">
        <f>_xlfn.XLOOKUP(orders!D935,products!$A$1:$A$49,products!$B$1:$B$49,,0)</f>
        <v>Rob</v>
      </c>
      <c r="K935" t="str" cm="1">
        <f t="array" ref="K935">_xlfn.IFS(L935="M","Mid",L935="D","Dark",L935="L","Light")</f>
        <v>Dark</v>
      </c>
      <c r="L935" t="str">
        <f>_xlfn.XLOOKUP(D935,products!$A$1:$A$49,products!$C$1:$C$49,,0)</f>
        <v>D</v>
      </c>
      <c r="M935" s="3">
        <f>_xlfn.XLOOKUP(orders!D935,products!$A$1:$A$49,products!$D$1:$D$49,,0)</f>
        <v>1</v>
      </c>
      <c r="N935" s="5">
        <f>_xlfn.XLOOKUP(orders!D935,products!$A$1:$A$49,products!$E$1:$E$49,,0)</f>
        <v>8.9499999999999993</v>
      </c>
      <c r="O935" s="5">
        <f t="shared" si="14"/>
        <v>26.849999999999998</v>
      </c>
      <c r="P935" t="str">
        <f>_xlfn.XLOOKUP(CoffeeSales[[#This Row],[Customer ID]],customers!$A$1:$A$1001,customers!$I$1:$I$1001,,0)</f>
        <v>Yes</v>
      </c>
    </row>
    <row r="936" spans="1:16" x14ac:dyDescent="0.3">
      <c r="A936" s="2" t="s">
        <v>5768</v>
      </c>
      <c r="B936" s="6">
        <v>44647</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s="2" t="str" cm="1">
        <f t="array" ref="I936">_xlfn.IFS(J936="Rob","Robusta",J936="Ara","Arabica",J936="Exc","Excelsa",J936="Lib","Liberica")</f>
        <v>Robusta</v>
      </c>
      <c r="J936" t="str">
        <f>_xlfn.XLOOKUP(orders!D936,products!$A$1:$A$49,products!$B$1:$B$49,,0)</f>
        <v>Rob</v>
      </c>
      <c r="K936" t="str" cm="1">
        <f t="array" ref="K936">_xlfn.IFS(L936="M","Mid",L936="D","Dark",L936="L","Light")</f>
        <v>Mid</v>
      </c>
      <c r="L936" t="str">
        <f>_xlfn.XLOOKUP(D936,products!$A$1:$A$49,products!$C$1:$C$49,,0)</f>
        <v>M</v>
      </c>
      <c r="M936" s="3">
        <f>_xlfn.XLOOKUP(orders!D936,products!$A$1:$A$49,products!$D$1:$D$49,,0)</f>
        <v>2.5</v>
      </c>
      <c r="N936" s="5">
        <f>_xlfn.XLOOKUP(orders!D936,products!$A$1:$A$49,products!$E$1:$E$49,,0)</f>
        <v>22.884999999999998</v>
      </c>
      <c r="O936" s="5">
        <f t="shared" si="14"/>
        <v>114.42499999999998</v>
      </c>
      <c r="P936" t="str">
        <f>_xlfn.XLOOKUP(CoffeeSales[[#This Row],[Customer ID]],customers!$A$1:$A$1001,customers!$I$1:$I$1001,,0)</f>
        <v>No</v>
      </c>
    </row>
    <row r="937" spans="1:16" x14ac:dyDescent="0.3">
      <c r="A937" s="2" t="s">
        <v>5774</v>
      </c>
      <c r="B937" s="6">
        <v>44648</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s="2" t="str" cm="1">
        <f t="array" ref="I937">_xlfn.IFS(J937="Rob","Robusta",J937="Ara","Arabica",J937="Exc","Excelsa",J937="Lib","Liberica")</f>
        <v>Arabica</v>
      </c>
      <c r="J937" t="str">
        <f>_xlfn.XLOOKUP(orders!D937,products!$A$1:$A$49,products!$B$1:$B$49,,0)</f>
        <v>Ara</v>
      </c>
      <c r="K937" t="str" cm="1">
        <f t="array" ref="K937">_xlfn.IFS(L937="M","Mid",L937="D","Dark",L937="L","Light")</f>
        <v>Mid</v>
      </c>
      <c r="L937" t="str">
        <f>_xlfn.XLOOKUP(D937,products!$A$1:$A$49,products!$C$1:$C$49,,0)</f>
        <v>M</v>
      </c>
      <c r="M937" s="3">
        <f>_xlfn.XLOOKUP(orders!D937,products!$A$1:$A$49,products!$D$1:$D$49,,0)</f>
        <v>2.5</v>
      </c>
      <c r="N937" s="5">
        <f>_xlfn.XLOOKUP(orders!D937,products!$A$1:$A$49,products!$E$1:$E$49,,0)</f>
        <v>25.874999999999996</v>
      </c>
      <c r="O937" s="5">
        <f t="shared" si="14"/>
        <v>155.24999999999997</v>
      </c>
      <c r="P937" t="str">
        <f>_xlfn.XLOOKUP(CoffeeSales[[#This Row],[Customer ID]],customers!$A$1:$A$1001,customers!$I$1:$I$1001,,0)</f>
        <v>Yes</v>
      </c>
    </row>
    <row r="938" spans="1:16" x14ac:dyDescent="0.3">
      <c r="A938" s="2" t="s">
        <v>5780</v>
      </c>
      <c r="B938" s="6">
        <v>44649</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s="2" t="str" cm="1">
        <f t="array" ref="I938">_xlfn.IFS(J938="Rob","Robusta",J938="Ara","Arabica",J938="Exc","Excelsa",J938="Lib","Liberica")</f>
        <v>Liberica</v>
      </c>
      <c r="J938" t="str">
        <f>_xlfn.XLOOKUP(orders!D938,products!$A$1:$A$49,products!$B$1:$B$49,,0)</f>
        <v>Lib</v>
      </c>
      <c r="K938" t="str" cm="1">
        <f t="array" ref="K938">_xlfn.IFS(L938="M","Mid",L938="D","Dark",L938="L","Light")</f>
        <v>Dark</v>
      </c>
      <c r="L938" t="str">
        <f>_xlfn.XLOOKUP(D938,products!$A$1:$A$49,products!$C$1:$C$49,,0)</f>
        <v>D</v>
      </c>
      <c r="M938" s="3">
        <f>_xlfn.XLOOKUP(orders!D938,products!$A$1:$A$49,products!$D$1:$D$49,,0)</f>
        <v>0.5</v>
      </c>
      <c r="N938" s="5">
        <f>_xlfn.XLOOKUP(orders!D938,products!$A$1:$A$49,products!$E$1:$E$49,,0)</f>
        <v>7.77</v>
      </c>
      <c r="O938" s="5">
        <f t="shared" si="14"/>
        <v>23.31</v>
      </c>
      <c r="P938" t="str">
        <f>_xlfn.XLOOKUP(CoffeeSales[[#This Row],[Customer ID]],customers!$A$1:$A$1001,customers!$I$1:$I$1001,,0)</f>
        <v>Yes</v>
      </c>
    </row>
    <row r="939" spans="1:16" x14ac:dyDescent="0.3">
      <c r="A939" s="2" t="s">
        <v>5780</v>
      </c>
      <c r="B939" s="6">
        <v>44650</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s="2" t="str" cm="1">
        <f t="array" ref="I939">_xlfn.IFS(J939="Rob","Robusta",J939="Ara","Arabica",J939="Exc","Excelsa",J939="Lib","Liberica")</f>
        <v>Robusta</v>
      </c>
      <c r="J939" t="str">
        <f>_xlfn.XLOOKUP(orders!D939,products!$A$1:$A$49,products!$B$1:$B$49,,0)</f>
        <v>Rob</v>
      </c>
      <c r="K939" t="str" cm="1">
        <f t="array" ref="K939">_xlfn.IFS(L939="M","Mid",L939="D","Dark",L939="L","Light")</f>
        <v>Mid</v>
      </c>
      <c r="L939" t="str">
        <f>_xlfn.XLOOKUP(D939,products!$A$1:$A$49,products!$C$1:$C$49,,0)</f>
        <v>M</v>
      </c>
      <c r="M939" s="3">
        <f>_xlfn.XLOOKUP(orders!D939,products!$A$1:$A$49,products!$D$1:$D$49,,0)</f>
        <v>2.5</v>
      </c>
      <c r="N939" s="5">
        <f>_xlfn.XLOOKUP(orders!D939,products!$A$1:$A$49,products!$E$1:$E$49,,0)</f>
        <v>22.884999999999998</v>
      </c>
      <c r="O939" s="5">
        <f t="shared" si="14"/>
        <v>91.539999999999992</v>
      </c>
      <c r="P939" t="str">
        <f>_xlfn.XLOOKUP(CoffeeSales[[#This Row],[Customer ID]],customers!$A$1:$A$1001,customers!$I$1:$I$1001,,0)</f>
        <v>Yes</v>
      </c>
    </row>
    <row r="940" spans="1:16" x14ac:dyDescent="0.3">
      <c r="A940" s="2" t="s">
        <v>5791</v>
      </c>
      <c r="B940" s="6">
        <v>44651</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s="2" t="str" cm="1">
        <f t="array" ref="I940">_xlfn.IFS(J940="Rob","Robusta",J940="Ara","Arabica",J940="Exc","Excelsa",J940="Lib","Liberica")</f>
        <v>Excelsa</v>
      </c>
      <c r="J940" t="str">
        <f>_xlfn.XLOOKUP(orders!D940,products!$A$1:$A$49,products!$B$1:$B$49,,0)</f>
        <v>Exc</v>
      </c>
      <c r="K940" t="str" cm="1">
        <f t="array" ref="K940">_xlfn.IFS(L940="M","Mid",L940="D","Dark",L940="L","Light")</f>
        <v>Light</v>
      </c>
      <c r="L940" t="str">
        <f>_xlfn.XLOOKUP(D940,products!$A$1:$A$49,products!$C$1:$C$49,,0)</f>
        <v>L</v>
      </c>
      <c r="M940" s="3">
        <f>_xlfn.XLOOKUP(orders!D940,products!$A$1:$A$49,products!$D$1:$D$49,,0)</f>
        <v>1</v>
      </c>
      <c r="N940" s="5">
        <f>_xlfn.XLOOKUP(orders!D940,products!$A$1:$A$49,products!$E$1:$E$49,,0)</f>
        <v>14.85</v>
      </c>
      <c r="O940" s="5">
        <f t="shared" si="14"/>
        <v>74.25</v>
      </c>
      <c r="P940" t="str">
        <f>_xlfn.XLOOKUP(CoffeeSales[[#This Row],[Customer ID]],customers!$A$1:$A$1001,customers!$I$1:$I$1001,,0)</f>
        <v>Yes</v>
      </c>
    </row>
    <row r="941" spans="1:16" x14ac:dyDescent="0.3">
      <c r="A941" s="2" t="s">
        <v>5797</v>
      </c>
      <c r="B941" s="6">
        <v>44652</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s="2" t="str" cm="1">
        <f t="array" ref="I941">_xlfn.IFS(J941="Rob","Robusta",J941="Ara","Arabica",J941="Exc","Excelsa",J941="Lib","Liberica")</f>
        <v>Liberica</v>
      </c>
      <c r="J941" t="str">
        <f>_xlfn.XLOOKUP(orders!D941,products!$A$1:$A$49,products!$B$1:$B$49,,0)</f>
        <v>Lib</v>
      </c>
      <c r="K941" t="str" cm="1">
        <f t="array" ref="K941">_xlfn.IFS(L941="M","Mid",L941="D","Dark",L941="L","Light")</f>
        <v>Light</v>
      </c>
      <c r="L941" t="str">
        <f>_xlfn.XLOOKUP(D941,products!$A$1:$A$49,products!$C$1:$C$49,,0)</f>
        <v>L</v>
      </c>
      <c r="M941" s="3">
        <f>_xlfn.XLOOKUP(orders!D941,products!$A$1:$A$49,products!$D$1:$D$49,,0)</f>
        <v>0.2</v>
      </c>
      <c r="N941" s="5">
        <f>_xlfn.XLOOKUP(orders!D941,products!$A$1:$A$49,products!$E$1:$E$49,,0)</f>
        <v>4.7549999999999999</v>
      </c>
      <c r="O941" s="5">
        <f t="shared" si="14"/>
        <v>28.53</v>
      </c>
      <c r="P941" t="str">
        <f>_xlfn.XLOOKUP(CoffeeSales[[#This Row],[Customer ID]],customers!$A$1:$A$1001,customers!$I$1:$I$1001,,0)</f>
        <v>No</v>
      </c>
    </row>
    <row r="942" spans="1:16" x14ac:dyDescent="0.3">
      <c r="A942" s="2" t="s">
        <v>5803</v>
      </c>
      <c r="B942" s="6">
        <v>44653</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s="2" t="str" cm="1">
        <f t="array" ref="I942">_xlfn.IFS(J942="Rob","Robusta",J942="Ara","Arabica",J942="Exc","Excelsa",J942="Lib","Liberica")</f>
        <v>Robusta</v>
      </c>
      <c r="J942" t="str">
        <f>_xlfn.XLOOKUP(orders!D942,products!$A$1:$A$49,products!$B$1:$B$49,,0)</f>
        <v>Rob</v>
      </c>
      <c r="K942" t="str" cm="1">
        <f t="array" ref="K942">_xlfn.IFS(L942="M","Mid",L942="D","Dark",L942="L","Light")</f>
        <v>Light</v>
      </c>
      <c r="L942" t="str">
        <f>_xlfn.XLOOKUP(D942,products!$A$1:$A$49,products!$C$1:$C$49,,0)</f>
        <v>L</v>
      </c>
      <c r="M942" s="3">
        <f>_xlfn.XLOOKUP(orders!D942,products!$A$1:$A$49,products!$D$1:$D$49,,0)</f>
        <v>0.5</v>
      </c>
      <c r="N942" s="5">
        <f>_xlfn.XLOOKUP(orders!D942,products!$A$1:$A$49,products!$E$1:$E$49,,0)</f>
        <v>7.169999999999999</v>
      </c>
      <c r="O942" s="5">
        <f t="shared" si="14"/>
        <v>14.339999999999998</v>
      </c>
      <c r="P942" t="str">
        <f>_xlfn.XLOOKUP(CoffeeSales[[#This Row],[Customer ID]],customers!$A$1:$A$1001,customers!$I$1:$I$1001,,0)</f>
        <v>Yes</v>
      </c>
    </row>
    <row r="943" spans="1:16" x14ac:dyDescent="0.3">
      <c r="A943" s="2" t="s">
        <v>5809</v>
      </c>
      <c r="B943" s="6">
        <v>44654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s="2" t="str" cm="1">
        <f t="array" ref="I943">_xlfn.IFS(J943="Rob","Robusta",J943="Ara","Arabica",J943="Exc","Excelsa",J943="Lib","Liberica")</f>
        <v>Arabica</v>
      </c>
      <c r="J943" t="str">
        <f>_xlfn.XLOOKUP(orders!D943,products!$A$1:$A$49,products!$B$1:$B$49,,0)</f>
        <v>Ara</v>
      </c>
      <c r="K943" t="str" cm="1">
        <f t="array" ref="K943">_xlfn.IFS(L943="M","Mid",L943="D","Dark",L943="L","Light")</f>
        <v>Light</v>
      </c>
      <c r="L943" t="str">
        <f>_xlfn.XLOOKUP(D943,products!$A$1:$A$49,products!$C$1:$C$49,,0)</f>
        <v>L</v>
      </c>
      <c r="M943" s="3">
        <f>_xlfn.XLOOKUP(orders!D943,products!$A$1:$A$49,products!$D$1:$D$49,,0)</f>
        <v>0.5</v>
      </c>
      <c r="N943" s="5">
        <f>_xlfn.XLOOKUP(orders!D943,products!$A$1:$A$49,products!$E$1:$E$49,,0)</f>
        <v>7.77</v>
      </c>
      <c r="O943" s="5">
        <f t="shared" si="14"/>
        <v>15.54</v>
      </c>
      <c r="P943" t="str">
        <f>_xlfn.XLOOKUP(CoffeeSales[[#This Row],[Customer ID]],customers!$A$1:$A$1001,customers!$I$1:$I$1001,,0)</f>
        <v>Yes</v>
      </c>
    </row>
    <row r="944" spans="1:16" x14ac:dyDescent="0.3">
      <c r="A944" s="2" t="s">
        <v>5816</v>
      </c>
      <c r="B944" s="6">
        <v>44655</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s="2" t="str" cm="1">
        <f t="array" ref="I944">_xlfn.IFS(J944="Rob","Robusta",J944="Ara","Arabica",J944="Exc","Excelsa",J944="Lib","Liberica")</f>
        <v>Robusta</v>
      </c>
      <c r="J944" t="str">
        <f>_xlfn.XLOOKUP(orders!D944,products!$A$1:$A$49,products!$B$1:$B$49,,0)</f>
        <v>Rob</v>
      </c>
      <c r="K944" t="str" cm="1">
        <f t="array" ref="K944">_xlfn.IFS(L944="M","Mid",L944="D","Dark",L944="L","Light")</f>
        <v>Light</v>
      </c>
      <c r="L944" t="str">
        <f>_xlfn.XLOOKUP(D944,products!$A$1:$A$49,products!$C$1:$C$49,,0)</f>
        <v>L</v>
      </c>
      <c r="M944" s="3">
        <f>_xlfn.XLOOKUP(orders!D944,products!$A$1:$A$49,products!$D$1:$D$49,,0)</f>
        <v>1</v>
      </c>
      <c r="N944" s="5">
        <f>_xlfn.XLOOKUP(orders!D944,products!$A$1:$A$49,products!$E$1:$E$49,,0)</f>
        <v>11.95</v>
      </c>
      <c r="O944" s="5">
        <f t="shared" si="14"/>
        <v>35.849999999999994</v>
      </c>
      <c r="P944" t="str">
        <f>_xlfn.XLOOKUP(CoffeeSales[[#This Row],[Customer ID]],customers!$A$1:$A$1001,customers!$I$1:$I$1001,,0)</f>
        <v>No</v>
      </c>
    </row>
    <row r="945" spans="1:16" x14ac:dyDescent="0.3">
      <c r="A945" s="2" t="s">
        <v>5822</v>
      </c>
      <c r="B945" s="6">
        <v>44656</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s="2" t="str" cm="1">
        <f t="array" ref="I945">_xlfn.IFS(J945="Rob","Robusta",J945="Ara","Arabica",J945="Exc","Excelsa",J945="Lib","Liberica")</f>
        <v>Arabica</v>
      </c>
      <c r="J945" t="str">
        <f>_xlfn.XLOOKUP(orders!D945,products!$A$1:$A$49,products!$B$1:$B$49,,0)</f>
        <v>Ara</v>
      </c>
      <c r="K945" t="str" cm="1">
        <f t="array" ref="K945">_xlfn.IFS(L945="M","Mid",L945="D","Dark",L945="L","Light")</f>
        <v>Light</v>
      </c>
      <c r="L945" t="str">
        <f>_xlfn.XLOOKUP(D945,products!$A$1:$A$49,products!$C$1:$C$49,,0)</f>
        <v>L</v>
      </c>
      <c r="M945" s="3">
        <f>_xlfn.XLOOKUP(orders!D945,products!$A$1:$A$49,products!$D$1:$D$49,,0)</f>
        <v>0.5</v>
      </c>
      <c r="N945" s="5">
        <f>_xlfn.XLOOKUP(orders!D945,products!$A$1:$A$49,products!$E$1:$E$49,,0)</f>
        <v>7.77</v>
      </c>
      <c r="O945" s="5">
        <f t="shared" si="14"/>
        <v>46.62</v>
      </c>
      <c r="P945" t="str">
        <f>_xlfn.XLOOKUP(CoffeeSales[[#This Row],[Customer ID]],customers!$A$1:$A$1001,customers!$I$1:$I$1001,,0)</f>
        <v>No</v>
      </c>
    </row>
    <row r="946" spans="1:16" x14ac:dyDescent="0.3">
      <c r="A946" s="2" t="s">
        <v>5828</v>
      </c>
      <c r="B946" s="6">
        <v>44657</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s="2" t="str" cm="1">
        <f t="array" ref="I946">_xlfn.IFS(J946="Rob","Robusta",J946="Ara","Arabica",J946="Exc","Excelsa",J946="Lib","Liberica")</f>
        <v>Robusta</v>
      </c>
      <c r="J946" t="str">
        <f>_xlfn.XLOOKUP(orders!D946,products!$A$1:$A$49,products!$B$1:$B$49,,0)</f>
        <v>Rob</v>
      </c>
      <c r="K946" t="str" cm="1">
        <f t="array" ref="K946">_xlfn.IFS(L946="M","Mid",L946="D","Dark",L946="L","Light")</f>
        <v>Light</v>
      </c>
      <c r="L946" t="str">
        <f>_xlfn.XLOOKUP(D946,products!$A$1:$A$49,products!$C$1:$C$49,,0)</f>
        <v>L</v>
      </c>
      <c r="M946" s="3">
        <f>_xlfn.XLOOKUP(orders!D946,products!$A$1:$A$49,products!$D$1:$D$49,,0)</f>
        <v>0.5</v>
      </c>
      <c r="N946" s="5">
        <f>_xlfn.XLOOKUP(orders!D946,products!$A$1:$A$49,products!$E$1:$E$49,,0)</f>
        <v>7.169999999999999</v>
      </c>
      <c r="O946" s="5">
        <f t="shared" si="14"/>
        <v>35.849999999999994</v>
      </c>
      <c r="P946" t="str">
        <f>_xlfn.XLOOKUP(CoffeeSales[[#This Row],[Customer ID]],customers!$A$1:$A$1001,customers!$I$1:$I$1001,,0)</f>
        <v>No</v>
      </c>
    </row>
    <row r="947" spans="1:16" x14ac:dyDescent="0.3">
      <c r="A947" s="2" t="s">
        <v>5834</v>
      </c>
      <c r="B947" s="6">
        <v>44658</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s="2" t="str" cm="1">
        <f t="array" ref="I947">_xlfn.IFS(J947="Rob","Robusta",J947="Ara","Arabica",J947="Exc","Excelsa",J947="Lib","Liberica")</f>
        <v>Liberica</v>
      </c>
      <c r="J947" t="str">
        <f>_xlfn.XLOOKUP(orders!D947,products!$A$1:$A$49,products!$B$1:$B$49,,0)</f>
        <v>Lib</v>
      </c>
      <c r="K947" t="str" cm="1">
        <f t="array" ref="K947">_xlfn.IFS(L947="M","Mid",L947="D","Dark",L947="L","Light")</f>
        <v>Dark</v>
      </c>
      <c r="L947" t="str">
        <f>_xlfn.XLOOKUP(D947,products!$A$1:$A$49,products!$C$1:$C$49,,0)</f>
        <v>D</v>
      </c>
      <c r="M947" s="3">
        <f>_xlfn.XLOOKUP(orders!D947,products!$A$1:$A$49,products!$D$1:$D$49,,0)</f>
        <v>2.5</v>
      </c>
      <c r="N947" s="5">
        <f>_xlfn.XLOOKUP(orders!D947,products!$A$1:$A$49,products!$E$1:$E$49,,0)</f>
        <v>29.784999999999997</v>
      </c>
      <c r="O947" s="5">
        <f t="shared" si="14"/>
        <v>119.13999999999999</v>
      </c>
      <c r="P947" t="str">
        <f>_xlfn.XLOOKUP(CoffeeSales[[#This Row],[Customer ID]],customers!$A$1:$A$1001,customers!$I$1:$I$1001,,0)</f>
        <v>No</v>
      </c>
    </row>
    <row r="948" spans="1:16" x14ac:dyDescent="0.3">
      <c r="A948" s="2" t="s">
        <v>5839</v>
      </c>
      <c r="B948" s="6">
        <v>44659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s="2" t="str" cm="1">
        <f t="array" ref="I948">_xlfn.IFS(J948="Rob","Robusta",J948="Ara","Arabica",J948="Exc","Excelsa",J948="Lib","Liberica")</f>
        <v>Liberica</v>
      </c>
      <c r="J948" t="str">
        <f>_xlfn.XLOOKUP(orders!D948,products!$A$1:$A$49,products!$B$1:$B$49,,0)</f>
        <v>Lib</v>
      </c>
      <c r="K948" t="str" cm="1">
        <f t="array" ref="K948">_xlfn.IFS(L948="M","Mid",L948="D","Dark",L948="L","Light")</f>
        <v>Dark</v>
      </c>
      <c r="L948" t="str">
        <f>_xlfn.XLOOKUP(D948,products!$A$1:$A$49,products!$C$1:$C$49,,0)</f>
        <v>D</v>
      </c>
      <c r="M948" s="3">
        <f>_xlfn.XLOOKUP(orders!D948,products!$A$1:$A$49,products!$D$1:$D$49,,0)</f>
        <v>0.5</v>
      </c>
      <c r="N948" s="5">
        <f>_xlfn.XLOOKUP(orders!D948,products!$A$1:$A$49,products!$E$1:$E$49,,0)</f>
        <v>7.77</v>
      </c>
      <c r="O948" s="5">
        <f t="shared" si="14"/>
        <v>23.31</v>
      </c>
      <c r="P948" t="str">
        <f>_xlfn.XLOOKUP(CoffeeSales[[#This Row],[Customer ID]],customers!$A$1:$A$1001,customers!$I$1:$I$1001,,0)</f>
        <v>No</v>
      </c>
    </row>
    <row r="949" spans="1:16" x14ac:dyDescent="0.3">
      <c r="A949" s="2" t="s">
        <v>5844</v>
      </c>
      <c r="B949" s="6">
        <v>44660</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s="2" t="str" cm="1">
        <f t="array" ref="I949">_xlfn.IFS(J949="Rob","Robusta",J949="Ara","Arabica",J949="Exc","Excelsa",J949="Lib","Liberica")</f>
        <v>Arabica</v>
      </c>
      <c r="J949" t="str">
        <f>_xlfn.XLOOKUP(orders!D949,products!$A$1:$A$49,products!$B$1:$B$49,,0)</f>
        <v>Ara</v>
      </c>
      <c r="K949" t="str" cm="1">
        <f t="array" ref="K949">_xlfn.IFS(L949="M","Mid",L949="D","Dark",L949="L","Light")</f>
        <v>Mid</v>
      </c>
      <c r="L949" t="str">
        <f>_xlfn.XLOOKUP(D949,products!$A$1:$A$49,products!$C$1:$C$49,,0)</f>
        <v>M</v>
      </c>
      <c r="M949" s="3">
        <f>_xlfn.XLOOKUP(orders!D949,products!$A$1:$A$49,products!$D$1:$D$49,,0)</f>
        <v>1</v>
      </c>
      <c r="N949" s="5">
        <f>_xlfn.XLOOKUP(orders!D949,products!$A$1:$A$49,products!$E$1:$E$49,,0)</f>
        <v>11.25</v>
      </c>
      <c r="O949" s="5">
        <f t="shared" si="14"/>
        <v>11.25</v>
      </c>
      <c r="P949" t="str">
        <f>_xlfn.XLOOKUP(CoffeeSales[[#This Row],[Customer ID]],customers!$A$1:$A$1001,customers!$I$1:$I$1001,,0)</f>
        <v>No</v>
      </c>
    </row>
    <row r="950" spans="1:16" x14ac:dyDescent="0.3">
      <c r="A950" s="2" t="s">
        <v>5849</v>
      </c>
      <c r="B950" s="6">
        <v>44661</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s="2" t="str" cm="1">
        <f t="array" ref="I950">_xlfn.IFS(J950="Rob","Robusta",J950="Ara","Arabica",J950="Exc","Excelsa",J950="Lib","Liberica")</f>
        <v>Excelsa</v>
      </c>
      <c r="J950" t="str">
        <f>_xlfn.XLOOKUP(orders!D950,products!$A$1:$A$49,products!$B$1:$B$49,,0)</f>
        <v>Exc</v>
      </c>
      <c r="K950" t="str" cm="1">
        <f t="array" ref="K950">_xlfn.IFS(L950="M","Mid",L950="D","Dark",L950="L","Light")</f>
        <v>Dark</v>
      </c>
      <c r="L950" t="str">
        <f>_xlfn.XLOOKUP(D950,products!$A$1:$A$49,products!$C$1:$C$49,,0)</f>
        <v>D</v>
      </c>
      <c r="M950" s="3">
        <f>_xlfn.XLOOKUP(orders!D950,products!$A$1:$A$49,products!$D$1:$D$49,,0)</f>
        <v>2.5</v>
      </c>
      <c r="N950" s="5">
        <f>_xlfn.XLOOKUP(orders!D950,products!$A$1:$A$49,products!$E$1:$E$49,,0)</f>
        <v>27.945</v>
      </c>
      <c r="O950" s="5">
        <f t="shared" si="14"/>
        <v>83.835000000000008</v>
      </c>
      <c r="P950" t="str">
        <f>_xlfn.XLOOKUP(CoffeeSales[[#This Row],[Customer ID]],customers!$A$1:$A$1001,customers!$I$1:$I$1001,,0)</f>
        <v>Yes</v>
      </c>
    </row>
    <row r="951" spans="1:16" x14ac:dyDescent="0.3">
      <c r="A951" s="2" t="s">
        <v>5855</v>
      </c>
      <c r="B951" s="6">
        <v>44662</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s="2" t="str" cm="1">
        <f t="array" ref="I951">_xlfn.IFS(J951="Rob","Robusta",J951="Ara","Arabica",J951="Exc","Excelsa",J951="Lib","Liberica")</f>
        <v>Robusta</v>
      </c>
      <c r="J951" t="str">
        <f>_xlfn.XLOOKUP(orders!D951,products!$A$1:$A$49,products!$B$1:$B$49,,0)</f>
        <v>Rob</v>
      </c>
      <c r="K951" t="str" cm="1">
        <f t="array" ref="K951">_xlfn.IFS(L951="M","Mid",L951="D","Dark",L951="L","Light")</f>
        <v>Light</v>
      </c>
      <c r="L951" t="str">
        <f>_xlfn.XLOOKUP(D951,products!$A$1:$A$49,products!$C$1:$C$49,,0)</f>
        <v>L</v>
      </c>
      <c r="M951" s="3">
        <f>_xlfn.XLOOKUP(orders!D951,products!$A$1:$A$49,products!$D$1:$D$49,,0)</f>
        <v>2.5</v>
      </c>
      <c r="N951" s="5">
        <f>_xlfn.XLOOKUP(orders!D951,products!$A$1:$A$49,products!$E$1:$E$49,,0)</f>
        <v>27.484999999999996</v>
      </c>
      <c r="O951" s="5">
        <f t="shared" si="14"/>
        <v>109.93999999999998</v>
      </c>
      <c r="P951" t="str">
        <f>_xlfn.XLOOKUP(CoffeeSales[[#This Row],[Customer ID]],customers!$A$1:$A$1001,customers!$I$1:$I$1001,,0)</f>
        <v>No</v>
      </c>
    </row>
    <row r="952" spans="1:16" x14ac:dyDescent="0.3">
      <c r="A952" s="2" t="s">
        <v>5861</v>
      </c>
      <c r="B952" s="6">
        <v>44663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s="2" t="str" cm="1">
        <f t="array" ref="I952">_xlfn.IFS(J952="Rob","Robusta",J952="Ara","Arabica",J952="Exc","Excelsa",J952="Lib","Liberica")</f>
        <v>Robusta</v>
      </c>
      <c r="J952" t="str">
        <f>_xlfn.XLOOKUP(orders!D952,products!$A$1:$A$49,products!$B$1:$B$49,,0)</f>
        <v>Rob</v>
      </c>
      <c r="K952" t="str" cm="1">
        <f t="array" ref="K952">_xlfn.IFS(L952="M","Mid",L952="D","Dark",L952="L","Light")</f>
        <v>Light</v>
      </c>
      <c r="L952" t="str">
        <f>_xlfn.XLOOKUP(D952,products!$A$1:$A$49,products!$C$1:$C$49,,0)</f>
        <v>L</v>
      </c>
      <c r="M952" s="3">
        <f>_xlfn.XLOOKUP(orders!D952,products!$A$1:$A$49,products!$D$1:$D$49,,0)</f>
        <v>0.2</v>
      </c>
      <c r="N952" s="5">
        <f>_xlfn.XLOOKUP(orders!D952,products!$A$1:$A$49,products!$E$1:$E$49,,0)</f>
        <v>3.5849999999999995</v>
      </c>
      <c r="O952" s="5">
        <f t="shared" si="14"/>
        <v>14.339999999999998</v>
      </c>
      <c r="P952" t="str">
        <f>_xlfn.XLOOKUP(CoffeeSales[[#This Row],[Customer ID]],customers!$A$1:$A$1001,customers!$I$1:$I$1001,,0)</f>
        <v>Yes</v>
      </c>
    </row>
    <row r="953" spans="1:16" x14ac:dyDescent="0.3">
      <c r="A953" s="2" t="s">
        <v>5866</v>
      </c>
      <c r="B953" s="6">
        <v>44664</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s="2" t="str" cm="1">
        <f t="array" ref="I953">_xlfn.IFS(J953="Rob","Robusta",J953="Ara","Arabica",J953="Exc","Excelsa",J953="Lib","Liberica")</f>
        <v>Robusta</v>
      </c>
      <c r="J953" t="str">
        <f>_xlfn.XLOOKUP(orders!D953,products!$A$1:$A$49,products!$B$1:$B$49,,0)</f>
        <v>Rob</v>
      </c>
      <c r="K953" t="str" cm="1">
        <f t="array" ref="K953">_xlfn.IFS(L953="M","Mid",L953="D","Dark",L953="L","Light")</f>
        <v>Light</v>
      </c>
      <c r="L953" t="str">
        <f>_xlfn.XLOOKUP(D953,products!$A$1:$A$49,products!$C$1:$C$49,,0)</f>
        <v>L</v>
      </c>
      <c r="M953" s="3">
        <f>_xlfn.XLOOKUP(orders!D953,products!$A$1:$A$49,products!$D$1:$D$49,,0)</f>
        <v>0.2</v>
      </c>
      <c r="N953" s="5">
        <f>_xlfn.XLOOKUP(orders!D953,products!$A$1:$A$49,products!$E$1:$E$49,,0)</f>
        <v>3.5849999999999995</v>
      </c>
      <c r="O953" s="5">
        <f t="shared" si="14"/>
        <v>21.509999999999998</v>
      </c>
      <c r="P953" t="str">
        <f>_xlfn.XLOOKUP(CoffeeSales[[#This Row],[Customer ID]],customers!$A$1:$A$1001,customers!$I$1:$I$1001,,0)</f>
        <v>No</v>
      </c>
    </row>
    <row r="954" spans="1:16" x14ac:dyDescent="0.3">
      <c r="A954" s="2" t="s">
        <v>5872</v>
      </c>
      <c r="B954" s="6">
        <v>44665</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s="2" t="str" cm="1">
        <f t="array" ref="I954">_xlfn.IFS(J954="Rob","Robusta",J954="Ara","Arabica",J954="Exc","Excelsa",J954="Lib","Liberica")</f>
        <v>Arabica</v>
      </c>
      <c r="J954" t="str">
        <f>_xlfn.XLOOKUP(orders!D954,products!$A$1:$A$49,products!$B$1:$B$49,,0)</f>
        <v>Ara</v>
      </c>
      <c r="K954" t="str" cm="1">
        <f t="array" ref="K954">_xlfn.IFS(L954="M","Mid",L954="D","Dark",L954="L","Light")</f>
        <v>Mid</v>
      </c>
      <c r="L954" t="str">
        <f>_xlfn.XLOOKUP(D954,products!$A$1:$A$49,products!$C$1:$C$49,,0)</f>
        <v>M</v>
      </c>
      <c r="M954" s="3">
        <f>_xlfn.XLOOKUP(orders!D954,products!$A$1:$A$49,products!$D$1:$D$49,,0)</f>
        <v>1</v>
      </c>
      <c r="N954" s="5">
        <f>_xlfn.XLOOKUP(orders!D954,products!$A$1:$A$49,products!$E$1:$E$49,,0)</f>
        <v>11.25</v>
      </c>
      <c r="O954" s="5">
        <f t="shared" si="14"/>
        <v>22.5</v>
      </c>
      <c r="P954" t="str">
        <f>_xlfn.XLOOKUP(CoffeeSales[[#This Row],[Customer ID]],customers!$A$1:$A$1001,customers!$I$1:$I$1001,,0)</f>
        <v>Yes</v>
      </c>
    </row>
    <row r="955" spans="1:16" x14ac:dyDescent="0.3">
      <c r="A955" s="2" t="s">
        <v>5878</v>
      </c>
      <c r="B955" s="6">
        <v>44666</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s="2" t="str" cm="1">
        <f t="array" ref="I955">_xlfn.IFS(J955="Rob","Robusta",J955="Ara","Arabica",J955="Exc","Excelsa",J955="Lib","Liberica")</f>
        <v>Arabica</v>
      </c>
      <c r="J955" t="str">
        <f>_xlfn.XLOOKUP(orders!D955,products!$A$1:$A$49,products!$B$1:$B$49,,0)</f>
        <v>Ara</v>
      </c>
      <c r="K955" t="str" cm="1">
        <f t="array" ref="K955">_xlfn.IFS(L955="M","Mid",L955="D","Dark",L955="L","Light")</f>
        <v>Light</v>
      </c>
      <c r="L955" t="str">
        <f>_xlfn.XLOOKUP(D955,products!$A$1:$A$49,products!$C$1:$C$49,,0)</f>
        <v>L</v>
      </c>
      <c r="M955" s="3">
        <f>_xlfn.XLOOKUP(orders!D955,products!$A$1:$A$49,products!$D$1:$D$49,,0)</f>
        <v>0.2</v>
      </c>
      <c r="N955" s="5">
        <f>_xlfn.XLOOKUP(orders!D955,products!$A$1:$A$49,products!$E$1:$E$49,,0)</f>
        <v>3.8849999999999998</v>
      </c>
      <c r="O955" s="5">
        <f t="shared" si="14"/>
        <v>3.8849999999999998</v>
      </c>
      <c r="P955" t="str">
        <f>_xlfn.XLOOKUP(CoffeeSales[[#This Row],[Customer ID]],customers!$A$1:$A$1001,customers!$I$1:$I$1001,,0)</f>
        <v>Yes</v>
      </c>
    </row>
    <row r="956" spans="1:16" x14ac:dyDescent="0.3">
      <c r="A956" s="2" t="s">
        <v>5884</v>
      </c>
      <c r="B956" s="6">
        <v>44667</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s="2" t="str" cm="1">
        <f t="array" ref="I956">_xlfn.IFS(J956="Rob","Robusta",J956="Ara","Arabica",J956="Exc","Excelsa",J956="Lib","Liberica")</f>
        <v>Excelsa</v>
      </c>
      <c r="J956" t="str">
        <f>_xlfn.XLOOKUP(orders!D956,products!$A$1:$A$49,products!$B$1:$B$49,,0)</f>
        <v>Exc</v>
      </c>
      <c r="K956" t="str" cm="1">
        <f t="array" ref="K956">_xlfn.IFS(L956="M","Mid",L956="D","Dark",L956="L","Light")</f>
        <v>Dark</v>
      </c>
      <c r="L956" t="str">
        <f>_xlfn.XLOOKUP(D956,products!$A$1:$A$49,products!$C$1:$C$49,,0)</f>
        <v>D</v>
      </c>
      <c r="M956" s="3">
        <f>_xlfn.XLOOKUP(orders!D956,products!$A$1:$A$49,products!$D$1:$D$49,,0)</f>
        <v>2.5</v>
      </c>
      <c r="N956" s="5">
        <f>_xlfn.XLOOKUP(orders!D956,products!$A$1:$A$49,products!$E$1:$E$49,,0)</f>
        <v>27.945</v>
      </c>
      <c r="O956" s="5">
        <f t="shared" si="14"/>
        <v>27.945</v>
      </c>
      <c r="P956" t="str">
        <f>_xlfn.XLOOKUP(CoffeeSales[[#This Row],[Customer ID]],customers!$A$1:$A$1001,customers!$I$1:$I$1001,,0)</f>
        <v>Yes</v>
      </c>
    </row>
    <row r="957" spans="1:16" x14ac:dyDescent="0.3">
      <c r="A957" s="2" t="s">
        <v>5890</v>
      </c>
      <c r="B957" s="6">
        <v>44668</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s="2" t="str" cm="1">
        <f t="array" ref="I957">_xlfn.IFS(J957="Rob","Robusta",J957="Ara","Arabica",J957="Exc","Excelsa",J957="Lib","Liberica")</f>
        <v>Excelsa</v>
      </c>
      <c r="J957" t="str">
        <f>_xlfn.XLOOKUP(orders!D957,products!$A$1:$A$49,products!$B$1:$B$49,,0)</f>
        <v>Exc</v>
      </c>
      <c r="K957" t="str" cm="1">
        <f t="array" ref="K957">_xlfn.IFS(L957="M","Mid",L957="D","Dark",L957="L","Light")</f>
        <v>Light</v>
      </c>
      <c r="L957" t="str">
        <f>_xlfn.XLOOKUP(D957,products!$A$1:$A$49,products!$C$1:$C$49,,0)</f>
        <v>L</v>
      </c>
      <c r="M957" s="3">
        <f>_xlfn.XLOOKUP(orders!D957,products!$A$1:$A$49,products!$D$1:$D$49,,0)</f>
        <v>2.5</v>
      </c>
      <c r="N957" s="5">
        <f>_xlfn.XLOOKUP(orders!D957,products!$A$1:$A$49,products!$E$1:$E$49,,0)</f>
        <v>34.154999999999994</v>
      </c>
      <c r="O957" s="5">
        <f t="shared" si="14"/>
        <v>170.77499999999998</v>
      </c>
      <c r="P957" t="str">
        <f>_xlfn.XLOOKUP(CoffeeSales[[#This Row],[Customer ID]],customers!$A$1:$A$1001,customers!$I$1:$I$1001,,0)</f>
        <v>Yes</v>
      </c>
    </row>
    <row r="958" spans="1:16" x14ac:dyDescent="0.3">
      <c r="A958" s="2" t="s">
        <v>5890</v>
      </c>
      <c r="B958" s="6">
        <v>44669</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s="2" t="str" cm="1">
        <f t="array" ref="I958">_xlfn.IFS(J958="Rob","Robusta",J958="Ara","Arabica",J958="Exc","Excelsa",J958="Lib","Liberica")</f>
        <v>Robusta</v>
      </c>
      <c r="J958" t="str">
        <f>_xlfn.XLOOKUP(orders!D958,products!$A$1:$A$49,products!$B$1:$B$49,,0)</f>
        <v>Rob</v>
      </c>
      <c r="K958" t="str" cm="1">
        <f t="array" ref="K958">_xlfn.IFS(L958="M","Mid",L958="D","Dark",L958="L","Light")</f>
        <v>Light</v>
      </c>
      <c r="L958" t="str">
        <f>_xlfn.XLOOKUP(D958,products!$A$1:$A$49,products!$C$1:$C$49,,0)</f>
        <v>L</v>
      </c>
      <c r="M958" s="3">
        <f>_xlfn.XLOOKUP(orders!D958,products!$A$1:$A$49,products!$D$1:$D$49,,0)</f>
        <v>2.5</v>
      </c>
      <c r="N958" s="5">
        <f>_xlfn.XLOOKUP(orders!D958,products!$A$1:$A$49,products!$E$1:$E$49,,0)</f>
        <v>27.484999999999996</v>
      </c>
      <c r="O958" s="5">
        <f t="shared" si="14"/>
        <v>54.969999999999992</v>
      </c>
      <c r="P958" t="str">
        <f>_xlfn.XLOOKUP(CoffeeSales[[#This Row],[Customer ID]],customers!$A$1:$A$1001,customers!$I$1:$I$1001,,0)</f>
        <v>Yes</v>
      </c>
    </row>
    <row r="959" spans="1:16" x14ac:dyDescent="0.3">
      <c r="A959" s="2" t="s">
        <v>5890</v>
      </c>
      <c r="B959" s="6">
        <v>44670</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s="2" t="str" cm="1">
        <f t="array" ref="I959">_xlfn.IFS(J959="Rob","Robusta",J959="Ara","Arabica",J959="Exc","Excelsa",J959="Lib","Liberica")</f>
        <v>Excelsa</v>
      </c>
      <c r="J959" t="str">
        <f>_xlfn.XLOOKUP(orders!D959,products!$A$1:$A$49,products!$B$1:$B$49,,0)</f>
        <v>Exc</v>
      </c>
      <c r="K959" t="str" cm="1">
        <f t="array" ref="K959">_xlfn.IFS(L959="M","Mid",L959="D","Dark",L959="L","Light")</f>
        <v>Light</v>
      </c>
      <c r="L959" t="str">
        <f>_xlfn.XLOOKUP(D959,products!$A$1:$A$49,products!$C$1:$C$49,,0)</f>
        <v>L</v>
      </c>
      <c r="M959" s="3">
        <f>_xlfn.XLOOKUP(orders!D959,products!$A$1:$A$49,products!$D$1:$D$49,,0)</f>
        <v>1</v>
      </c>
      <c r="N959" s="5">
        <f>_xlfn.XLOOKUP(orders!D959,products!$A$1:$A$49,products!$E$1:$E$49,,0)</f>
        <v>14.85</v>
      </c>
      <c r="O959" s="5">
        <f t="shared" si="14"/>
        <v>14.85</v>
      </c>
      <c r="P959" t="str">
        <f>_xlfn.XLOOKUP(CoffeeSales[[#This Row],[Customer ID]],customers!$A$1:$A$1001,customers!$I$1:$I$1001,,0)</f>
        <v>Yes</v>
      </c>
    </row>
    <row r="960" spans="1:16" x14ac:dyDescent="0.3">
      <c r="A960" s="2" t="s">
        <v>5890</v>
      </c>
      <c r="B960" s="6">
        <v>44671</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s="2" t="str" cm="1">
        <f t="array" ref="I960">_xlfn.IFS(J960="Rob","Robusta",J960="Ara","Arabica",J960="Exc","Excelsa",J960="Lib","Liberica")</f>
        <v>Arabica</v>
      </c>
      <c r="J960" t="str">
        <f>_xlfn.XLOOKUP(orders!D960,products!$A$1:$A$49,products!$B$1:$B$49,,0)</f>
        <v>Ara</v>
      </c>
      <c r="K960" t="str" cm="1">
        <f t="array" ref="K960">_xlfn.IFS(L960="M","Mid",L960="D","Dark",L960="L","Light")</f>
        <v>Light</v>
      </c>
      <c r="L960" t="str">
        <f>_xlfn.XLOOKUP(D960,products!$A$1:$A$49,products!$C$1:$C$49,,0)</f>
        <v>L</v>
      </c>
      <c r="M960" s="3">
        <f>_xlfn.XLOOKUP(orders!D960,products!$A$1:$A$49,products!$D$1:$D$49,,0)</f>
        <v>0.2</v>
      </c>
      <c r="N960" s="5">
        <f>_xlfn.XLOOKUP(orders!D960,products!$A$1:$A$49,products!$E$1:$E$49,,0)</f>
        <v>3.8849999999999998</v>
      </c>
      <c r="O960" s="5">
        <f t="shared" si="14"/>
        <v>7.77</v>
      </c>
      <c r="P960" t="str">
        <f>_xlfn.XLOOKUP(CoffeeSales[[#This Row],[Customer ID]],customers!$A$1:$A$1001,customers!$I$1:$I$1001,,0)</f>
        <v>Yes</v>
      </c>
    </row>
    <row r="961" spans="1:16" x14ac:dyDescent="0.3">
      <c r="A961" s="2" t="s">
        <v>5910</v>
      </c>
      <c r="B961" s="6">
        <v>44672</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s="2" t="str" cm="1">
        <f t="array" ref="I961">_xlfn.IFS(J961="Rob","Robusta",J961="Ara","Arabica",J961="Exc","Excelsa",J961="Lib","Liberica")</f>
        <v>Liberica</v>
      </c>
      <c r="J961" t="str">
        <f>_xlfn.XLOOKUP(orders!D961,products!$A$1:$A$49,products!$B$1:$B$49,,0)</f>
        <v>Lib</v>
      </c>
      <c r="K961" t="str" cm="1">
        <f t="array" ref="K961">_xlfn.IFS(L961="M","Mid",L961="D","Dark",L961="L","Light")</f>
        <v>Light</v>
      </c>
      <c r="L961" t="str">
        <f>_xlfn.XLOOKUP(D961,products!$A$1:$A$49,products!$C$1:$C$49,,0)</f>
        <v>L</v>
      </c>
      <c r="M961" s="3">
        <f>_xlfn.XLOOKUP(orders!D961,products!$A$1:$A$49,products!$D$1:$D$49,,0)</f>
        <v>0.2</v>
      </c>
      <c r="N961" s="5">
        <f>_xlfn.XLOOKUP(orders!D961,products!$A$1:$A$49,products!$E$1:$E$49,,0)</f>
        <v>4.7549999999999999</v>
      </c>
      <c r="O961" s="5">
        <f t="shared" si="14"/>
        <v>23.774999999999999</v>
      </c>
      <c r="P961" t="str">
        <f>_xlfn.XLOOKUP(CoffeeSales[[#This Row],[Customer ID]],customers!$A$1:$A$1001,customers!$I$1:$I$1001,,0)</f>
        <v>Yes</v>
      </c>
    </row>
    <row r="962" spans="1:16" x14ac:dyDescent="0.3">
      <c r="A962" s="2" t="s">
        <v>5915</v>
      </c>
      <c r="B962" s="6">
        <v>44673</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s="2" t="str" cm="1">
        <f t="array" ref="I962">_xlfn.IFS(J962="Rob","Robusta",J962="Ara","Arabica",J962="Exc","Excelsa",J962="Lib","Liberica")</f>
        <v>Liberica</v>
      </c>
      <c r="J962" t="str">
        <f>_xlfn.XLOOKUP(orders!D962,products!$A$1:$A$49,products!$B$1:$B$49,,0)</f>
        <v>Lib</v>
      </c>
      <c r="K962" t="str" cm="1">
        <f t="array" ref="K962">_xlfn.IFS(L962="M","Mid",L962="D","Dark",L962="L","Light")</f>
        <v>Light</v>
      </c>
      <c r="L962" t="str">
        <f>_xlfn.XLOOKUP(D962,products!$A$1:$A$49,products!$C$1:$C$49,,0)</f>
        <v>L</v>
      </c>
      <c r="M962" s="3">
        <f>_xlfn.XLOOKUP(orders!D962,products!$A$1:$A$49,products!$D$1:$D$49,,0)</f>
        <v>1</v>
      </c>
      <c r="N962" s="5">
        <f>_xlfn.XLOOKUP(orders!D962,products!$A$1:$A$49,products!$E$1:$E$49,,0)</f>
        <v>15.85</v>
      </c>
      <c r="O962" s="5">
        <f t="shared" si="14"/>
        <v>79.25</v>
      </c>
      <c r="P962" t="str">
        <f>_xlfn.XLOOKUP(CoffeeSales[[#This Row],[Customer ID]],customers!$A$1:$A$1001,customers!$I$1:$I$1001,,0)</f>
        <v>Yes</v>
      </c>
    </row>
    <row r="963" spans="1:16" x14ac:dyDescent="0.3">
      <c r="A963" s="2" t="s">
        <v>5921</v>
      </c>
      <c r="B963" s="6">
        <v>44674</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s="2" t="str" cm="1">
        <f t="array" ref="I963">_xlfn.IFS(J963="Rob","Robusta",J963="Ara","Arabica",J963="Exc","Excelsa",J963="Lib","Liberica")</f>
        <v>Arabica</v>
      </c>
      <c r="J963" t="str">
        <f>_xlfn.XLOOKUP(orders!D963,products!$A$1:$A$49,products!$B$1:$B$49,,0)</f>
        <v>Ara</v>
      </c>
      <c r="K963" t="str" cm="1">
        <f t="array" ref="K963">_xlfn.IFS(L963="M","Mid",L963="D","Dark",L963="L","Light")</f>
        <v>Dark</v>
      </c>
      <c r="L963" t="str">
        <f>_xlfn.XLOOKUP(D963,products!$A$1:$A$49,products!$C$1:$C$49,,0)</f>
        <v>D</v>
      </c>
      <c r="M963" s="3">
        <f>_xlfn.XLOOKUP(orders!D963,products!$A$1:$A$49,products!$D$1:$D$49,,0)</f>
        <v>2.5</v>
      </c>
      <c r="N963" s="5">
        <f>_xlfn.XLOOKUP(orders!D963,products!$A$1:$A$49,products!$E$1:$E$49,,0)</f>
        <v>22.884999999999998</v>
      </c>
      <c r="O963" s="5">
        <f t="shared" ref="O963:O1001" si="15">E963*N963</f>
        <v>45.769999999999996</v>
      </c>
      <c r="P963" t="str">
        <f>_xlfn.XLOOKUP(CoffeeSales[[#This Row],[Customer ID]],customers!$A$1:$A$1001,customers!$I$1:$I$1001,,0)</f>
        <v>Yes</v>
      </c>
    </row>
    <row r="964" spans="1:16" x14ac:dyDescent="0.3">
      <c r="A964" s="2" t="s">
        <v>5926</v>
      </c>
      <c r="B964" s="6">
        <v>44675</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s="2" t="str" cm="1">
        <f t="array" ref="I964">_xlfn.IFS(J964="Rob","Robusta",J964="Ara","Arabica",J964="Exc","Excelsa",J964="Lib","Liberica")</f>
        <v>Robusta</v>
      </c>
      <c r="J964" t="str">
        <f>_xlfn.XLOOKUP(orders!D964,products!$A$1:$A$49,products!$B$1:$B$49,,0)</f>
        <v>Rob</v>
      </c>
      <c r="K964" t="str" cm="1">
        <f t="array" ref="K964">_xlfn.IFS(L964="M","Mid",L964="D","Dark",L964="L","Light")</f>
        <v>Dark</v>
      </c>
      <c r="L964" t="str">
        <f>_xlfn.XLOOKUP(D964,products!$A$1:$A$49,products!$C$1:$C$49,,0)</f>
        <v>D</v>
      </c>
      <c r="M964" s="3">
        <f>_xlfn.XLOOKUP(orders!D964,products!$A$1:$A$49,products!$D$1:$D$49,,0)</f>
        <v>1</v>
      </c>
      <c r="N964" s="5">
        <f>_xlfn.XLOOKUP(orders!D964,products!$A$1:$A$49,products!$E$1:$E$49,,0)</f>
        <v>8.9499999999999993</v>
      </c>
      <c r="O964" s="5">
        <f t="shared" si="15"/>
        <v>8.9499999999999993</v>
      </c>
      <c r="P964" t="str">
        <f>_xlfn.XLOOKUP(CoffeeSales[[#This Row],[Customer ID]],customers!$A$1:$A$1001,customers!$I$1:$I$1001,,0)</f>
        <v>Yes</v>
      </c>
    </row>
    <row r="965" spans="1:16" x14ac:dyDescent="0.3">
      <c r="A965" s="2" t="s">
        <v>5932</v>
      </c>
      <c r="B965" s="6">
        <v>44676</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s="2" t="str" cm="1">
        <f t="array" ref="I965">_xlfn.IFS(J965="Rob","Robusta",J965="Ara","Arabica",J965="Exc","Excelsa",J965="Lib","Liberica")</f>
        <v>Robusta</v>
      </c>
      <c r="J965" t="str">
        <f>_xlfn.XLOOKUP(orders!D965,products!$A$1:$A$49,products!$B$1:$B$49,,0)</f>
        <v>Rob</v>
      </c>
      <c r="K965" t="str" cm="1">
        <f t="array" ref="K965">_xlfn.IFS(L965="M","Mid",L965="D","Dark",L965="L","Light")</f>
        <v>Mid</v>
      </c>
      <c r="L965" t="str">
        <f>_xlfn.XLOOKUP(D965,products!$A$1:$A$49,products!$C$1:$C$49,,0)</f>
        <v>M</v>
      </c>
      <c r="M965" s="3">
        <f>_xlfn.XLOOKUP(orders!D965,products!$A$1:$A$49,products!$D$1:$D$49,,0)</f>
        <v>0.5</v>
      </c>
      <c r="N965" s="5">
        <f>_xlfn.XLOOKUP(orders!D965,products!$A$1:$A$49,products!$E$1:$E$49,,0)</f>
        <v>5.97</v>
      </c>
      <c r="O965" s="5">
        <f t="shared" si="15"/>
        <v>23.88</v>
      </c>
      <c r="P965" t="str">
        <f>_xlfn.XLOOKUP(CoffeeSales[[#This Row],[Customer ID]],customers!$A$1:$A$1001,customers!$I$1:$I$1001,,0)</f>
        <v>Yes</v>
      </c>
    </row>
    <row r="966" spans="1:16" x14ac:dyDescent="0.3">
      <c r="A966" s="2" t="s">
        <v>5938</v>
      </c>
      <c r="B966" s="6">
        <v>44677</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s="2" t="str" cm="1">
        <f t="array" ref="I966">_xlfn.IFS(J966="Rob","Robusta",J966="Ara","Arabica",J966="Exc","Excelsa",J966="Lib","Liberica")</f>
        <v>Excelsa</v>
      </c>
      <c r="J966" t="str">
        <f>_xlfn.XLOOKUP(orders!D966,products!$A$1:$A$49,products!$B$1:$B$49,,0)</f>
        <v>Exc</v>
      </c>
      <c r="K966" t="str" cm="1">
        <f t="array" ref="K966">_xlfn.IFS(L966="M","Mid",L966="D","Dark",L966="L","Light")</f>
        <v>Light</v>
      </c>
      <c r="L966" t="str">
        <f>_xlfn.XLOOKUP(D966,products!$A$1:$A$49,products!$C$1:$C$49,,0)</f>
        <v>L</v>
      </c>
      <c r="M966" s="3">
        <f>_xlfn.XLOOKUP(orders!D966,products!$A$1:$A$49,products!$D$1:$D$49,,0)</f>
        <v>0.2</v>
      </c>
      <c r="N966" s="5">
        <f>_xlfn.XLOOKUP(orders!D966,products!$A$1:$A$49,products!$E$1:$E$49,,0)</f>
        <v>4.4550000000000001</v>
      </c>
      <c r="O966" s="5">
        <f t="shared" si="15"/>
        <v>22.274999999999999</v>
      </c>
      <c r="P966" t="str">
        <f>_xlfn.XLOOKUP(CoffeeSales[[#This Row],[Customer ID]],customers!$A$1:$A$1001,customers!$I$1:$I$1001,,0)</f>
        <v>No</v>
      </c>
    </row>
    <row r="967" spans="1:16" x14ac:dyDescent="0.3">
      <c r="A967" s="2" t="s">
        <v>5944</v>
      </c>
      <c r="B967" s="6">
        <v>44678</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s="2" t="str" cm="1">
        <f t="array" ref="I967">_xlfn.IFS(J967="Rob","Robusta",J967="Ara","Arabica",J967="Exc","Excelsa",J967="Lib","Liberica")</f>
        <v>Robusta</v>
      </c>
      <c r="J967" t="str">
        <f>_xlfn.XLOOKUP(orders!D967,products!$A$1:$A$49,products!$B$1:$B$49,,0)</f>
        <v>Rob</v>
      </c>
      <c r="K967" t="str" cm="1">
        <f t="array" ref="K967">_xlfn.IFS(L967="M","Mid",L967="D","Dark",L967="L","Light")</f>
        <v>Mid</v>
      </c>
      <c r="L967" t="str">
        <f>_xlfn.XLOOKUP(D967,products!$A$1:$A$49,products!$C$1:$C$49,,0)</f>
        <v>M</v>
      </c>
      <c r="M967" s="3">
        <f>_xlfn.XLOOKUP(orders!D967,products!$A$1:$A$49,products!$D$1:$D$49,,0)</f>
        <v>1</v>
      </c>
      <c r="N967" s="5">
        <f>_xlfn.XLOOKUP(orders!D967,products!$A$1:$A$49,products!$E$1:$E$49,,0)</f>
        <v>9.9499999999999993</v>
      </c>
      <c r="O967" s="5">
        <f t="shared" si="15"/>
        <v>29.849999999999998</v>
      </c>
      <c r="P967" t="str">
        <f>_xlfn.XLOOKUP(CoffeeSales[[#This Row],[Customer ID]],customers!$A$1:$A$1001,customers!$I$1:$I$1001,,0)</f>
        <v>Yes</v>
      </c>
    </row>
    <row r="968" spans="1:16" x14ac:dyDescent="0.3">
      <c r="A968" s="2" t="s">
        <v>5949</v>
      </c>
      <c r="B968" s="6">
        <v>44679</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s="2" t="str" cm="1">
        <f t="array" ref="I968">_xlfn.IFS(J968="Rob","Robusta",J968="Ara","Arabica",J968="Exc","Excelsa",J968="Lib","Liberica")</f>
        <v>Excelsa</v>
      </c>
      <c r="J968" t="str">
        <f>_xlfn.XLOOKUP(orders!D968,products!$A$1:$A$49,products!$B$1:$B$49,,0)</f>
        <v>Exc</v>
      </c>
      <c r="K968" t="str" cm="1">
        <f t="array" ref="K968">_xlfn.IFS(L968="M","Mid",L968="D","Dark",L968="L","Light")</f>
        <v>Light</v>
      </c>
      <c r="L968" t="str">
        <f>_xlfn.XLOOKUP(D968,products!$A$1:$A$49,products!$C$1:$C$49,,0)</f>
        <v>L</v>
      </c>
      <c r="M968" s="3">
        <f>_xlfn.XLOOKUP(orders!D968,products!$A$1:$A$49,products!$D$1:$D$49,,0)</f>
        <v>0.5</v>
      </c>
      <c r="N968" s="5">
        <f>_xlfn.XLOOKUP(orders!D968,products!$A$1:$A$49,products!$E$1:$E$49,,0)</f>
        <v>8.91</v>
      </c>
      <c r="O968" s="5">
        <f t="shared" si="15"/>
        <v>53.46</v>
      </c>
      <c r="P968" t="str">
        <f>_xlfn.XLOOKUP(CoffeeSales[[#This Row],[Customer ID]],customers!$A$1:$A$1001,customers!$I$1:$I$1001,,0)</f>
        <v>Yes</v>
      </c>
    </row>
    <row r="969" spans="1:16" x14ac:dyDescent="0.3">
      <c r="A969" s="2" t="s">
        <v>5955</v>
      </c>
      <c r="B969" s="6">
        <v>44680</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s="2" t="str" cm="1">
        <f t="array" ref="I969">_xlfn.IFS(J969="Rob","Robusta",J969="Ara","Arabica",J969="Exc","Excelsa",J969="Lib","Liberica")</f>
        <v>Robusta</v>
      </c>
      <c r="J969" t="str">
        <f>_xlfn.XLOOKUP(orders!D969,products!$A$1:$A$49,products!$B$1:$B$49,,0)</f>
        <v>Rob</v>
      </c>
      <c r="K969" t="str" cm="1">
        <f t="array" ref="K969">_xlfn.IFS(L969="M","Mid",L969="D","Dark",L969="L","Light")</f>
        <v>Dark</v>
      </c>
      <c r="L969" t="str">
        <f>_xlfn.XLOOKUP(D969,products!$A$1:$A$49,products!$C$1:$C$49,,0)</f>
        <v>D</v>
      </c>
      <c r="M969" s="3">
        <f>_xlfn.XLOOKUP(orders!D969,products!$A$1:$A$49,products!$D$1:$D$49,,0)</f>
        <v>0.2</v>
      </c>
      <c r="N969" s="5">
        <f>_xlfn.XLOOKUP(orders!D969,products!$A$1:$A$49,products!$E$1:$E$49,,0)</f>
        <v>2.6849999999999996</v>
      </c>
      <c r="O969" s="5">
        <f t="shared" si="15"/>
        <v>2.6849999999999996</v>
      </c>
      <c r="P969" t="str">
        <f>_xlfn.XLOOKUP(CoffeeSales[[#This Row],[Customer ID]],customers!$A$1:$A$1001,customers!$I$1:$I$1001,,0)</f>
        <v>Yes</v>
      </c>
    </row>
    <row r="970" spans="1:16" x14ac:dyDescent="0.3">
      <c r="A970" s="2" t="s">
        <v>5961</v>
      </c>
      <c r="B970" s="6">
        <v>44681</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s="2" t="str" cm="1">
        <f t="array" ref="I970">_xlfn.IFS(J970="Rob","Robusta",J970="Ara","Arabica",J970="Exc","Excelsa",J970="Lib","Liberica")</f>
        <v>Robusta</v>
      </c>
      <c r="J970" t="str">
        <f>_xlfn.XLOOKUP(orders!D970,products!$A$1:$A$49,products!$B$1:$B$49,,0)</f>
        <v>Rob</v>
      </c>
      <c r="K970" t="str" cm="1">
        <f t="array" ref="K970">_xlfn.IFS(L970="M","Mid",L970="D","Dark",L970="L","Light")</f>
        <v>Mid</v>
      </c>
      <c r="L970" t="str">
        <f>_xlfn.XLOOKUP(D970,products!$A$1:$A$49,products!$C$1:$C$49,,0)</f>
        <v>M</v>
      </c>
      <c r="M970" s="3">
        <f>_xlfn.XLOOKUP(orders!D970,products!$A$1:$A$49,products!$D$1:$D$49,,0)</f>
        <v>0.2</v>
      </c>
      <c r="N970" s="5">
        <f>_xlfn.XLOOKUP(orders!D970,products!$A$1:$A$49,products!$E$1:$E$49,,0)</f>
        <v>2.9849999999999999</v>
      </c>
      <c r="O970" s="5">
        <f t="shared" si="15"/>
        <v>5.97</v>
      </c>
      <c r="P970" t="str">
        <f>_xlfn.XLOOKUP(CoffeeSales[[#This Row],[Customer ID]],customers!$A$1:$A$1001,customers!$I$1:$I$1001,,0)</f>
        <v>No</v>
      </c>
    </row>
    <row r="971" spans="1:16" x14ac:dyDescent="0.3">
      <c r="A971" s="2" t="s">
        <v>5967</v>
      </c>
      <c r="B971" s="6">
        <v>44682</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s="2" t="str" cm="1">
        <f t="array" ref="I971">_xlfn.IFS(J971="Rob","Robusta",J971="Ara","Arabica",J971="Exc","Excelsa",J971="Lib","Liberica")</f>
        <v>Liberica</v>
      </c>
      <c r="J971" t="str">
        <f>_xlfn.XLOOKUP(orders!D971,products!$A$1:$A$49,products!$B$1:$B$49,,0)</f>
        <v>Lib</v>
      </c>
      <c r="K971" t="str" cm="1">
        <f t="array" ref="K971">_xlfn.IFS(L971="M","Mid",L971="D","Dark",L971="L","Light")</f>
        <v>Dark</v>
      </c>
      <c r="L971" t="str">
        <f>_xlfn.XLOOKUP(D971,products!$A$1:$A$49,products!$C$1:$C$49,,0)</f>
        <v>D</v>
      </c>
      <c r="M971" s="3">
        <f>_xlfn.XLOOKUP(orders!D971,products!$A$1:$A$49,products!$D$1:$D$49,,0)</f>
        <v>1</v>
      </c>
      <c r="N971" s="5">
        <f>_xlfn.XLOOKUP(orders!D971,products!$A$1:$A$49,products!$E$1:$E$49,,0)</f>
        <v>12.95</v>
      </c>
      <c r="O971" s="5">
        <f t="shared" si="15"/>
        <v>12.95</v>
      </c>
      <c r="P971" t="str">
        <f>_xlfn.XLOOKUP(CoffeeSales[[#This Row],[Customer ID]],customers!$A$1:$A$1001,customers!$I$1:$I$1001,,0)</f>
        <v>Yes</v>
      </c>
    </row>
    <row r="972" spans="1:16" x14ac:dyDescent="0.3">
      <c r="A972" s="2" t="s">
        <v>5973</v>
      </c>
      <c r="B972" s="6">
        <v>44683</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s="2" t="str" cm="1">
        <f t="array" ref="I972">_xlfn.IFS(J972="Rob","Robusta",J972="Ara","Arabica",J972="Exc","Excelsa",J972="Lib","Liberica")</f>
        <v>Excelsa</v>
      </c>
      <c r="J972" t="str">
        <f>_xlfn.XLOOKUP(orders!D972,products!$A$1:$A$49,products!$B$1:$B$49,,0)</f>
        <v>Exc</v>
      </c>
      <c r="K972" t="str" cm="1">
        <f t="array" ref="K972">_xlfn.IFS(L972="M","Mid",L972="D","Dark",L972="L","Light")</f>
        <v>Mid</v>
      </c>
      <c r="L972" t="str">
        <f>_xlfn.XLOOKUP(D972,products!$A$1:$A$49,products!$C$1:$C$49,,0)</f>
        <v>M</v>
      </c>
      <c r="M972" s="3">
        <f>_xlfn.XLOOKUP(orders!D972,products!$A$1:$A$49,products!$D$1:$D$49,,0)</f>
        <v>0.5</v>
      </c>
      <c r="N972" s="5">
        <f>_xlfn.XLOOKUP(orders!D972,products!$A$1:$A$49,products!$E$1:$E$49,,0)</f>
        <v>8.25</v>
      </c>
      <c r="O972" s="5">
        <f t="shared" si="15"/>
        <v>8.25</v>
      </c>
      <c r="P972" t="str">
        <f>_xlfn.XLOOKUP(CoffeeSales[[#This Row],[Customer ID]],customers!$A$1:$A$1001,customers!$I$1:$I$1001,,0)</f>
        <v>No</v>
      </c>
    </row>
    <row r="973" spans="1:16" x14ac:dyDescent="0.3">
      <c r="A973" s="2" t="s">
        <v>5978</v>
      </c>
      <c r="B973" s="6">
        <v>44684</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s="2" t="str" cm="1">
        <f t="array" ref="I973">_xlfn.IFS(J973="Rob","Robusta",J973="Ara","Arabica",J973="Exc","Excelsa",J973="Lib","Liberica")</f>
        <v>Arabica</v>
      </c>
      <c r="J973" t="str">
        <f>_xlfn.XLOOKUP(orders!D973,products!$A$1:$A$49,products!$B$1:$B$49,,0)</f>
        <v>Ara</v>
      </c>
      <c r="K973" t="str" cm="1">
        <f t="array" ref="K973">_xlfn.IFS(L973="M","Mid",L973="D","Dark",L973="L","Light")</f>
        <v>Light</v>
      </c>
      <c r="L973" t="str">
        <f>_xlfn.XLOOKUP(D973,products!$A$1:$A$49,products!$C$1:$C$49,,0)</f>
        <v>L</v>
      </c>
      <c r="M973" s="3">
        <f>_xlfn.XLOOKUP(orders!D973,products!$A$1:$A$49,products!$D$1:$D$49,,0)</f>
        <v>2.5</v>
      </c>
      <c r="N973" s="5">
        <f>_xlfn.XLOOKUP(orders!D973,products!$A$1:$A$49,products!$E$1:$E$49,,0)</f>
        <v>29.784999999999997</v>
      </c>
      <c r="O973" s="5">
        <f t="shared" si="15"/>
        <v>148.92499999999998</v>
      </c>
      <c r="P973" t="str">
        <f>_xlfn.XLOOKUP(CoffeeSales[[#This Row],[Customer ID]],customers!$A$1:$A$1001,customers!$I$1:$I$1001,,0)</f>
        <v>No</v>
      </c>
    </row>
    <row r="974" spans="1:16" x14ac:dyDescent="0.3">
      <c r="A974" s="2" t="s">
        <v>5984</v>
      </c>
      <c r="B974" s="6">
        <v>44685</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s="2" t="str" cm="1">
        <f t="array" ref="I974">_xlfn.IFS(J974="Rob","Robusta",J974="Ara","Arabica",J974="Exc","Excelsa",J974="Lib","Liberica")</f>
        <v>Arabica</v>
      </c>
      <c r="J974" t="str">
        <f>_xlfn.XLOOKUP(orders!D974,products!$A$1:$A$49,products!$B$1:$B$49,,0)</f>
        <v>Ara</v>
      </c>
      <c r="K974" t="str" cm="1">
        <f t="array" ref="K974">_xlfn.IFS(L974="M","Mid",L974="D","Dark",L974="L","Light")</f>
        <v>Light</v>
      </c>
      <c r="L974" t="str">
        <f>_xlfn.XLOOKUP(D974,products!$A$1:$A$49,products!$C$1:$C$49,,0)</f>
        <v>L</v>
      </c>
      <c r="M974" s="3">
        <f>_xlfn.XLOOKUP(orders!D974,products!$A$1:$A$49,products!$D$1:$D$49,,0)</f>
        <v>2.5</v>
      </c>
      <c r="N974" s="5">
        <f>_xlfn.XLOOKUP(orders!D974,products!$A$1:$A$49,products!$E$1:$E$49,,0)</f>
        <v>29.784999999999997</v>
      </c>
      <c r="O974" s="5">
        <f t="shared" si="15"/>
        <v>89.35499999999999</v>
      </c>
      <c r="P974" t="str">
        <f>_xlfn.XLOOKUP(CoffeeSales[[#This Row],[Customer ID]],customers!$A$1:$A$1001,customers!$I$1:$I$1001,,0)</f>
        <v>Yes</v>
      </c>
    </row>
    <row r="975" spans="1:16" x14ac:dyDescent="0.3">
      <c r="A975" s="2" t="s">
        <v>5989</v>
      </c>
      <c r="B975" s="6">
        <v>44686</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s="2" t="str" cm="1">
        <f t="array" ref="I975">_xlfn.IFS(J975="Rob","Robusta",J975="Ara","Arabica",J975="Exc","Excelsa",J975="Lib","Liberica")</f>
        <v>Liberica</v>
      </c>
      <c r="J975" t="str">
        <f>_xlfn.XLOOKUP(orders!D975,products!$A$1:$A$49,products!$B$1:$B$49,,0)</f>
        <v>Lib</v>
      </c>
      <c r="K975" t="str" cm="1">
        <f t="array" ref="K975">_xlfn.IFS(L975="M","Mid",L975="D","Dark",L975="L","Light")</f>
        <v>Mid</v>
      </c>
      <c r="L975" t="str">
        <f>_xlfn.XLOOKUP(D975,products!$A$1:$A$49,products!$C$1:$C$49,,0)</f>
        <v>M</v>
      </c>
      <c r="M975" s="3">
        <f>_xlfn.XLOOKUP(orders!D975,products!$A$1:$A$49,products!$D$1:$D$49,,0)</f>
        <v>1</v>
      </c>
      <c r="N975" s="5">
        <f>_xlfn.XLOOKUP(orders!D975,products!$A$1:$A$49,products!$E$1:$E$49,,0)</f>
        <v>14.55</v>
      </c>
      <c r="O975" s="5">
        <f t="shared" si="15"/>
        <v>87.300000000000011</v>
      </c>
      <c r="P975" t="str">
        <f>_xlfn.XLOOKUP(CoffeeSales[[#This Row],[Customer ID]],customers!$A$1:$A$1001,customers!$I$1:$I$1001,,0)</f>
        <v>No</v>
      </c>
    </row>
    <row r="976" spans="1:16" x14ac:dyDescent="0.3">
      <c r="A976" s="2" t="s">
        <v>5995</v>
      </c>
      <c r="B976" s="6">
        <v>44687</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s="2" t="str" cm="1">
        <f t="array" ref="I976">_xlfn.IFS(J976="Rob","Robusta",J976="Ara","Arabica",J976="Exc","Excelsa",J976="Lib","Liberica")</f>
        <v>Robusta</v>
      </c>
      <c r="J976" t="str">
        <f>_xlfn.XLOOKUP(orders!D976,products!$A$1:$A$49,products!$B$1:$B$49,,0)</f>
        <v>Rob</v>
      </c>
      <c r="K976" t="str" cm="1">
        <f t="array" ref="K976">_xlfn.IFS(L976="M","Mid",L976="D","Dark",L976="L","Light")</f>
        <v>Dark</v>
      </c>
      <c r="L976" t="str">
        <f>_xlfn.XLOOKUP(D976,products!$A$1:$A$49,products!$C$1:$C$49,,0)</f>
        <v>D</v>
      </c>
      <c r="M976" s="3">
        <f>_xlfn.XLOOKUP(orders!D976,products!$A$1:$A$49,products!$D$1:$D$49,,0)</f>
        <v>0.5</v>
      </c>
      <c r="N976" s="5">
        <f>_xlfn.XLOOKUP(orders!D976,products!$A$1:$A$49,products!$E$1:$E$49,,0)</f>
        <v>5.3699999999999992</v>
      </c>
      <c r="O976" s="5">
        <f t="shared" si="15"/>
        <v>5.3699999999999992</v>
      </c>
      <c r="P976" t="str">
        <f>_xlfn.XLOOKUP(CoffeeSales[[#This Row],[Customer ID]],customers!$A$1:$A$1001,customers!$I$1:$I$1001,,0)</f>
        <v>Yes</v>
      </c>
    </row>
    <row r="977" spans="1:16" x14ac:dyDescent="0.3">
      <c r="A977" s="2" t="s">
        <v>6001</v>
      </c>
      <c r="B977" s="6">
        <v>44688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s="2" t="str" cm="1">
        <f t="array" ref="I977">_xlfn.IFS(J977="Rob","Robusta",J977="Ara","Arabica",J977="Exc","Excelsa",J977="Lib","Liberica")</f>
        <v>Arabica</v>
      </c>
      <c r="J977" t="str">
        <f>_xlfn.XLOOKUP(orders!D977,products!$A$1:$A$49,products!$B$1:$B$49,,0)</f>
        <v>Ara</v>
      </c>
      <c r="K977" t="str" cm="1">
        <f t="array" ref="K977">_xlfn.IFS(L977="M","Mid",L977="D","Dark",L977="L","Light")</f>
        <v>Dark</v>
      </c>
      <c r="L977" t="str">
        <f>_xlfn.XLOOKUP(D977,products!$A$1:$A$49,products!$C$1:$C$49,,0)</f>
        <v>D</v>
      </c>
      <c r="M977" s="3">
        <f>_xlfn.XLOOKUP(orders!D977,products!$A$1:$A$49,products!$D$1:$D$49,,0)</f>
        <v>0.2</v>
      </c>
      <c r="N977" s="5">
        <f>_xlfn.XLOOKUP(orders!D977,products!$A$1:$A$49,products!$E$1:$E$49,,0)</f>
        <v>2.9849999999999999</v>
      </c>
      <c r="O977" s="5">
        <f t="shared" si="15"/>
        <v>8.9550000000000001</v>
      </c>
      <c r="P977" t="str">
        <f>_xlfn.XLOOKUP(CoffeeSales[[#This Row],[Customer ID]],customers!$A$1:$A$1001,customers!$I$1:$I$1001,,0)</f>
        <v>Yes</v>
      </c>
    </row>
    <row r="978" spans="1:16" x14ac:dyDescent="0.3">
      <c r="A978" s="2" t="s">
        <v>6007</v>
      </c>
      <c r="B978" s="6">
        <v>44689</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s="2" t="str" cm="1">
        <f t="array" ref="I978">_xlfn.IFS(J978="Rob","Robusta",J978="Ara","Arabica",J978="Exc","Excelsa",J978="Lib","Liberica")</f>
        <v>Robusta</v>
      </c>
      <c r="J978" t="str">
        <f>_xlfn.XLOOKUP(orders!D978,products!$A$1:$A$49,products!$B$1:$B$49,,0)</f>
        <v>Rob</v>
      </c>
      <c r="K978" t="str" cm="1">
        <f t="array" ref="K978">_xlfn.IFS(L978="M","Mid",L978="D","Dark",L978="L","Light")</f>
        <v>Light</v>
      </c>
      <c r="L978" t="str">
        <f>_xlfn.XLOOKUP(D978,products!$A$1:$A$49,products!$C$1:$C$49,,0)</f>
        <v>L</v>
      </c>
      <c r="M978" s="3">
        <f>_xlfn.XLOOKUP(orders!D978,products!$A$1:$A$49,products!$D$1:$D$49,,0)</f>
        <v>2.5</v>
      </c>
      <c r="N978" s="5">
        <f>_xlfn.XLOOKUP(orders!D978,products!$A$1:$A$49,products!$E$1:$E$49,,0)</f>
        <v>27.484999999999996</v>
      </c>
      <c r="O978" s="5">
        <f t="shared" si="15"/>
        <v>137.42499999999998</v>
      </c>
      <c r="P978" t="str">
        <f>_xlfn.XLOOKUP(CoffeeSales[[#This Row],[Customer ID]],customers!$A$1:$A$1001,customers!$I$1:$I$1001,,0)</f>
        <v>Yes</v>
      </c>
    </row>
    <row r="979" spans="1:16" x14ac:dyDescent="0.3">
      <c r="A979" s="2" t="s">
        <v>6013</v>
      </c>
      <c r="B979" s="6">
        <v>44690</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s="2" t="str" cm="1">
        <f t="array" ref="I979">_xlfn.IFS(J979="Rob","Robusta",J979="Ara","Arabica",J979="Exc","Excelsa",J979="Lib","Liberica")</f>
        <v>Robusta</v>
      </c>
      <c r="J979" t="str">
        <f>_xlfn.XLOOKUP(orders!D979,products!$A$1:$A$49,products!$B$1:$B$49,,0)</f>
        <v>Rob</v>
      </c>
      <c r="K979" t="str" cm="1">
        <f t="array" ref="K979">_xlfn.IFS(L979="M","Mid",L979="D","Dark",L979="L","Light")</f>
        <v>Light</v>
      </c>
      <c r="L979" t="str">
        <f>_xlfn.XLOOKUP(D979,products!$A$1:$A$49,products!$C$1:$C$49,,0)</f>
        <v>L</v>
      </c>
      <c r="M979" s="3">
        <f>_xlfn.XLOOKUP(orders!D979,products!$A$1:$A$49,products!$D$1:$D$49,,0)</f>
        <v>1</v>
      </c>
      <c r="N979" s="5">
        <f>_xlfn.XLOOKUP(orders!D979,products!$A$1:$A$49,products!$E$1:$E$49,,0)</f>
        <v>11.95</v>
      </c>
      <c r="O979" s="5">
        <f t="shared" si="15"/>
        <v>59.75</v>
      </c>
      <c r="P979" t="str">
        <f>_xlfn.XLOOKUP(CoffeeSales[[#This Row],[Customer ID]],customers!$A$1:$A$1001,customers!$I$1:$I$1001,,0)</f>
        <v>No</v>
      </c>
    </row>
    <row r="980" spans="1:16" x14ac:dyDescent="0.3">
      <c r="A980" s="2" t="s">
        <v>6019</v>
      </c>
      <c r="B980" s="6">
        <v>44691</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s="2" t="str" cm="1">
        <f t="array" ref="I980">_xlfn.IFS(J980="Rob","Robusta",J980="Ara","Arabica",J980="Exc","Excelsa",J980="Lib","Liberica")</f>
        <v>Arabica</v>
      </c>
      <c r="J980" t="str">
        <f>_xlfn.XLOOKUP(orders!D980,products!$A$1:$A$49,products!$B$1:$B$49,,0)</f>
        <v>Ara</v>
      </c>
      <c r="K980" t="str" cm="1">
        <f t="array" ref="K980">_xlfn.IFS(L980="M","Mid",L980="D","Dark",L980="L","Light")</f>
        <v>Light</v>
      </c>
      <c r="L980" t="str">
        <f>_xlfn.XLOOKUP(D980,products!$A$1:$A$49,products!$C$1:$C$49,,0)</f>
        <v>L</v>
      </c>
      <c r="M980" s="3">
        <f>_xlfn.XLOOKUP(orders!D980,products!$A$1:$A$49,products!$D$1:$D$49,,0)</f>
        <v>0.5</v>
      </c>
      <c r="N980" s="5">
        <f>_xlfn.XLOOKUP(orders!D980,products!$A$1:$A$49,products!$E$1:$E$49,,0)</f>
        <v>7.77</v>
      </c>
      <c r="O980" s="5">
        <f t="shared" si="15"/>
        <v>23.31</v>
      </c>
      <c r="P980" t="str">
        <f>_xlfn.XLOOKUP(CoffeeSales[[#This Row],[Customer ID]],customers!$A$1:$A$1001,customers!$I$1:$I$1001,,0)</f>
        <v>No</v>
      </c>
    </row>
    <row r="981" spans="1:16" x14ac:dyDescent="0.3">
      <c r="A981" s="2" t="s">
        <v>6025</v>
      </c>
      <c r="B981" s="6">
        <v>44692</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s="2" t="str" cm="1">
        <f t="array" ref="I981">_xlfn.IFS(J981="Rob","Robusta",J981="Ara","Arabica",J981="Exc","Excelsa",J981="Lib","Liberica")</f>
        <v>Robusta</v>
      </c>
      <c r="J981" t="str">
        <f>_xlfn.XLOOKUP(orders!D981,products!$A$1:$A$49,products!$B$1:$B$49,,0)</f>
        <v>Rob</v>
      </c>
      <c r="K981" t="str" cm="1">
        <f t="array" ref="K981">_xlfn.IFS(L981="M","Mid",L981="D","Dark",L981="L","Light")</f>
        <v>Dark</v>
      </c>
      <c r="L981" t="str">
        <f>_xlfn.XLOOKUP(D981,products!$A$1:$A$49,products!$C$1:$C$49,,0)</f>
        <v>D</v>
      </c>
      <c r="M981" s="3">
        <f>_xlfn.XLOOKUP(orders!D981,products!$A$1:$A$49,products!$D$1:$D$49,,0)</f>
        <v>0.5</v>
      </c>
      <c r="N981" s="5">
        <f>_xlfn.XLOOKUP(orders!D981,products!$A$1:$A$49,products!$E$1:$E$49,,0)</f>
        <v>5.3699999999999992</v>
      </c>
      <c r="O981" s="5">
        <f t="shared" si="15"/>
        <v>10.739999999999998</v>
      </c>
      <c r="P981" t="str">
        <f>_xlfn.XLOOKUP(CoffeeSales[[#This Row],[Customer ID]],customers!$A$1:$A$1001,customers!$I$1:$I$1001,,0)</f>
        <v>No</v>
      </c>
    </row>
    <row r="982" spans="1:16" x14ac:dyDescent="0.3">
      <c r="A982" s="2" t="s">
        <v>6030</v>
      </c>
      <c r="B982" s="6">
        <v>44693</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s="2" t="str" cm="1">
        <f t="array" ref="I982">_xlfn.IFS(J982="Rob","Robusta",J982="Ara","Arabica",J982="Exc","Excelsa",J982="Lib","Liberica")</f>
        <v>Excelsa</v>
      </c>
      <c r="J982" t="str">
        <f>_xlfn.XLOOKUP(orders!D982,products!$A$1:$A$49,products!$B$1:$B$49,,0)</f>
        <v>Exc</v>
      </c>
      <c r="K982" t="str" cm="1">
        <f t="array" ref="K982">_xlfn.IFS(L982="M","Mid",L982="D","Dark",L982="L","Light")</f>
        <v>Dark</v>
      </c>
      <c r="L982" t="str">
        <f>_xlfn.XLOOKUP(D982,products!$A$1:$A$49,products!$C$1:$C$49,,0)</f>
        <v>D</v>
      </c>
      <c r="M982" s="3">
        <f>_xlfn.XLOOKUP(orders!D982,products!$A$1:$A$49,products!$D$1:$D$49,,0)</f>
        <v>2.5</v>
      </c>
      <c r="N982" s="5">
        <f>_xlfn.XLOOKUP(orders!D982,products!$A$1:$A$49,products!$E$1:$E$49,,0)</f>
        <v>27.945</v>
      </c>
      <c r="O982" s="5">
        <f t="shared" si="15"/>
        <v>167.67000000000002</v>
      </c>
      <c r="P982" t="str">
        <f>_xlfn.XLOOKUP(CoffeeSales[[#This Row],[Customer ID]],customers!$A$1:$A$1001,customers!$I$1:$I$1001,,0)</f>
        <v>Yes</v>
      </c>
    </row>
    <row r="983" spans="1:16" x14ac:dyDescent="0.3">
      <c r="A983" s="2" t="s">
        <v>6035</v>
      </c>
      <c r="B983" s="6">
        <v>44694</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s="2" t="str" cm="1">
        <f t="array" ref="I983">_xlfn.IFS(J983="Rob","Robusta",J983="Ara","Arabica",J983="Exc","Excelsa",J983="Lib","Liberica")</f>
        <v>Excelsa</v>
      </c>
      <c r="J983" t="str">
        <f>_xlfn.XLOOKUP(orders!D983,products!$A$1:$A$49,products!$B$1:$B$49,,0)</f>
        <v>Exc</v>
      </c>
      <c r="K983" t="str" cm="1">
        <f t="array" ref="K983">_xlfn.IFS(L983="M","Mid",L983="D","Dark",L983="L","Light")</f>
        <v>Dark</v>
      </c>
      <c r="L983" t="str">
        <f>_xlfn.XLOOKUP(D983,products!$A$1:$A$49,products!$C$1:$C$49,,0)</f>
        <v>D</v>
      </c>
      <c r="M983" s="3">
        <f>_xlfn.XLOOKUP(orders!D983,products!$A$1:$A$49,products!$D$1:$D$49,,0)</f>
        <v>0.2</v>
      </c>
      <c r="N983" s="5">
        <f>_xlfn.XLOOKUP(orders!D983,products!$A$1:$A$49,products!$E$1:$E$49,,0)</f>
        <v>3.645</v>
      </c>
      <c r="O983" s="5">
        <f t="shared" si="15"/>
        <v>21.87</v>
      </c>
      <c r="P983" t="str">
        <f>_xlfn.XLOOKUP(CoffeeSales[[#This Row],[Customer ID]],customers!$A$1:$A$1001,customers!$I$1:$I$1001,,0)</f>
        <v>Yes</v>
      </c>
    </row>
    <row r="984" spans="1:16" x14ac:dyDescent="0.3">
      <c r="A984" s="2" t="s">
        <v>6041</v>
      </c>
      <c r="B984" s="6">
        <v>44695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s="2" t="str" cm="1">
        <f t="array" ref="I984">_xlfn.IFS(J984="Rob","Robusta",J984="Ara","Arabica",J984="Exc","Excelsa",J984="Lib","Liberica")</f>
        <v>Robusta</v>
      </c>
      <c r="J984" t="str">
        <f>_xlfn.XLOOKUP(orders!D984,products!$A$1:$A$49,products!$B$1:$B$49,,0)</f>
        <v>Rob</v>
      </c>
      <c r="K984" t="str" cm="1">
        <f t="array" ref="K984">_xlfn.IFS(L984="M","Mid",L984="D","Dark",L984="L","Light")</f>
        <v>Light</v>
      </c>
      <c r="L984" t="str">
        <f>_xlfn.XLOOKUP(D984,products!$A$1:$A$49,products!$C$1:$C$49,,0)</f>
        <v>L</v>
      </c>
      <c r="M984" s="3">
        <f>_xlfn.XLOOKUP(orders!D984,products!$A$1:$A$49,products!$D$1:$D$49,,0)</f>
        <v>1</v>
      </c>
      <c r="N984" s="5">
        <f>_xlfn.XLOOKUP(orders!D984,products!$A$1:$A$49,products!$E$1:$E$49,,0)</f>
        <v>11.95</v>
      </c>
      <c r="O984" s="5">
        <f t="shared" si="15"/>
        <v>23.9</v>
      </c>
      <c r="P984" t="str">
        <f>_xlfn.XLOOKUP(CoffeeSales[[#This Row],[Customer ID]],customers!$A$1:$A$1001,customers!$I$1:$I$1001,,0)</f>
        <v>Yes</v>
      </c>
    </row>
    <row r="985" spans="1:16" x14ac:dyDescent="0.3">
      <c r="A985" s="2" t="s">
        <v>6047</v>
      </c>
      <c r="B985" s="6">
        <v>44696</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s="2" t="str" cm="1">
        <f t="array" ref="I985">_xlfn.IFS(J985="Rob","Robusta",J985="Ara","Arabica",J985="Exc","Excelsa",J985="Lib","Liberica")</f>
        <v>Arabica</v>
      </c>
      <c r="J985" t="str">
        <f>_xlfn.XLOOKUP(orders!D985,products!$A$1:$A$49,products!$B$1:$B$49,,0)</f>
        <v>Ara</v>
      </c>
      <c r="K985" t="str" cm="1">
        <f t="array" ref="K985">_xlfn.IFS(L985="M","Mid",L985="D","Dark",L985="L","Light")</f>
        <v>Mid</v>
      </c>
      <c r="L985" t="str">
        <f>_xlfn.XLOOKUP(D985,products!$A$1:$A$49,products!$C$1:$C$49,,0)</f>
        <v>M</v>
      </c>
      <c r="M985" s="3">
        <f>_xlfn.XLOOKUP(orders!D985,products!$A$1:$A$49,products!$D$1:$D$49,,0)</f>
        <v>0.2</v>
      </c>
      <c r="N985" s="5">
        <f>_xlfn.XLOOKUP(orders!D985,products!$A$1:$A$49,products!$E$1:$E$49,,0)</f>
        <v>3.375</v>
      </c>
      <c r="O985" s="5">
        <f t="shared" si="15"/>
        <v>6.75</v>
      </c>
      <c r="P985" t="str">
        <f>_xlfn.XLOOKUP(CoffeeSales[[#This Row],[Customer ID]],customers!$A$1:$A$1001,customers!$I$1:$I$1001,,0)</f>
        <v>Yes</v>
      </c>
    </row>
    <row r="986" spans="1:16" x14ac:dyDescent="0.3">
      <c r="A986" s="2" t="s">
        <v>6053</v>
      </c>
      <c r="B986" s="6">
        <v>44697</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s="2" t="str" cm="1">
        <f t="array" ref="I986">_xlfn.IFS(J986="Rob","Robusta",J986="Ara","Arabica",J986="Exc","Excelsa",J986="Lib","Liberica")</f>
        <v>Excelsa</v>
      </c>
      <c r="J986" t="str">
        <f>_xlfn.XLOOKUP(orders!D986,products!$A$1:$A$49,products!$B$1:$B$49,,0)</f>
        <v>Exc</v>
      </c>
      <c r="K986" t="str" cm="1">
        <f t="array" ref="K986">_xlfn.IFS(L986="M","Mid",L986="D","Dark",L986="L","Light")</f>
        <v>Mid</v>
      </c>
      <c r="L986" t="str">
        <f>_xlfn.XLOOKUP(D986,products!$A$1:$A$49,products!$C$1:$C$49,,0)</f>
        <v>M</v>
      </c>
      <c r="M986" s="3">
        <f>_xlfn.XLOOKUP(orders!D986,products!$A$1:$A$49,products!$D$1:$D$49,,0)</f>
        <v>2.5</v>
      </c>
      <c r="N986" s="5">
        <f>_xlfn.XLOOKUP(orders!D986,products!$A$1:$A$49,products!$E$1:$E$49,,0)</f>
        <v>31.624999999999996</v>
      </c>
      <c r="O986" s="5">
        <f t="shared" si="15"/>
        <v>31.624999999999996</v>
      </c>
      <c r="P986" t="str">
        <f>_xlfn.XLOOKUP(CoffeeSales[[#This Row],[Customer ID]],customers!$A$1:$A$1001,customers!$I$1:$I$1001,,0)</f>
        <v>Yes</v>
      </c>
    </row>
    <row r="987" spans="1:16" x14ac:dyDescent="0.3">
      <c r="A987" s="2" t="s">
        <v>6058</v>
      </c>
      <c r="B987" s="6">
        <v>44698</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s="2" t="str" cm="1">
        <f t="array" ref="I987">_xlfn.IFS(J987="Rob","Robusta",J987="Ara","Arabica",J987="Exc","Excelsa",J987="Lib","Liberica")</f>
        <v>Robusta</v>
      </c>
      <c r="J987" t="str">
        <f>_xlfn.XLOOKUP(orders!D987,products!$A$1:$A$49,products!$B$1:$B$49,,0)</f>
        <v>Rob</v>
      </c>
      <c r="K987" t="str" cm="1">
        <f t="array" ref="K987">_xlfn.IFS(L987="M","Mid",L987="D","Dark",L987="L","Light")</f>
        <v>Light</v>
      </c>
      <c r="L987" t="str">
        <f>_xlfn.XLOOKUP(D987,products!$A$1:$A$49,products!$C$1:$C$49,,0)</f>
        <v>L</v>
      </c>
      <c r="M987" s="3">
        <f>_xlfn.XLOOKUP(orders!D987,products!$A$1:$A$49,products!$D$1:$D$49,,0)</f>
        <v>1</v>
      </c>
      <c r="N987" s="5">
        <f>_xlfn.XLOOKUP(orders!D987,products!$A$1:$A$49,products!$E$1:$E$49,,0)</f>
        <v>11.95</v>
      </c>
      <c r="O987" s="5">
        <f t="shared" si="15"/>
        <v>47.8</v>
      </c>
      <c r="P987" t="str">
        <f>_xlfn.XLOOKUP(CoffeeSales[[#This Row],[Customer ID]],customers!$A$1:$A$1001,customers!$I$1:$I$1001,,0)</f>
        <v>No</v>
      </c>
    </row>
    <row r="988" spans="1:16" x14ac:dyDescent="0.3">
      <c r="A988" s="2" t="s">
        <v>6064</v>
      </c>
      <c r="B988" s="6">
        <v>44699</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s="2" t="str" cm="1">
        <f t="array" ref="I988">_xlfn.IFS(J988="Rob","Robusta",J988="Ara","Arabica",J988="Exc","Excelsa",J988="Lib","Liberica")</f>
        <v>Liberica</v>
      </c>
      <c r="J988" t="str">
        <f>_xlfn.XLOOKUP(orders!D988,products!$A$1:$A$49,products!$B$1:$B$49,,0)</f>
        <v>Lib</v>
      </c>
      <c r="K988" t="str" cm="1">
        <f t="array" ref="K988">_xlfn.IFS(L988="M","Mid",L988="D","Dark",L988="L","Light")</f>
        <v>Mid</v>
      </c>
      <c r="L988" t="str">
        <f>_xlfn.XLOOKUP(D988,products!$A$1:$A$49,products!$C$1:$C$49,,0)</f>
        <v>M</v>
      </c>
      <c r="M988" s="3">
        <f>_xlfn.XLOOKUP(orders!D988,products!$A$1:$A$49,products!$D$1:$D$49,,0)</f>
        <v>2.5</v>
      </c>
      <c r="N988" s="5">
        <f>_xlfn.XLOOKUP(orders!D988,products!$A$1:$A$49,products!$E$1:$E$49,,0)</f>
        <v>33.464999999999996</v>
      </c>
      <c r="O988" s="5">
        <f t="shared" si="15"/>
        <v>33.464999999999996</v>
      </c>
      <c r="P988" t="str">
        <f>_xlfn.XLOOKUP(CoffeeSales[[#This Row],[Customer ID]],customers!$A$1:$A$1001,customers!$I$1:$I$1001,,0)</f>
        <v>No</v>
      </c>
    </row>
    <row r="989" spans="1:16" x14ac:dyDescent="0.3">
      <c r="A989" s="2" t="s">
        <v>6070</v>
      </c>
      <c r="B989" s="6">
        <v>44700</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s="2" t="str" cm="1">
        <f t="array" ref="I989">_xlfn.IFS(J989="Rob","Robusta",J989="Ara","Arabica",J989="Exc","Excelsa",J989="Lib","Liberica")</f>
        <v>Arabica</v>
      </c>
      <c r="J989" t="str">
        <f>_xlfn.XLOOKUP(orders!D989,products!$A$1:$A$49,products!$B$1:$B$49,,0)</f>
        <v>Ara</v>
      </c>
      <c r="K989" t="str" cm="1">
        <f t="array" ref="K989">_xlfn.IFS(L989="M","Mid",L989="D","Dark",L989="L","Light")</f>
        <v>Dark</v>
      </c>
      <c r="L989" t="str">
        <f>_xlfn.XLOOKUP(D989,products!$A$1:$A$49,products!$C$1:$C$49,,0)</f>
        <v>D</v>
      </c>
      <c r="M989" s="3">
        <f>_xlfn.XLOOKUP(orders!D989,products!$A$1:$A$49,products!$D$1:$D$49,,0)</f>
        <v>0.5</v>
      </c>
      <c r="N989" s="5">
        <f>_xlfn.XLOOKUP(orders!D989,products!$A$1:$A$49,products!$E$1:$E$49,,0)</f>
        <v>5.97</v>
      </c>
      <c r="O989" s="5">
        <f t="shared" si="15"/>
        <v>29.849999999999998</v>
      </c>
      <c r="P989" t="str">
        <f>_xlfn.XLOOKUP(CoffeeSales[[#This Row],[Customer ID]],customers!$A$1:$A$1001,customers!$I$1:$I$1001,,0)</f>
        <v>Yes</v>
      </c>
    </row>
    <row r="990" spans="1:16" x14ac:dyDescent="0.3">
      <c r="A990" s="2" t="s">
        <v>6076</v>
      </c>
      <c r="B990" s="6">
        <v>44701</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s="2" t="str" cm="1">
        <f t="array" ref="I990">_xlfn.IFS(J990="Rob","Robusta",J990="Ara","Arabica",J990="Exc","Excelsa",J990="Lib","Liberica")</f>
        <v>Robusta</v>
      </c>
      <c r="J990" t="str">
        <f>_xlfn.XLOOKUP(orders!D990,products!$A$1:$A$49,products!$B$1:$B$49,,0)</f>
        <v>Rob</v>
      </c>
      <c r="K990" t="str" cm="1">
        <f t="array" ref="K990">_xlfn.IFS(L990="M","Mid",L990="D","Dark",L990="L","Light")</f>
        <v>Mid</v>
      </c>
      <c r="L990" t="str">
        <f>_xlfn.XLOOKUP(D990,products!$A$1:$A$49,products!$C$1:$C$49,,0)</f>
        <v>M</v>
      </c>
      <c r="M990" s="3">
        <f>_xlfn.XLOOKUP(orders!D990,products!$A$1:$A$49,products!$D$1:$D$49,,0)</f>
        <v>1</v>
      </c>
      <c r="N990" s="5">
        <f>_xlfn.XLOOKUP(orders!D990,products!$A$1:$A$49,products!$E$1:$E$49,,0)</f>
        <v>9.9499999999999993</v>
      </c>
      <c r="O990" s="5">
        <f t="shared" si="15"/>
        <v>29.849999999999998</v>
      </c>
      <c r="P990" t="str">
        <f>_xlfn.XLOOKUP(CoffeeSales[[#This Row],[Customer ID]],customers!$A$1:$A$1001,customers!$I$1:$I$1001,,0)</f>
        <v>Yes</v>
      </c>
    </row>
    <row r="991" spans="1:16" x14ac:dyDescent="0.3">
      <c r="A991" s="2" t="s">
        <v>6081</v>
      </c>
      <c r="B991" s="6">
        <v>44702</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s="2" t="str" cm="1">
        <f t="array" ref="I991">_xlfn.IFS(J991="Rob","Robusta",J991="Ara","Arabica",J991="Exc","Excelsa",J991="Lib","Liberica")</f>
        <v>Arabica</v>
      </c>
      <c r="J991" t="str">
        <f>_xlfn.XLOOKUP(orders!D991,products!$A$1:$A$49,products!$B$1:$B$49,,0)</f>
        <v>Ara</v>
      </c>
      <c r="K991" t="str" cm="1">
        <f t="array" ref="K991">_xlfn.IFS(L991="M","Mid",L991="D","Dark",L991="L","Light")</f>
        <v>Mid</v>
      </c>
      <c r="L991" t="str">
        <f>_xlfn.XLOOKUP(D991,products!$A$1:$A$49,products!$C$1:$C$49,,0)</f>
        <v>M</v>
      </c>
      <c r="M991" s="3">
        <f>_xlfn.XLOOKUP(orders!D991,products!$A$1:$A$49,products!$D$1:$D$49,,0)</f>
        <v>2.5</v>
      </c>
      <c r="N991" s="5">
        <f>_xlfn.XLOOKUP(orders!D991,products!$A$1:$A$49,products!$E$1:$E$49,,0)</f>
        <v>25.874999999999996</v>
      </c>
      <c r="O991" s="5">
        <f t="shared" si="15"/>
        <v>155.24999999999997</v>
      </c>
      <c r="P991" t="str">
        <f>_xlfn.XLOOKUP(CoffeeSales[[#This Row],[Customer ID]],customers!$A$1:$A$1001,customers!$I$1:$I$1001,,0)</f>
        <v>Yes</v>
      </c>
    </row>
    <row r="992" spans="1:16" x14ac:dyDescent="0.3">
      <c r="A992" s="2" t="s">
        <v>6086</v>
      </c>
      <c r="B992" s="6">
        <v>44703</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s="2" t="str" cm="1">
        <f t="array" ref="I992">_xlfn.IFS(J992="Rob","Robusta",J992="Ara","Arabica",J992="Exc","Excelsa",J992="Lib","Liberica")</f>
        <v>Excelsa</v>
      </c>
      <c r="J992" t="str">
        <f>_xlfn.XLOOKUP(orders!D992,products!$A$1:$A$49,products!$B$1:$B$49,,0)</f>
        <v>Exc</v>
      </c>
      <c r="K992" t="str" cm="1">
        <f t="array" ref="K992">_xlfn.IFS(L992="M","Mid",L992="D","Dark",L992="L","Light")</f>
        <v>Dark</v>
      </c>
      <c r="L992" t="str">
        <f>_xlfn.XLOOKUP(D992,products!$A$1:$A$49,products!$C$1:$C$49,,0)</f>
        <v>D</v>
      </c>
      <c r="M992" s="3">
        <f>_xlfn.XLOOKUP(orders!D992,products!$A$1:$A$49,products!$D$1:$D$49,,0)</f>
        <v>0.2</v>
      </c>
      <c r="N992" s="5">
        <f>_xlfn.XLOOKUP(orders!D992,products!$A$1:$A$49,products!$E$1:$E$49,,0)</f>
        <v>3.645</v>
      </c>
      <c r="O992" s="5">
        <f t="shared" si="15"/>
        <v>18.225000000000001</v>
      </c>
      <c r="P992" t="str">
        <f>_xlfn.XLOOKUP(CoffeeSales[[#This Row],[Customer ID]],customers!$A$1:$A$1001,customers!$I$1:$I$1001,,0)</f>
        <v>No</v>
      </c>
    </row>
    <row r="993" spans="1:16" x14ac:dyDescent="0.3">
      <c r="A993" s="2" t="s">
        <v>6086</v>
      </c>
      <c r="B993" s="6">
        <v>44704</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s="2" t="str" cm="1">
        <f t="array" ref="I993">_xlfn.IFS(J993="Rob","Robusta",J993="Ara","Arabica",J993="Exc","Excelsa",J993="Lib","Liberica")</f>
        <v>Liberica</v>
      </c>
      <c r="J993" t="str">
        <f>_xlfn.XLOOKUP(orders!D993,products!$A$1:$A$49,products!$B$1:$B$49,,0)</f>
        <v>Lib</v>
      </c>
      <c r="K993" t="str" cm="1">
        <f t="array" ref="K993">_xlfn.IFS(L993="M","Mid",L993="D","Dark",L993="L","Light")</f>
        <v>Dark</v>
      </c>
      <c r="L993" t="str">
        <f>_xlfn.XLOOKUP(D993,products!$A$1:$A$49,products!$C$1:$C$49,,0)</f>
        <v>D</v>
      </c>
      <c r="M993" s="3">
        <f>_xlfn.XLOOKUP(orders!D993,products!$A$1:$A$49,products!$D$1:$D$49,,0)</f>
        <v>0.5</v>
      </c>
      <c r="N993" s="5">
        <f>_xlfn.XLOOKUP(orders!D993,products!$A$1:$A$49,products!$E$1:$E$49,,0)</f>
        <v>7.77</v>
      </c>
      <c r="O993" s="5">
        <f t="shared" si="15"/>
        <v>15.54</v>
      </c>
      <c r="P993" t="str">
        <f>_xlfn.XLOOKUP(CoffeeSales[[#This Row],[Customer ID]],customers!$A$1:$A$1001,customers!$I$1:$I$1001,,0)</f>
        <v>No</v>
      </c>
    </row>
    <row r="994" spans="1:16" x14ac:dyDescent="0.3">
      <c r="A994" s="2" t="s">
        <v>6096</v>
      </c>
      <c r="B994" s="6">
        <v>44705</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s="2" t="str" cm="1">
        <f t="array" ref="I994">_xlfn.IFS(J994="Rob","Robusta",J994="Ara","Arabica",J994="Exc","Excelsa",J994="Lib","Liberica")</f>
        <v>Liberica</v>
      </c>
      <c r="J994" t="str">
        <f>_xlfn.XLOOKUP(orders!D994,products!$A$1:$A$49,products!$B$1:$B$49,,0)</f>
        <v>Lib</v>
      </c>
      <c r="K994" t="str" cm="1">
        <f t="array" ref="K994">_xlfn.IFS(L994="M","Mid",L994="D","Dark",L994="L","Light")</f>
        <v>Light</v>
      </c>
      <c r="L994" t="str">
        <f>_xlfn.XLOOKUP(D994,products!$A$1:$A$49,products!$C$1:$C$49,,0)</f>
        <v>L</v>
      </c>
      <c r="M994" s="3">
        <f>_xlfn.XLOOKUP(orders!D994,products!$A$1:$A$49,products!$D$1:$D$49,,0)</f>
        <v>2.5</v>
      </c>
      <c r="N994" s="5">
        <f>_xlfn.XLOOKUP(orders!D994,products!$A$1:$A$49,products!$E$1:$E$49,,0)</f>
        <v>36.454999999999998</v>
      </c>
      <c r="O994" s="5">
        <f t="shared" si="15"/>
        <v>109.36499999999999</v>
      </c>
      <c r="P994" t="str">
        <f>_xlfn.XLOOKUP(CoffeeSales[[#This Row],[Customer ID]],customers!$A$1:$A$1001,customers!$I$1:$I$1001,,0)</f>
        <v>No</v>
      </c>
    </row>
    <row r="995" spans="1:16" x14ac:dyDescent="0.3">
      <c r="A995" s="2" t="s">
        <v>6101</v>
      </c>
      <c r="B995" s="6">
        <v>44706</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s="2" t="str" cm="1">
        <f t="array" ref="I995">_xlfn.IFS(J995="Rob","Robusta",J995="Ara","Arabica",J995="Exc","Excelsa",J995="Lib","Liberica")</f>
        <v>Arabica</v>
      </c>
      <c r="J995" t="str">
        <f>_xlfn.XLOOKUP(orders!D995,products!$A$1:$A$49,products!$B$1:$B$49,,0)</f>
        <v>Ara</v>
      </c>
      <c r="K995" t="str" cm="1">
        <f t="array" ref="K995">_xlfn.IFS(L995="M","Mid",L995="D","Dark",L995="L","Light")</f>
        <v>Light</v>
      </c>
      <c r="L995" t="str">
        <f>_xlfn.XLOOKUP(D995,products!$A$1:$A$49,products!$C$1:$C$49,,0)</f>
        <v>L</v>
      </c>
      <c r="M995" s="3">
        <f>_xlfn.XLOOKUP(orders!D995,products!$A$1:$A$49,products!$D$1:$D$49,,0)</f>
        <v>1</v>
      </c>
      <c r="N995" s="5">
        <f>_xlfn.XLOOKUP(orders!D995,products!$A$1:$A$49,products!$E$1:$E$49,,0)</f>
        <v>12.95</v>
      </c>
      <c r="O995" s="5">
        <f t="shared" si="15"/>
        <v>77.699999999999989</v>
      </c>
      <c r="P995" t="str">
        <f>_xlfn.XLOOKUP(CoffeeSales[[#This Row],[Customer ID]],customers!$A$1:$A$1001,customers!$I$1:$I$1001,,0)</f>
        <v>No</v>
      </c>
    </row>
    <row r="996" spans="1:16" x14ac:dyDescent="0.3">
      <c r="A996" s="2" t="s">
        <v>6106</v>
      </c>
      <c r="B996" s="6">
        <v>44707</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s="2" t="str" cm="1">
        <f t="array" ref="I996">_xlfn.IFS(J996="Rob","Robusta",J996="Ara","Arabica",J996="Exc","Excelsa",J996="Lib","Liberica")</f>
        <v>Arabica</v>
      </c>
      <c r="J996" t="str">
        <f>_xlfn.XLOOKUP(orders!D996,products!$A$1:$A$49,products!$B$1:$B$49,,0)</f>
        <v>Ara</v>
      </c>
      <c r="K996" t="str" cm="1">
        <f t="array" ref="K996">_xlfn.IFS(L996="M","Mid",L996="D","Dark",L996="L","Light")</f>
        <v>Dark</v>
      </c>
      <c r="L996" t="str">
        <f>_xlfn.XLOOKUP(D996,products!$A$1:$A$49,products!$C$1:$C$49,,0)</f>
        <v>D</v>
      </c>
      <c r="M996" s="3">
        <f>_xlfn.XLOOKUP(orders!D996,products!$A$1:$A$49,products!$D$1:$D$49,,0)</f>
        <v>0.2</v>
      </c>
      <c r="N996" s="5">
        <f>_xlfn.XLOOKUP(orders!D996,products!$A$1:$A$49,products!$E$1:$E$49,,0)</f>
        <v>2.9849999999999999</v>
      </c>
      <c r="O996" s="5">
        <f t="shared" si="15"/>
        <v>8.9550000000000001</v>
      </c>
      <c r="P996" t="str">
        <f>_xlfn.XLOOKUP(CoffeeSales[[#This Row],[Customer ID]],customers!$A$1:$A$1001,customers!$I$1:$I$1001,,0)</f>
        <v>No</v>
      </c>
    </row>
    <row r="997" spans="1:16" x14ac:dyDescent="0.3">
      <c r="A997" s="2" t="s">
        <v>6111</v>
      </c>
      <c r="B997" s="6">
        <v>44708</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s="2" t="str" cm="1">
        <f t="array" ref="I997">_xlfn.IFS(J997="Rob","Robusta",J997="Ara","Arabica",J997="Exc","Excelsa",J997="Lib","Liberica")</f>
        <v>Robusta</v>
      </c>
      <c r="J997" t="str">
        <f>_xlfn.XLOOKUP(orders!D997,products!$A$1:$A$49,products!$B$1:$B$49,,0)</f>
        <v>Rob</v>
      </c>
      <c r="K997" t="str" cm="1">
        <f t="array" ref="K997">_xlfn.IFS(L997="M","Mid",L997="D","Dark",L997="L","Light")</f>
        <v>Light</v>
      </c>
      <c r="L997" t="str">
        <f>_xlfn.XLOOKUP(D997,products!$A$1:$A$49,products!$C$1:$C$49,,0)</f>
        <v>L</v>
      </c>
      <c r="M997" s="3">
        <f>_xlfn.XLOOKUP(orders!D997,products!$A$1:$A$49,products!$D$1:$D$49,,0)</f>
        <v>2.5</v>
      </c>
      <c r="N997" s="5">
        <f>_xlfn.XLOOKUP(orders!D997,products!$A$1:$A$49,products!$E$1:$E$49,,0)</f>
        <v>27.484999999999996</v>
      </c>
      <c r="O997" s="5">
        <f t="shared" si="15"/>
        <v>27.484999999999996</v>
      </c>
      <c r="P997" t="str">
        <f>_xlfn.XLOOKUP(CoffeeSales[[#This Row],[Customer ID]],customers!$A$1:$A$1001,customers!$I$1:$I$1001,,0)</f>
        <v>No</v>
      </c>
    </row>
    <row r="998" spans="1:16" x14ac:dyDescent="0.3">
      <c r="A998" s="2" t="s">
        <v>6117</v>
      </c>
      <c r="B998" s="6">
        <v>44709</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s="2" t="str" cm="1">
        <f t="array" ref="I998">_xlfn.IFS(J998="Rob","Robusta",J998="Ara","Arabica",J998="Exc","Excelsa",J998="Lib","Liberica")</f>
        <v>Robusta</v>
      </c>
      <c r="J998" t="str">
        <f>_xlfn.XLOOKUP(orders!D998,products!$A$1:$A$49,products!$B$1:$B$49,,0)</f>
        <v>Rob</v>
      </c>
      <c r="K998" t="str" cm="1">
        <f t="array" ref="K998">_xlfn.IFS(L998="M","Mid",L998="D","Dark",L998="L","Light")</f>
        <v>Mid</v>
      </c>
      <c r="L998" t="str">
        <f>_xlfn.XLOOKUP(D998,products!$A$1:$A$49,products!$C$1:$C$49,,0)</f>
        <v>M</v>
      </c>
      <c r="M998" s="3">
        <f>_xlfn.XLOOKUP(orders!D998,products!$A$1:$A$49,products!$D$1:$D$49,,0)</f>
        <v>0.5</v>
      </c>
      <c r="N998" s="5">
        <f>_xlfn.XLOOKUP(orders!D998,products!$A$1:$A$49,products!$E$1:$E$49,,0)</f>
        <v>5.97</v>
      </c>
      <c r="O998" s="5">
        <f t="shared" si="15"/>
        <v>29.849999999999998</v>
      </c>
      <c r="P998" t="str">
        <f>_xlfn.XLOOKUP(CoffeeSales[[#This Row],[Customer ID]],customers!$A$1:$A$1001,customers!$I$1:$I$1001,,0)</f>
        <v>No</v>
      </c>
    </row>
    <row r="999" spans="1:16" x14ac:dyDescent="0.3">
      <c r="A999" s="2" t="s">
        <v>6122</v>
      </c>
      <c r="B999" s="6">
        <v>44710</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s="2" t="str" cm="1">
        <f t="array" ref="I999">_xlfn.IFS(J999="Rob","Robusta",J999="Ara","Arabica",J999="Exc","Excelsa",J999="Lib","Liberica")</f>
        <v>Arabica</v>
      </c>
      <c r="J999" t="str">
        <f>_xlfn.XLOOKUP(orders!D999,products!$A$1:$A$49,products!$B$1:$B$49,,0)</f>
        <v>Ara</v>
      </c>
      <c r="K999" t="str" cm="1">
        <f t="array" ref="K999">_xlfn.IFS(L999="M","Mid",L999="D","Dark",L999="L","Light")</f>
        <v>Mid</v>
      </c>
      <c r="L999" t="str">
        <f>_xlfn.XLOOKUP(D999,products!$A$1:$A$49,products!$C$1:$C$49,,0)</f>
        <v>M</v>
      </c>
      <c r="M999" s="3">
        <f>_xlfn.XLOOKUP(orders!D999,products!$A$1:$A$49,products!$D$1:$D$49,,0)</f>
        <v>0.5</v>
      </c>
      <c r="N999" s="5">
        <f>_xlfn.XLOOKUP(orders!D999,products!$A$1:$A$49,products!$E$1:$E$49,,0)</f>
        <v>6.75</v>
      </c>
      <c r="O999" s="5">
        <f t="shared" si="15"/>
        <v>27</v>
      </c>
      <c r="P999" t="str">
        <f>_xlfn.XLOOKUP(CoffeeSales[[#This Row],[Customer ID]],customers!$A$1:$A$1001,customers!$I$1:$I$1001,,0)</f>
        <v>No</v>
      </c>
    </row>
    <row r="1000" spans="1:16" x14ac:dyDescent="0.3">
      <c r="A1000" s="2" t="s">
        <v>6127</v>
      </c>
      <c r="B1000" s="6">
        <v>44711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s="2" t="str" cm="1">
        <f t="array" ref="I1000">_xlfn.IFS(J1000="Rob","Robusta",J1000="Ara","Arabica",J1000="Exc","Excelsa",J1000="Lib","Liberica")</f>
        <v>Arabica</v>
      </c>
      <c r="J1000" t="str">
        <f>_xlfn.XLOOKUP(orders!D1000,products!$A$1:$A$49,products!$B$1:$B$49,,0)</f>
        <v>Ara</v>
      </c>
      <c r="K1000" t="str" cm="1">
        <f t="array" ref="K1000">_xlfn.IFS(L1000="M","Mid",L1000="D","Dark",L1000="L","Light")</f>
        <v>Dark</v>
      </c>
      <c r="L1000" t="str">
        <f>_xlfn.XLOOKUP(D1000,products!$A$1:$A$49,products!$C$1:$C$49,,0)</f>
        <v>D</v>
      </c>
      <c r="M1000" s="3">
        <f>_xlfn.XLOOKUP(orders!D1000,products!$A$1:$A$49,products!$D$1:$D$49,,0)</f>
        <v>1</v>
      </c>
      <c r="N1000" s="5">
        <f>_xlfn.XLOOKUP(orders!D1000,products!$A$1:$A$49,products!$E$1:$E$49,,0)</f>
        <v>9.9499999999999993</v>
      </c>
      <c r="O1000" s="5">
        <f t="shared" si="15"/>
        <v>9.9499999999999993</v>
      </c>
      <c r="P1000" t="str">
        <f>_xlfn.XLOOKUP(CoffeeSales[[#This Row],[Customer ID]],customers!$A$1:$A$1001,customers!$I$1:$I$1001,,0)</f>
        <v>No</v>
      </c>
    </row>
    <row r="1001" spans="1:16" x14ac:dyDescent="0.3">
      <c r="A1001" s="2" t="s">
        <v>6133</v>
      </c>
      <c r="B1001" s="6">
        <v>44712</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s="2" t="str" cm="1">
        <f t="array" ref="I1001">_xlfn.IFS(J1001="Rob","Robusta",J1001="Ara","Arabica",J1001="Exc","Excelsa",J1001="Lib","Liberica")</f>
        <v>Excelsa</v>
      </c>
      <c r="J1001" t="str">
        <f>_xlfn.XLOOKUP(orders!D1001,products!$A$1:$A$49,products!$B$1:$B$49,,0)</f>
        <v>Exc</v>
      </c>
      <c r="K1001" t="str" cm="1">
        <f t="array" ref="K1001">_xlfn.IFS(L1001="M","Mid",L1001="D","Dark",L1001="L","Light")</f>
        <v>Mid</v>
      </c>
      <c r="L1001" t="str">
        <f>_xlfn.XLOOKUP(D1001,products!$A$1:$A$49,products!$C$1:$C$49,,0)</f>
        <v>M</v>
      </c>
      <c r="M1001" s="3">
        <f>_xlfn.XLOOKUP(orders!D1001,products!$A$1:$A$49,products!$D$1:$D$49,,0)</f>
        <v>0.2</v>
      </c>
      <c r="N1001" s="5">
        <f>_xlfn.XLOOKUP(orders!D1001,products!$A$1:$A$49,products!$E$1:$E$49,,0)</f>
        <v>4.125</v>
      </c>
      <c r="O1001" s="5">
        <f t="shared" si="15"/>
        <v>12.375</v>
      </c>
      <c r="P1001" t="str">
        <f>_xlfn.XLOOKUP(CoffeeSales[[#This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I1" sqref="I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13" sqref="F13"/>
    </sheetView>
  </sheetViews>
  <sheetFormatPr defaultRowHeight="14.4" x14ac:dyDescent="0.3"/>
  <cols>
    <col min="1" max="1" width="10.109375" bestFit="1" customWidth="1"/>
    <col min="2" max="2" width="11.6640625" bestFit="1" customWidth="1"/>
    <col min="3" max="3" width="10.5546875" bestFit="1" customWidth="1"/>
    <col min="4" max="4" width="10.33203125"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986B-171A-4207-96F5-2C3A7B258C43}">
  <dimension ref="A3:E7"/>
  <sheetViews>
    <sheetView workbookViewId="0">
      <selection activeCell="F29" sqref="F29:P45"/>
    </sheetView>
  </sheetViews>
  <sheetFormatPr defaultRowHeight="14.4" x14ac:dyDescent="0.3"/>
  <cols>
    <col min="1" max="1" width="14" bestFit="1" customWidth="1"/>
    <col min="2" max="2" width="15.5546875" bestFit="1" customWidth="1"/>
    <col min="3" max="4" width="10" bestFit="1" customWidth="1"/>
    <col min="5" max="5" width="9" bestFit="1" customWidth="1"/>
    <col min="6" max="6" width="10.77734375" bestFit="1" customWidth="1"/>
    <col min="7" max="7" width="20.5546875" bestFit="1" customWidth="1"/>
    <col min="8" max="8" width="18.77734375" bestFit="1" customWidth="1"/>
    <col min="9" max="9" width="21.6640625" bestFit="1" customWidth="1"/>
    <col min="10" max="10" width="17.33203125" bestFit="1" customWidth="1"/>
    <col min="11" max="11" width="20.109375" bestFit="1" customWidth="1"/>
    <col min="12" max="12" width="17.109375" bestFit="1" customWidth="1"/>
    <col min="13" max="13" width="19.88671875" bestFit="1" customWidth="1"/>
    <col min="14" max="14" width="17.21875" bestFit="1" customWidth="1"/>
    <col min="15" max="15" width="20" bestFit="1" customWidth="1"/>
    <col min="16" max="16" width="14.88671875" bestFit="1" customWidth="1"/>
    <col min="17" max="17" width="17.77734375" bestFit="1" customWidth="1"/>
    <col min="18" max="18" width="18.88671875" bestFit="1" customWidth="1"/>
    <col min="19" max="19" width="21.77734375" bestFit="1" customWidth="1"/>
    <col min="20" max="20" width="18.21875" bestFit="1" customWidth="1"/>
    <col min="21" max="21" width="21" bestFit="1" customWidth="1"/>
    <col min="22" max="22" width="15.44140625" bestFit="1" customWidth="1"/>
    <col min="23" max="24" width="18.21875" bestFit="1" customWidth="1"/>
    <col min="25" max="25" width="21" bestFit="1" customWidth="1"/>
    <col min="26" max="26" width="15.109375" bestFit="1" customWidth="1"/>
    <col min="27" max="27" width="17.88671875" bestFit="1" customWidth="1"/>
    <col min="28" max="28" width="16.33203125" bestFit="1" customWidth="1"/>
    <col min="29" max="29" width="19.109375" bestFit="1" customWidth="1"/>
    <col min="30" max="30" width="17.109375" bestFit="1" customWidth="1"/>
    <col min="31" max="31" width="19.88671875" bestFit="1" customWidth="1"/>
    <col min="32" max="32" width="17" bestFit="1" customWidth="1"/>
    <col min="33" max="33" width="19.77734375" bestFit="1" customWidth="1"/>
    <col min="34" max="34" width="15.5546875" bestFit="1" customWidth="1"/>
    <col min="35" max="35" width="18.33203125" bestFit="1" customWidth="1"/>
    <col min="36" max="36" width="12.21875" bestFit="1" customWidth="1"/>
    <col min="37" max="37" width="15" bestFit="1" customWidth="1"/>
    <col min="38" max="38" width="17.33203125" bestFit="1" customWidth="1"/>
    <col min="39" max="39" width="20.109375" bestFit="1" customWidth="1"/>
    <col min="40" max="40" width="19.44140625" bestFit="1" customWidth="1"/>
    <col min="41" max="41" width="22.21875" bestFit="1" customWidth="1"/>
    <col min="42" max="42" width="12.21875" bestFit="1" customWidth="1"/>
    <col min="43" max="43" width="15" bestFit="1" customWidth="1"/>
    <col min="44" max="44" width="16.21875" bestFit="1" customWidth="1"/>
    <col min="45" max="45" width="19" bestFit="1" customWidth="1"/>
    <col min="46" max="46" width="14.77734375" bestFit="1" customWidth="1"/>
    <col min="47" max="47" width="17.6640625" bestFit="1" customWidth="1"/>
    <col min="48" max="48" width="15.21875" bestFit="1" customWidth="1"/>
    <col min="49" max="49" width="18" bestFit="1" customWidth="1"/>
    <col min="50" max="50" width="10.33203125" bestFit="1" customWidth="1"/>
    <col min="51" max="51" width="13.109375" bestFit="1" customWidth="1"/>
    <col min="52" max="52" width="14.6640625" bestFit="1" customWidth="1"/>
    <col min="53" max="53" width="17.5546875" bestFit="1" customWidth="1"/>
    <col min="54" max="54" width="14.77734375" bestFit="1" customWidth="1"/>
    <col min="55" max="55" width="17.6640625" bestFit="1" customWidth="1"/>
    <col min="56" max="56" width="15.6640625" bestFit="1" customWidth="1"/>
    <col min="57" max="57" width="18.44140625" bestFit="1" customWidth="1"/>
    <col min="58" max="58" width="13.88671875" bestFit="1" customWidth="1"/>
    <col min="59" max="59" width="16.6640625" bestFit="1" customWidth="1"/>
    <col min="60" max="60" width="16.21875" bestFit="1" customWidth="1"/>
    <col min="61" max="61" width="19" bestFit="1" customWidth="1"/>
    <col min="62" max="62" width="13.77734375" bestFit="1" customWidth="1"/>
    <col min="63" max="63" width="16.5546875" bestFit="1" customWidth="1"/>
    <col min="64" max="64" width="10.44140625" bestFit="1" customWidth="1"/>
    <col min="65" max="65" width="13.21875" bestFit="1" customWidth="1"/>
    <col min="66" max="66" width="11.77734375" bestFit="1" customWidth="1"/>
    <col min="67" max="67" width="14.5546875" bestFit="1" customWidth="1"/>
    <col min="68" max="68" width="14.109375" bestFit="1" customWidth="1"/>
    <col min="69" max="69" width="16.88671875" bestFit="1" customWidth="1"/>
    <col min="70" max="70" width="11.77734375" bestFit="1" customWidth="1"/>
    <col min="71" max="71" width="14.5546875" bestFit="1" customWidth="1"/>
    <col min="72" max="72" width="21" bestFit="1" customWidth="1"/>
    <col min="73" max="73" width="23.77734375" bestFit="1" customWidth="1"/>
    <col min="74" max="74" width="15.77734375" bestFit="1" customWidth="1"/>
    <col min="75" max="75" width="18.5546875" bestFit="1" customWidth="1"/>
    <col min="76" max="76" width="12.33203125" bestFit="1" customWidth="1"/>
    <col min="77" max="77" width="15.109375" bestFit="1" customWidth="1"/>
    <col min="78" max="78" width="13.5546875" bestFit="1" customWidth="1"/>
    <col min="79" max="79" width="16.33203125" bestFit="1" customWidth="1"/>
    <col min="80" max="80" width="14.109375" bestFit="1" customWidth="1"/>
    <col min="81" max="81" width="16.88671875" bestFit="1" customWidth="1"/>
    <col min="82" max="82" width="18.77734375" bestFit="1" customWidth="1"/>
    <col min="83" max="83" width="21.6640625" bestFit="1" customWidth="1"/>
    <col min="84" max="84" width="13.33203125" bestFit="1" customWidth="1"/>
    <col min="85" max="85" width="16.109375" bestFit="1" customWidth="1"/>
    <col min="86" max="86" width="15.109375" bestFit="1" customWidth="1"/>
    <col min="87" max="87" width="17.88671875" bestFit="1" customWidth="1"/>
    <col min="88" max="88" width="14.6640625" bestFit="1" customWidth="1"/>
    <col min="89" max="89" width="17.5546875" bestFit="1" customWidth="1"/>
    <col min="90" max="90" width="17.33203125" bestFit="1" customWidth="1"/>
    <col min="91" max="91" width="20.109375" bestFit="1" customWidth="1"/>
    <col min="92" max="92" width="17.21875" bestFit="1" customWidth="1"/>
    <col min="93" max="93" width="20" bestFit="1" customWidth="1"/>
    <col min="94" max="94" width="14.109375" bestFit="1" customWidth="1"/>
    <col min="95" max="95" width="16.88671875" bestFit="1" customWidth="1"/>
    <col min="96" max="96" width="17.21875" bestFit="1" customWidth="1"/>
    <col min="97" max="97" width="20" bestFit="1" customWidth="1"/>
    <col min="98" max="98" width="15.6640625" bestFit="1" customWidth="1"/>
    <col min="99" max="99" width="18.44140625" bestFit="1" customWidth="1"/>
    <col min="100" max="100" width="18.109375" bestFit="1" customWidth="1"/>
    <col min="101" max="101" width="20.88671875" bestFit="1" customWidth="1"/>
    <col min="102" max="102" width="17.6640625" bestFit="1" customWidth="1"/>
    <col min="103" max="103" width="20.44140625" bestFit="1" customWidth="1"/>
    <col min="104" max="104" width="17.88671875" bestFit="1" customWidth="1"/>
    <col min="105" max="105" width="20.6640625" bestFit="1" customWidth="1"/>
    <col min="106" max="106" width="16" bestFit="1" customWidth="1"/>
    <col min="107" max="107" width="18.77734375" bestFit="1" customWidth="1"/>
    <col min="108" max="108" width="16.6640625" bestFit="1" customWidth="1"/>
    <col min="109" max="109" width="19.44140625" bestFit="1" customWidth="1"/>
    <col min="110" max="110" width="18.109375" bestFit="1" customWidth="1"/>
    <col min="111" max="111" width="20.88671875" bestFit="1" customWidth="1"/>
    <col min="112" max="112" width="15.109375" bestFit="1" customWidth="1"/>
    <col min="113" max="113" width="17.88671875" bestFit="1" customWidth="1"/>
    <col min="114" max="114" width="16" bestFit="1" customWidth="1"/>
    <col min="115" max="115" width="18.77734375" bestFit="1" customWidth="1"/>
    <col min="116" max="116" width="16.109375" bestFit="1" customWidth="1"/>
    <col min="117" max="117" width="18.88671875" bestFit="1" customWidth="1"/>
    <col min="118" max="118" width="19.88671875" bestFit="1" customWidth="1"/>
    <col min="119" max="119" width="22.6640625" bestFit="1" customWidth="1"/>
    <col min="120" max="120" width="16.109375" bestFit="1" customWidth="1"/>
    <col min="121" max="121" width="18.88671875" bestFit="1" customWidth="1"/>
    <col min="122" max="122" width="19.88671875" bestFit="1" customWidth="1"/>
    <col min="123" max="123" width="22.6640625" bestFit="1" customWidth="1"/>
    <col min="124" max="124" width="12.77734375" bestFit="1" customWidth="1"/>
    <col min="125" max="125" width="15.5546875" bestFit="1" customWidth="1"/>
    <col min="126" max="126" width="12.21875" bestFit="1" customWidth="1"/>
    <col min="127" max="127" width="15" bestFit="1" customWidth="1"/>
    <col min="128" max="128" width="13.44140625" bestFit="1" customWidth="1"/>
    <col min="129" max="129" width="16.21875" bestFit="1" customWidth="1"/>
    <col min="130" max="130" width="14.109375" bestFit="1" customWidth="1"/>
    <col min="131" max="131" width="16.88671875" bestFit="1" customWidth="1"/>
    <col min="132" max="132" width="17.109375" bestFit="1" customWidth="1"/>
    <col min="133" max="133" width="19.88671875" bestFit="1" customWidth="1"/>
    <col min="134" max="134" width="20.88671875" bestFit="1" customWidth="1"/>
    <col min="135" max="135" width="23.6640625" bestFit="1" customWidth="1"/>
    <col min="136" max="136" width="18.77734375" bestFit="1" customWidth="1"/>
    <col min="137" max="137" width="21.6640625" bestFit="1" customWidth="1"/>
    <col min="138" max="138" width="13.109375" bestFit="1" customWidth="1"/>
    <col min="139" max="139" width="15.88671875" bestFit="1" customWidth="1"/>
    <col min="140" max="140" width="14.77734375" bestFit="1" customWidth="1"/>
    <col min="141" max="141" width="17.6640625" bestFit="1" customWidth="1"/>
    <col min="142" max="142" width="14.88671875" bestFit="1" customWidth="1"/>
    <col min="143" max="143" width="17.77734375" bestFit="1" customWidth="1"/>
    <col min="144" max="144" width="21.33203125" bestFit="1" customWidth="1"/>
    <col min="145" max="145" width="24.109375" bestFit="1" customWidth="1"/>
    <col min="146" max="146" width="16.88671875" bestFit="1" customWidth="1"/>
    <col min="147" max="147" width="19.6640625" bestFit="1" customWidth="1"/>
    <col min="148" max="148" width="16.33203125" bestFit="1" customWidth="1"/>
    <col min="149" max="149" width="19.109375" bestFit="1" customWidth="1"/>
    <col min="150" max="150" width="14.21875" bestFit="1" customWidth="1"/>
    <col min="151" max="151" width="17" bestFit="1" customWidth="1"/>
    <col min="152" max="152" width="17.6640625" bestFit="1" customWidth="1"/>
    <col min="153" max="153" width="20.44140625" bestFit="1" customWidth="1"/>
    <col min="154" max="154" width="13.21875" bestFit="1" customWidth="1"/>
    <col min="155" max="155" width="16" bestFit="1" customWidth="1"/>
    <col min="156" max="156" width="15.6640625" bestFit="1" customWidth="1"/>
    <col min="157" max="157" width="18.44140625" bestFit="1" customWidth="1"/>
    <col min="158" max="158" width="13.21875" bestFit="1" customWidth="1"/>
    <col min="159" max="159" width="16" bestFit="1" customWidth="1"/>
    <col min="160" max="160" width="15.88671875" bestFit="1" customWidth="1"/>
    <col min="161" max="161" width="18.6640625" bestFit="1" customWidth="1"/>
    <col min="162" max="162" width="14.77734375" bestFit="1" customWidth="1"/>
    <col min="163" max="163" width="17.6640625" bestFit="1" customWidth="1"/>
    <col min="164" max="164" width="15.5546875" bestFit="1" customWidth="1"/>
    <col min="165" max="165" width="18.33203125" bestFit="1" customWidth="1"/>
    <col min="166" max="166" width="20.21875" bestFit="1" customWidth="1"/>
    <col min="167" max="167" width="23" bestFit="1" customWidth="1"/>
    <col min="168" max="168" width="18" bestFit="1" customWidth="1"/>
    <col min="169" max="169" width="20.77734375" bestFit="1" customWidth="1"/>
    <col min="170" max="170" width="13.33203125" bestFit="1" customWidth="1"/>
    <col min="171" max="171" width="16.109375" bestFit="1" customWidth="1"/>
    <col min="172" max="172" width="15.21875" bestFit="1" customWidth="1"/>
    <col min="173" max="173" width="18" bestFit="1" customWidth="1"/>
    <col min="174" max="174" width="11.77734375" bestFit="1" customWidth="1"/>
    <col min="175" max="175" width="14.5546875" bestFit="1" customWidth="1"/>
    <col min="176" max="176" width="17.6640625" bestFit="1" customWidth="1"/>
    <col min="177" max="177" width="20.44140625" bestFit="1" customWidth="1"/>
    <col min="178" max="178" width="15.21875" bestFit="1" customWidth="1"/>
    <col min="179" max="179" width="18" bestFit="1" customWidth="1"/>
    <col min="180" max="180" width="15.5546875" bestFit="1" customWidth="1"/>
    <col min="181" max="181" width="18.33203125" bestFit="1" customWidth="1"/>
    <col min="182" max="182" width="13.5546875" bestFit="1" customWidth="1"/>
    <col min="183" max="183" width="16.33203125" bestFit="1" customWidth="1"/>
    <col min="184" max="184" width="16.88671875" bestFit="1" customWidth="1"/>
    <col min="185" max="185" width="19.6640625" bestFit="1" customWidth="1"/>
    <col min="186" max="186" width="16.33203125" bestFit="1" customWidth="1"/>
    <col min="187" max="187" width="19.109375" bestFit="1" customWidth="1"/>
    <col min="188" max="188" width="16.21875" bestFit="1" customWidth="1"/>
    <col min="189" max="189" width="19" bestFit="1" customWidth="1"/>
    <col min="190" max="190" width="18.5546875" bestFit="1" customWidth="1"/>
    <col min="191" max="191" width="21.44140625" bestFit="1" customWidth="1"/>
    <col min="192" max="192" width="19" bestFit="1" customWidth="1"/>
    <col min="193" max="193" width="21.88671875" bestFit="1" customWidth="1"/>
    <col min="194" max="194" width="13.21875" bestFit="1" customWidth="1"/>
    <col min="195" max="195" width="16" bestFit="1" customWidth="1"/>
    <col min="196" max="196" width="13" bestFit="1" customWidth="1"/>
    <col min="197" max="197" width="15.77734375" bestFit="1" customWidth="1"/>
    <col min="198" max="198" width="13.33203125" bestFit="1" customWidth="1"/>
    <col min="199" max="199" width="16.109375" bestFit="1" customWidth="1"/>
    <col min="200" max="200" width="13.5546875" bestFit="1" customWidth="1"/>
    <col min="201" max="201" width="16.33203125" bestFit="1" customWidth="1"/>
    <col min="202" max="202" width="13.77734375" bestFit="1" customWidth="1"/>
    <col min="203" max="203" width="16.5546875" bestFit="1" customWidth="1"/>
    <col min="204" max="204" width="14.33203125" bestFit="1" customWidth="1"/>
    <col min="205" max="205" width="17.21875" bestFit="1" customWidth="1"/>
    <col min="206" max="206" width="15.33203125" bestFit="1" customWidth="1"/>
    <col min="207" max="207" width="18.109375" bestFit="1" customWidth="1"/>
    <col min="208" max="208" width="19.21875" bestFit="1" customWidth="1"/>
    <col min="209" max="209" width="22" bestFit="1" customWidth="1"/>
    <col min="210" max="210" width="12.88671875" bestFit="1" customWidth="1"/>
    <col min="211" max="211" width="15.6640625" bestFit="1" customWidth="1"/>
    <col min="212" max="212" width="14.6640625" bestFit="1" customWidth="1"/>
    <col min="213" max="213" width="17.5546875" bestFit="1" customWidth="1"/>
    <col min="214" max="214" width="15.33203125" bestFit="1" customWidth="1"/>
    <col min="215" max="215" width="18.109375" bestFit="1" customWidth="1"/>
    <col min="216" max="216" width="17.21875" bestFit="1" customWidth="1"/>
    <col min="217" max="217" width="20" bestFit="1" customWidth="1"/>
    <col min="218" max="218" width="13.33203125" bestFit="1" customWidth="1"/>
    <col min="219" max="219" width="16.109375" bestFit="1" customWidth="1"/>
    <col min="220" max="220" width="16" bestFit="1" customWidth="1"/>
    <col min="221" max="221" width="18.77734375" bestFit="1" customWidth="1"/>
    <col min="222" max="222" width="15.6640625" bestFit="1" customWidth="1"/>
    <col min="223" max="223" width="18.44140625" bestFit="1" customWidth="1"/>
    <col min="224" max="224" width="18.109375" bestFit="1" customWidth="1"/>
    <col min="225" max="225" width="20.88671875" bestFit="1" customWidth="1"/>
    <col min="226" max="226" width="11.88671875" bestFit="1" customWidth="1"/>
    <col min="227" max="228" width="14.6640625" bestFit="1" customWidth="1"/>
    <col min="229" max="229" width="17.5546875" bestFit="1" customWidth="1"/>
    <col min="230" max="230" width="18.44140625" bestFit="1" customWidth="1"/>
    <col min="231" max="231" width="21.33203125" bestFit="1" customWidth="1"/>
    <col min="232" max="232" width="14.88671875" bestFit="1" customWidth="1"/>
    <col min="233" max="233" width="17.77734375" bestFit="1" customWidth="1"/>
    <col min="234" max="234" width="14.88671875" bestFit="1" customWidth="1"/>
    <col min="235" max="235" width="17.77734375" bestFit="1" customWidth="1"/>
    <col min="236" max="236" width="16.77734375" bestFit="1" customWidth="1"/>
    <col min="237" max="237" width="19.5546875" bestFit="1" customWidth="1"/>
    <col min="238" max="238" width="20.33203125" bestFit="1" customWidth="1"/>
    <col min="239" max="239" width="23.109375" bestFit="1" customWidth="1"/>
    <col min="240" max="240" width="11.44140625" bestFit="1" customWidth="1"/>
    <col min="241" max="241" width="14.21875" bestFit="1" customWidth="1"/>
    <col min="242" max="242" width="12.88671875" bestFit="1" customWidth="1"/>
    <col min="243" max="243" width="15.6640625" bestFit="1" customWidth="1"/>
    <col min="244" max="244" width="11.21875" bestFit="1" customWidth="1"/>
    <col min="245" max="245" width="14" bestFit="1" customWidth="1"/>
    <col min="246" max="246" width="12.44140625" bestFit="1" customWidth="1"/>
    <col min="247" max="247" width="15.21875" bestFit="1" customWidth="1"/>
    <col min="248" max="248" width="12.6640625" bestFit="1" customWidth="1"/>
    <col min="249" max="250" width="15.44140625" bestFit="1" customWidth="1"/>
    <col min="251" max="251" width="18.21875" bestFit="1" customWidth="1"/>
    <col min="252" max="252" width="17.88671875" bestFit="1" customWidth="1"/>
    <col min="253" max="253" width="20.6640625" bestFit="1" customWidth="1"/>
    <col min="254" max="254" width="14.109375" bestFit="1" customWidth="1"/>
    <col min="255" max="255" width="16.88671875" bestFit="1" customWidth="1"/>
    <col min="256" max="256" width="17.88671875" bestFit="1" customWidth="1"/>
    <col min="257" max="257" width="20.6640625" bestFit="1" customWidth="1"/>
    <col min="258" max="258" width="19" bestFit="1" customWidth="1"/>
    <col min="259" max="259" width="21.88671875" bestFit="1" customWidth="1"/>
    <col min="260" max="260" width="13.33203125" bestFit="1" customWidth="1"/>
    <col min="261" max="261" width="16.109375" bestFit="1" customWidth="1"/>
    <col min="262" max="262" width="14" bestFit="1" customWidth="1"/>
    <col min="263" max="263" width="16.77734375" bestFit="1" customWidth="1"/>
    <col min="264" max="264" width="18" bestFit="1" customWidth="1"/>
    <col min="265" max="265" width="20.77734375" bestFit="1" customWidth="1"/>
    <col min="266" max="266" width="15.5546875" bestFit="1" customWidth="1"/>
    <col min="267" max="267" width="18.33203125" bestFit="1" customWidth="1"/>
    <col min="268" max="268" width="15.33203125" bestFit="1" customWidth="1"/>
    <col min="269" max="269" width="18.109375" bestFit="1" customWidth="1"/>
    <col min="270" max="270" width="17.77734375" bestFit="1" customWidth="1"/>
    <col min="271" max="271" width="20.5546875" bestFit="1" customWidth="1"/>
    <col min="272" max="272" width="20" bestFit="1" customWidth="1"/>
    <col min="273" max="273" width="22.77734375" bestFit="1" customWidth="1"/>
    <col min="274" max="274" width="13.44140625" bestFit="1" customWidth="1"/>
    <col min="275" max="275" width="16.21875" bestFit="1" customWidth="1"/>
    <col min="276" max="276" width="13.21875" bestFit="1" customWidth="1"/>
    <col min="277" max="277" width="16" bestFit="1" customWidth="1"/>
    <col min="278" max="278" width="12.88671875" bestFit="1" customWidth="1"/>
    <col min="279" max="279" width="15.6640625" bestFit="1" customWidth="1"/>
    <col min="280" max="280" width="13.6640625" bestFit="1" customWidth="1"/>
    <col min="281" max="281" width="16.44140625" bestFit="1" customWidth="1"/>
    <col min="282" max="282" width="18" bestFit="1" customWidth="1"/>
    <col min="283" max="283" width="20.77734375" bestFit="1" customWidth="1"/>
    <col min="284" max="284" width="18.109375" bestFit="1" customWidth="1"/>
    <col min="285" max="285" width="20.88671875" bestFit="1" customWidth="1"/>
    <col min="286" max="286" width="18.33203125" bestFit="1" customWidth="1"/>
    <col min="287" max="287" width="21.109375" bestFit="1" customWidth="1"/>
    <col min="288" max="288" width="15.77734375" bestFit="1" customWidth="1"/>
    <col min="289" max="289" width="18.5546875" bestFit="1" customWidth="1"/>
    <col min="290" max="290" width="21.109375" bestFit="1" customWidth="1"/>
    <col min="291" max="291" width="23.88671875" bestFit="1" customWidth="1"/>
    <col min="292" max="292" width="14.44140625" bestFit="1" customWidth="1"/>
    <col min="293" max="293" width="17.33203125" bestFit="1" customWidth="1"/>
    <col min="294" max="294" width="16.88671875" bestFit="1" customWidth="1"/>
    <col min="295" max="295" width="19.6640625" bestFit="1" customWidth="1"/>
    <col min="296" max="296" width="15.109375" bestFit="1" customWidth="1"/>
    <col min="297" max="297" width="17.88671875" bestFit="1" customWidth="1"/>
    <col min="298" max="298" width="18" bestFit="1" customWidth="1"/>
    <col min="299" max="299" width="20.77734375" bestFit="1" customWidth="1"/>
    <col min="300" max="300" width="11.77734375" bestFit="1" customWidth="1"/>
    <col min="301" max="301" width="14.5546875" bestFit="1" customWidth="1"/>
    <col min="302" max="302" width="16.5546875" bestFit="1" customWidth="1"/>
    <col min="303" max="303" width="19.33203125" bestFit="1" customWidth="1"/>
    <col min="304" max="304" width="16.6640625" bestFit="1" customWidth="1"/>
    <col min="305" max="305" width="19.44140625" bestFit="1" customWidth="1"/>
    <col min="306" max="306" width="18.88671875" bestFit="1" customWidth="1"/>
    <col min="307" max="307" width="21.77734375" bestFit="1" customWidth="1"/>
    <col min="308" max="308" width="13.77734375" bestFit="1" customWidth="1"/>
    <col min="309" max="309" width="16.5546875" bestFit="1" customWidth="1"/>
    <col min="310" max="310" width="15.88671875" bestFit="1" customWidth="1"/>
    <col min="311" max="311" width="18.6640625" bestFit="1" customWidth="1"/>
    <col min="312" max="312" width="13.5546875" bestFit="1" customWidth="1"/>
    <col min="313" max="313" width="16.33203125" bestFit="1" customWidth="1"/>
    <col min="314" max="314" width="16.21875" bestFit="1" customWidth="1"/>
    <col min="315" max="315" width="19" bestFit="1" customWidth="1"/>
    <col min="316" max="316" width="18.109375" bestFit="1" customWidth="1"/>
    <col min="317" max="317" width="20.88671875" bestFit="1" customWidth="1"/>
    <col min="318" max="318" width="16.21875" bestFit="1" customWidth="1"/>
    <col min="319" max="319" width="19" bestFit="1" customWidth="1"/>
    <col min="320" max="320" width="15.33203125" bestFit="1" customWidth="1"/>
    <col min="321" max="321" width="18.109375" bestFit="1" customWidth="1"/>
    <col min="322" max="322" width="19" bestFit="1" customWidth="1"/>
    <col min="323" max="323" width="21.88671875" bestFit="1" customWidth="1"/>
    <col min="324" max="324" width="18.5546875" bestFit="1" customWidth="1"/>
    <col min="325" max="325" width="21.44140625" bestFit="1" customWidth="1"/>
    <col min="326" max="326" width="14.33203125" bestFit="1" customWidth="1"/>
    <col min="327" max="327" width="17.21875" bestFit="1" customWidth="1"/>
    <col min="328" max="328" width="16.109375" bestFit="1" customWidth="1"/>
    <col min="329" max="329" width="18.88671875" bestFit="1" customWidth="1"/>
    <col min="330" max="330" width="17.33203125" bestFit="1" customWidth="1"/>
    <col min="331" max="331" width="20.109375" bestFit="1" customWidth="1"/>
    <col min="332" max="332" width="16.88671875" bestFit="1" customWidth="1"/>
    <col min="333" max="333" width="19.6640625" bestFit="1" customWidth="1"/>
    <col min="334" max="334" width="16.6640625" bestFit="1" customWidth="1"/>
    <col min="335" max="335" width="19.44140625" bestFit="1" customWidth="1"/>
    <col min="336" max="336" width="15.6640625" bestFit="1" customWidth="1"/>
    <col min="337" max="337" width="18.44140625" bestFit="1" customWidth="1"/>
    <col min="338" max="338" width="19.21875" bestFit="1" customWidth="1"/>
    <col min="339" max="339" width="22" bestFit="1" customWidth="1"/>
    <col min="340" max="340" width="14.44140625" bestFit="1" customWidth="1"/>
    <col min="341" max="341" width="17.33203125" bestFit="1" customWidth="1"/>
    <col min="342" max="342" width="13.5546875" bestFit="1" customWidth="1"/>
    <col min="343" max="343" width="16.33203125" bestFit="1" customWidth="1"/>
    <col min="344" max="344" width="14.77734375" bestFit="1" customWidth="1"/>
    <col min="345" max="345" width="17.6640625" bestFit="1" customWidth="1"/>
    <col min="346" max="346" width="18.77734375" bestFit="1" customWidth="1"/>
    <col min="347" max="347" width="21.6640625" bestFit="1" customWidth="1"/>
    <col min="348" max="348" width="21.77734375" bestFit="1" customWidth="1"/>
    <col min="349" max="349" width="24.5546875" bestFit="1" customWidth="1"/>
    <col min="350" max="350" width="14.44140625" bestFit="1" customWidth="1"/>
    <col min="351" max="351" width="17.33203125" bestFit="1" customWidth="1"/>
    <col min="352" max="352" width="16.109375" bestFit="1" customWidth="1"/>
    <col min="353" max="353" width="18.88671875" bestFit="1" customWidth="1"/>
    <col min="354" max="354" width="14.77734375" bestFit="1" customWidth="1"/>
    <col min="355" max="355" width="17.6640625" bestFit="1" customWidth="1"/>
    <col min="356" max="356" width="16.44140625" bestFit="1" customWidth="1"/>
    <col min="357" max="357" width="19.21875" bestFit="1" customWidth="1"/>
    <col min="358" max="358" width="15.44140625" bestFit="1" customWidth="1"/>
    <col min="359" max="359" width="18.21875" bestFit="1" customWidth="1"/>
    <col min="360" max="360" width="19.21875" bestFit="1" customWidth="1"/>
    <col min="361" max="361" width="22" bestFit="1" customWidth="1"/>
    <col min="362" max="362" width="14" bestFit="1" customWidth="1"/>
    <col min="363" max="364" width="16.77734375" bestFit="1" customWidth="1"/>
    <col min="365" max="365" width="19.5546875" bestFit="1" customWidth="1"/>
    <col min="366" max="366" width="15.88671875" bestFit="1" customWidth="1"/>
    <col min="367" max="367" width="18.6640625" bestFit="1" customWidth="1"/>
    <col min="368" max="368" width="17" bestFit="1" customWidth="1"/>
    <col min="369" max="369" width="19.77734375" bestFit="1" customWidth="1"/>
    <col min="370" max="370" width="16.88671875" bestFit="1" customWidth="1"/>
    <col min="371" max="371" width="19.6640625" bestFit="1" customWidth="1"/>
    <col min="372" max="372" width="19.77734375" bestFit="1" customWidth="1"/>
    <col min="373" max="373" width="22.5546875" bestFit="1" customWidth="1"/>
    <col min="374" max="374" width="18" bestFit="1" customWidth="1"/>
    <col min="375" max="375" width="20.77734375" bestFit="1" customWidth="1"/>
    <col min="376" max="376" width="16.44140625" bestFit="1" customWidth="1"/>
    <col min="377" max="377" width="19.21875" bestFit="1" customWidth="1"/>
    <col min="378" max="378" width="16.88671875" bestFit="1" customWidth="1"/>
    <col min="379" max="379" width="19.6640625" bestFit="1" customWidth="1"/>
    <col min="380" max="380" width="12.44140625" bestFit="1" customWidth="1"/>
    <col min="381" max="381" width="15.21875" bestFit="1" customWidth="1"/>
    <col min="382" max="382" width="16" bestFit="1" customWidth="1"/>
    <col min="383" max="383" width="18.77734375" bestFit="1" customWidth="1"/>
    <col min="384" max="384" width="13.6640625" bestFit="1" customWidth="1"/>
    <col min="385" max="385" width="16.44140625" bestFit="1" customWidth="1"/>
    <col min="386" max="386" width="15.88671875" bestFit="1" customWidth="1"/>
    <col min="387" max="387" width="18.6640625" bestFit="1" customWidth="1"/>
    <col min="388" max="388" width="17.77734375" bestFit="1" customWidth="1"/>
    <col min="389" max="389" width="20.5546875" bestFit="1" customWidth="1"/>
    <col min="390" max="390" width="16" bestFit="1" customWidth="1"/>
    <col min="391" max="391" width="18.77734375" bestFit="1" customWidth="1"/>
    <col min="392" max="392" width="19.44140625" bestFit="1" customWidth="1"/>
    <col min="393" max="393" width="22.21875" bestFit="1" customWidth="1"/>
    <col min="394" max="394" width="17.6640625" bestFit="1" customWidth="1"/>
    <col min="395" max="395" width="20.44140625" bestFit="1" customWidth="1"/>
    <col min="396" max="396" width="14" bestFit="1" customWidth="1"/>
    <col min="397" max="397" width="16.77734375" bestFit="1" customWidth="1"/>
    <col min="398" max="398" width="15.77734375" bestFit="1" customWidth="1"/>
    <col min="399" max="399" width="18.5546875" bestFit="1" customWidth="1"/>
    <col min="400" max="400" width="15.6640625" bestFit="1" customWidth="1"/>
    <col min="401" max="401" width="18.44140625" bestFit="1" customWidth="1"/>
    <col min="402" max="402" width="19.33203125" bestFit="1" customWidth="1"/>
    <col min="403" max="403" width="22.109375" bestFit="1" customWidth="1"/>
    <col min="404" max="404" width="15.109375" bestFit="1" customWidth="1"/>
    <col min="405" max="405" width="17.88671875" bestFit="1" customWidth="1"/>
    <col min="406" max="406" width="15.21875" bestFit="1" customWidth="1"/>
    <col min="407" max="407" width="18" bestFit="1" customWidth="1"/>
    <col min="408" max="408" width="15.88671875" bestFit="1" customWidth="1"/>
    <col min="409" max="409" width="18.6640625" bestFit="1" customWidth="1"/>
    <col min="410" max="410" width="19" bestFit="1" customWidth="1"/>
    <col min="411" max="411" width="21.88671875" bestFit="1" customWidth="1"/>
    <col min="412" max="412" width="12.77734375" bestFit="1" customWidth="1"/>
    <col min="413" max="413" width="15.5546875" bestFit="1" customWidth="1"/>
    <col min="414" max="414" width="19.44140625" bestFit="1" customWidth="1"/>
    <col min="415" max="415" width="22.21875" bestFit="1" customWidth="1"/>
    <col min="416" max="416" width="10.44140625" bestFit="1" customWidth="1"/>
    <col min="417" max="417" width="13.21875" bestFit="1" customWidth="1"/>
    <col min="418" max="418" width="17.109375" bestFit="1" customWidth="1"/>
    <col min="419" max="419" width="19.88671875" bestFit="1" customWidth="1"/>
    <col min="420" max="420" width="11.88671875" bestFit="1" customWidth="1"/>
    <col min="421" max="421" width="14.6640625" bestFit="1" customWidth="1"/>
    <col min="422" max="422" width="14.77734375" bestFit="1" customWidth="1"/>
    <col min="423" max="423" width="17.6640625" bestFit="1" customWidth="1"/>
    <col min="424" max="424" width="13" bestFit="1" customWidth="1"/>
    <col min="425" max="425" width="15.77734375" bestFit="1" customWidth="1"/>
    <col min="426" max="426" width="18.44140625" bestFit="1" customWidth="1"/>
    <col min="427" max="427" width="21.33203125" bestFit="1" customWidth="1"/>
    <col min="428" max="428" width="15.109375" bestFit="1" customWidth="1"/>
    <col min="429" max="429" width="17.88671875" bestFit="1" customWidth="1"/>
    <col min="430" max="430" width="15.109375" bestFit="1" customWidth="1"/>
    <col min="431" max="431" width="17.88671875" bestFit="1" customWidth="1"/>
    <col min="432" max="432" width="14.21875" bestFit="1" customWidth="1"/>
    <col min="433" max="433" width="17" bestFit="1" customWidth="1"/>
    <col min="434" max="434" width="13.5546875" bestFit="1" customWidth="1"/>
    <col min="435" max="435" width="16.33203125" bestFit="1" customWidth="1"/>
    <col min="436" max="436" width="14.77734375" bestFit="1" customWidth="1"/>
    <col min="437" max="437" width="17.6640625" bestFit="1" customWidth="1"/>
    <col min="438" max="438" width="16.88671875" bestFit="1" customWidth="1"/>
    <col min="439" max="439" width="19.6640625" bestFit="1" customWidth="1"/>
    <col min="440" max="440" width="15.88671875" bestFit="1" customWidth="1"/>
    <col min="441" max="441" width="18.6640625" bestFit="1" customWidth="1"/>
    <col min="442" max="442" width="15.109375" bestFit="1" customWidth="1"/>
    <col min="443" max="443" width="17.88671875" bestFit="1" customWidth="1"/>
    <col min="444" max="444" width="15.5546875" bestFit="1" customWidth="1"/>
    <col min="445" max="445" width="18.33203125" bestFit="1" customWidth="1"/>
    <col min="446" max="446" width="14.5546875" bestFit="1" customWidth="1"/>
    <col min="447" max="447" width="17.44140625" bestFit="1" customWidth="1"/>
    <col min="448" max="448" width="13.5546875" bestFit="1" customWidth="1"/>
    <col min="449" max="449" width="16.33203125" bestFit="1" customWidth="1"/>
    <col min="450" max="450" width="14.44140625" bestFit="1" customWidth="1"/>
    <col min="451" max="451" width="17.33203125" bestFit="1" customWidth="1"/>
    <col min="452" max="452" width="13.6640625" bestFit="1" customWidth="1"/>
    <col min="453" max="453" width="16.44140625" bestFit="1" customWidth="1"/>
    <col min="454" max="454" width="13.109375" bestFit="1" customWidth="1"/>
    <col min="455" max="455" width="15.88671875" bestFit="1" customWidth="1"/>
    <col min="456" max="456" width="11.77734375" bestFit="1" customWidth="1"/>
    <col min="457" max="457" width="14.5546875" bestFit="1" customWidth="1"/>
    <col min="458" max="458" width="13.5546875" bestFit="1" customWidth="1"/>
    <col min="459" max="459" width="16.33203125" bestFit="1" customWidth="1"/>
    <col min="460" max="460" width="15.5546875" bestFit="1" customWidth="1"/>
    <col min="461" max="461" width="18.33203125" bestFit="1" customWidth="1"/>
    <col min="462" max="462" width="15.109375" bestFit="1" customWidth="1"/>
    <col min="463" max="463" width="17.88671875" bestFit="1" customWidth="1"/>
    <col min="464" max="464" width="9.5546875" bestFit="1" customWidth="1"/>
    <col min="465" max="465" width="12.21875" bestFit="1" customWidth="1"/>
    <col min="466" max="466" width="16.21875" bestFit="1" customWidth="1"/>
    <col min="467" max="467" width="19" bestFit="1" customWidth="1"/>
    <col min="468" max="468" width="17.109375" bestFit="1" customWidth="1"/>
    <col min="469" max="469" width="19.88671875" bestFit="1" customWidth="1"/>
    <col min="470" max="470" width="16.6640625" bestFit="1" customWidth="1"/>
    <col min="471" max="471" width="19.44140625" bestFit="1" customWidth="1"/>
    <col min="472" max="472" width="18.21875" bestFit="1" customWidth="1"/>
    <col min="473" max="473" width="21" bestFit="1" customWidth="1"/>
    <col min="474" max="474" width="16.5546875" bestFit="1" customWidth="1"/>
    <col min="475" max="475" width="19.33203125" bestFit="1" customWidth="1"/>
    <col min="476" max="476" width="13.33203125" bestFit="1" customWidth="1"/>
    <col min="477" max="477" width="16.109375" bestFit="1" customWidth="1"/>
    <col min="478" max="478" width="15.5546875" bestFit="1" customWidth="1"/>
    <col min="479" max="479" width="18.33203125" bestFit="1" customWidth="1"/>
    <col min="480" max="480" width="16.5546875" bestFit="1" customWidth="1"/>
    <col min="481" max="481" width="19.33203125" bestFit="1" customWidth="1"/>
    <col min="482" max="482" width="18.6640625" bestFit="1" customWidth="1"/>
    <col min="483" max="483" width="21.5546875" bestFit="1" customWidth="1"/>
    <col min="484" max="484" width="16.33203125" bestFit="1" customWidth="1"/>
    <col min="485" max="485" width="19.109375" bestFit="1" customWidth="1"/>
    <col min="486" max="486" width="17.44140625" bestFit="1" customWidth="1"/>
    <col min="487" max="487" width="20.21875" bestFit="1" customWidth="1"/>
    <col min="488" max="488" width="15.44140625" bestFit="1" customWidth="1"/>
    <col min="489" max="489" width="18.21875" bestFit="1" customWidth="1"/>
    <col min="490" max="490" width="19.77734375" bestFit="1" customWidth="1"/>
    <col min="491" max="491" width="22.5546875" bestFit="1" customWidth="1"/>
    <col min="492" max="492" width="16" bestFit="1" customWidth="1"/>
    <col min="493" max="493" width="18.77734375" bestFit="1" customWidth="1"/>
    <col min="494" max="494" width="13.33203125" bestFit="1" customWidth="1"/>
    <col min="495" max="495" width="16.109375" bestFit="1" customWidth="1"/>
    <col min="496" max="496" width="18.6640625" bestFit="1" customWidth="1"/>
    <col min="497" max="497" width="21.5546875" bestFit="1" customWidth="1"/>
    <col min="498" max="498" width="15.6640625" bestFit="1" customWidth="1"/>
    <col min="499" max="499" width="18.44140625" bestFit="1" customWidth="1"/>
    <col min="500" max="500" width="15.33203125" bestFit="1" customWidth="1"/>
    <col min="501" max="501" width="18.109375" bestFit="1" customWidth="1"/>
    <col min="502" max="502" width="16.77734375" bestFit="1" customWidth="1"/>
    <col min="503" max="503" width="19.5546875" bestFit="1" customWidth="1"/>
    <col min="504" max="504" width="15.5546875" bestFit="1" customWidth="1"/>
    <col min="505" max="505" width="18.33203125" bestFit="1" customWidth="1"/>
    <col min="506" max="506" width="14.88671875" bestFit="1" customWidth="1"/>
    <col min="507" max="507" width="17.77734375" bestFit="1" customWidth="1"/>
    <col min="508" max="508" width="13" bestFit="1" customWidth="1"/>
    <col min="509" max="509" width="15.77734375" bestFit="1" customWidth="1"/>
    <col min="510" max="510" width="16.44140625" bestFit="1" customWidth="1"/>
    <col min="511" max="511" width="19.21875" bestFit="1" customWidth="1"/>
    <col min="512" max="512" width="12.21875" bestFit="1" customWidth="1"/>
    <col min="513" max="513" width="15" bestFit="1" customWidth="1"/>
    <col min="514" max="514" width="16.21875" bestFit="1" customWidth="1"/>
    <col min="515" max="515" width="19" bestFit="1" customWidth="1"/>
    <col min="516" max="516" width="16.109375" bestFit="1" customWidth="1"/>
    <col min="517" max="517" width="18.88671875" bestFit="1" customWidth="1"/>
    <col min="518" max="518" width="17.5546875" bestFit="1" customWidth="1"/>
    <col min="519" max="519" width="20.33203125" bestFit="1" customWidth="1"/>
    <col min="520" max="520" width="18.21875" bestFit="1" customWidth="1"/>
    <col min="521" max="521" width="21" bestFit="1" customWidth="1"/>
    <col min="522" max="522" width="19" bestFit="1" customWidth="1"/>
    <col min="523" max="523" width="21.88671875" bestFit="1" customWidth="1"/>
    <col min="524" max="524" width="12.77734375" bestFit="1" customWidth="1"/>
    <col min="525" max="525" width="15.5546875" bestFit="1" customWidth="1"/>
    <col min="526" max="526" width="15.109375" bestFit="1" customWidth="1"/>
    <col min="527" max="527" width="17.88671875" bestFit="1" customWidth="1"/>
    <col min="528" max="528" width="13.21875" bestFit="1" customWidth="1"/>
    <col min="529" max="529" width="16" bestFit="1" customWidth="1"/>
    <col min="530" max="530" width="18.21875" bestFit="1" customWidth="1"/>
    <col min="531" max="531" width="21" bestFit="1" customWidth="1"/>
    <col min="532" max="532" width="14.44140625" bestFit="1" customWidth="1"/>
    <col min="533" max="533" width="17.33203125" bestFit="1" customWidth="1"/>
    <col min="534" max="534" width="13.21875" bestFit="1" customWidth="1"/>
    <col min="535" max="535" width="16" bestFit="1" customWidth="1"/>
    <col min="536" max="536" width="20.33203125" bestFit="1" customWidth="1"/>
    <col min="537" max="537" width="23.109375" bestFit="1" customWidth="1"/>
    <col min="538" max="538" width="18.33203125" bestFit="1" customWidth="1"/>
    <col min="539" max="539" width="21.109375" bestFit="1" customWidth="1"/>
    <col min="540" max="540" width="13.109375" bestFit="1" customWidth="1"/>
    <col min="541" max="541" width="15.88671875" bestFit="1" customWidth="1"/>
    <col min="542" max="542" width="11.33203125" bestFit="1" customWidth="1"/>
    <col min="543" max="543" width="14.109375" bestFit="1" customWidth="1"/>
    <col min="544" max="544" width="13.21875" bestFit="1" customWidth="1"/>
    <col min="545" max="545" width="16" bestFit="1" customWidth="1"/>
    <col min="546" max="546" width="17.33203125" bestFit="1" customWidth="1"/>
    <col min="547" max="547" width="20.109375" bestFit="1" customWidth="1"/>
    <col min="548" max="548" width="17.88671875" bestFit="1" customWidth="1"/>
    <col min="549" max="549" width="20.6640625" bestFit="1" customWidth="1"/>
    <col min="550" max="550" width="16" bestFit="1" customWidth="1"/>
    <col min="551" max="551" width="18.77734375" bestFit="1" customWidth="1"/>
    <col min="552" max="552" width="16.109375" bestFit="1" customWidth="1"/>
    <col min="553" max="553" width="18.88671875" bestFit="1" customWidth="1"/>
    <col min="554" max="554" width="14.77734375" bestFit="1" customWidth="1"/>
    <col min="555" max="555" width="17.6640625" bestFit="1" customWidth="1"/>
    <col min="556" max="556" width="12.6640625" bestFit="1" customWidth="1"/>
    <col min="557" max="557" width="15.44140625" bestFit="1" customWidth="1"/>
    <col min="558" max="558" width="15.5546875" bestFit="1" customWidth="1"/>
    <col min="559" max="559" width="18.33203125" bestFit="1" customWidth="1"/>
    <col min="560" max="560" width="13.109375" bestFit="1" customWidth="1"/>
    <col min="561" max="561" width="15.88671875" bestFit="1" customWidth="1"/>
    <col min="562" max="562" width="17.44140625" bestFit="1" customWidth="1"/>
    <col min="563" max="563" width="20.21875" bestFit="1" customWidth="1"/>
    <col min="564" max="564" width="18.33203125" bestFit="1" customWidth="1"/>
    <col min="565" max="565" width="21.109375" bestFit="1" customWidth="1"/>
    <col min="566" max="566" width="14.5546875" bestFit="1" customWidth="1"/>
    <col min="567" max="567" width="17.44140625" bestFit="1" customWidth="1"/>
    <col min="568" max="568" width="11.109375" bestFit="1" customWidth="1"/>
    <col min="569" max="569" width="13.88671875" bestFit="1" customWidth="1"/>
    <col min="570" max="570" width="17.88671875" bestFit="1" customWidth="1"/>
    <col min="571" max="571" width="20.6640625" bestFit="1" customWidth="1"/>
    <col min="572" max="572" width="14.88671875" bestFit="1" customWidth="1"/>
    <col min="573" max="573" width="17.77734375" bestFit="1" customWidth="1"/>
    <col min="574" max="574" width="19.44140625" bestFit="1" customWidth="1"/>
    <col min="575" max="575" width="22.21875" bestFit="1" customWidth="1"/>
    <col min="576" max="576" width="15.77734375" bestFit="1" customWidth="1"/>
    <col min="577" max="577" width="18.5546875" bestFit="1" customWidth="1"/>
    <col min="578" max="578" width="13.21875" bestFit="1" customWidth="1"/>
    <col min="579" max="579" width="16" bestFit="1" customWidth="1"/>
    <col min="580" max="580" width="14.33203125" bestFit="1" customWidth="1"/>
    <col min="581" max="581" width="17.21875" bestFit="1" customWidth="1"/>
    <col min="582" max="582" width="13.77734375" bestFit="1" customWidth="1"/>
    <col min="583" max="583" width="16.5546875" bestFit="1" customWidth="1"/>
    <col min="584" max="584" width="15.33203125" bestFit="1" customWidth="1"/>
    <col min="585" max="585" width="18.109375" bestFit="1" customWidth="1"/>
    <col min="586" max="586" width="15.33203125" bestFit="1" customWidth="1"/>
    <col min="587" max="587" width="18.109375" bestFit="1" customWidth="1"/>
    <col min="588" max="588" width="17.21875" bestFit="1" customWidth="1"/>
    <col min="589" max="589" width="20" bestFit="1" customWidth="1"/>
    <col min="590" max="590" width="14.88671875" bestFit="1" customWidth="1"/>
    <col min="591" max="591" width="17.77734375" bestFit="1" customWidth="1"/>
    <col min="592" max="592" width="16.77734375" bestFit="1" customWidth="1"/>
    <col min="593" max="593" width="19.5546875" bestFit="1" customWidth="1"/>
    <col min="594" max="594" width="18.33203125" bestFit="1" customWidth="1"/>
    <col min="595" max="595" width="21.109375" bestFit="1" customWidth="1"/>
    <col min="596" max="596" width="14.77734375" bestFit="1" customWidth="1"/>
    <col min="597" max="597" width="17.6640625" bestFit="1" customWidth="1"/>
    <col min="598" max="598" width="12.77734375" bestFit="1" customWidth="1"/>
    <col min="599" max="599" width="15.5546875" bestFit="1" customWidth="1"/>
    <col min="600" max="600" width="14" bestFit="1" customWidth="1"/>
    <col min="601" max="601" width="16.77734375" bestFit="1" customWidth="1"/>
    <col min="602" max="602" width="14.109375" bestFit="1" customWidth="1"/>
    <col min="603" max="603" width="16.88671875" bestFit="1" customWidth="1"/>
    <col min="604" max="604" width="12" bestFit="1" customWidth="1"/>
    <col min="605" max="605" width="14.77734375" bestFit="1" customWidth="1"/>
    <col min="606" max="606" width="17" bestFit="1" customWidth="1"/>
    <col min="607" max="607" width="19.77734375" bestFit="1" customWidth="1"/>
    <col min="608" max="608" width="16.6640625" bestFit="1" customWidth="1"/>
    <col min="609" max="609" width="19.44140625" bestFit="1" customWidth="1"/>
    <col min="610" max="610" width="15.88671875" bestFit="1" customWidth="1"/>
    <col min="611" max="611" width="18.6640625" bestFit="1" customWidth="1"/>
    <col min="612" max="612" width="14.44140625" bestFit="1" customWidth="1"/>
    <col min="613" max="613" width="17.33203125" bestFit="1" customWidth="1"/>
    <col min="614" max="614" width="13.109375" bestFit="1" customWidth="1"/>
    <col min="615" max="615" width="15.88671875" bestFit="1" customWidth="1"/>
    <col min="616" max="616" width="13.21875" bestFit="1" customWidth="1"/>
    <col min="617" max="617" width="16" bestFit="1" customWidth="1"/>
    <col min="618" max="618" width="13.44140625" bestFit="1" customWidth="1"/>
    <col min="619" max="619" width="16.21875" bestFit="1" customWidth="1"/>
    <col min="620" max="620" width="16.88671875" bestFit="1" customWidth="1"/>
    <col min="621" max="621" width="19.6640625" bestFit="1" customWidth="1"/>
    <col min="622" max="622" width="18.77734375" bestFit="1" customWidth="1"/>
    <col min="623" max="623" width="21.6640625" bestFit="1" customWidth="1"/>
    <col min="624" max="624" width="16.21875" bestFit="1" customWidth="1"/>
    <col min="625" max="625" width="19" bestFit="1" customWidth="1"/>
    <col min="626" max="626" width="16.109375" bestFit="1" customWidth="1"/>
    <col min="627" max="627" width="18.88671875" bestFit="1" customWidth="1"/>
    <col min="628" max="628" width="16.6640625" bestFit="1" customWidth="1"/>
    <col min="629" max="629" width="19.44140625" bestFit="1" customWidth="1"/>
    <col min="630" max="630" width="12.21875" bestFit="1" customWidth="1"/>
    <col min="631" max="631" width="15" bestFit="1" customWidth="1"/>
    <col min="632" max="632" width="14.109375" bestFit="1" customWidth="1"/>
    <col min="633" max="633" width="16.88671875" bestFit="1" customWidth="1"/>
    <col min="634" max="634" width="14" bestFit="1" customWidth="1"/>
    <col min="635" max="635" width="16.77734375" bestFit="1" customWidth="1"/>
    <col min="636" max="636" width="14.33203125" bestFit="1" customWidth="1"/>
    <col min="637" max="637" width="17.21875" bestFit="1" customWidth="1"/>
    <col min="638" max="638" width="15.6640625" bestFit="1" customWidth="1"/>
    <col min="639" max="639" width="18.44140625" bestFit="1" customWidth="1"/>
    <col min="640" max="640" width="14.109375" bestFit="1" customWidth="1"/>
    <col min="641" max="641" width="16.88671875" bestFit="1" customWidth="1"/>
    <col min="642" max="642" width="17.88671875" bestFit="1" customWidth="1"/>
    <col min="643" max="643" width="20.6640625" bestFit="1" customWidth="1"/>
    <col min="644" max="644" width="13.88671875" bestFit="1" customWidth="1"/>
    <col min="645" max="645" width="16.6640625" bestFit="1" customWidth="1"/>
    <col min="646" max="646" width="16" bestFit="1" customWidth="1"/>
    <col min="647" max="647" width="18.77734375" bestFit="1" customWidth="1"/>
    <col min="648" max="648" width="13.88671875" bestFit="1" customWidth="1"/>
    <col min="649" max="649" width="16.6640625" bestFit="1" customWidth="1"/>
    <col min="650" max="650" width="12.77734375" bestFit="1" customWidth="1"/>
    <col min="651" max="651" width="15.5546875" bestFit="1" customWidth="1"/>
    <col min="652" max="652" width="20.6640625" bestFit="1" customWidth="1"/>
    <col min="653" max="653" width="23.44140625" bestFit="1" customWidth="1"/>
    <col min="654" max="654" width="14.21875" bestFit="1" customWidth="1"/>
    <col min="655" max="655" width="17" bestFit="1" customWidth="1"/>
    <col min="656" max="656" width="14.21875" bestFit="1" customWidth="1"/>
    <col min="657" max="657" width="17" bestFit="1" customWidth="1"/>
    <col min="658" max="658" width="17.44140625" bestFit="1" customWidth="1"/>
    <col min="659" max="659" width="20.21875" bestFit="1" customWidth="1"/>
    <col min="660" max="660" width="17.77734375" bestFit="1" customWidth="1"/>
    <col min="661" max="661" width="20.5546875" bestFit="1" customWidth="1"/>
    <col min="662" max="662" width="16" bestFit="1" customWidth="1"/>
    <col min="663" max="663" width="18.77734375" bestFit="1" customWidth="1"/>
    <col min="664" max="664" width="18.88671875" bestFit="1" customWidth="1"/>
    <col min="665" max="665" width="21.77734375" bestFit="1" customWidth="1"/>
    <col min="666" max="666" width="18.33203125" bestFit="1" customWidth="1"/>
    <col min="667" max="667" width="21.109375" bestFit="1" customWidth="1"/>
    <col min="668" max="668" width="14.6640625" bestFit="1" customWidth="1"/>
    <col min="669" max="669" width="17.5546875" bestFit="1" customWidth="1"/>
    <col min="670" max="670" width="20" bestFit="1" customWidth="1"/>
    <col min="671" max="671" width="22.77734375" bestFit="1" customWidth="1"/>
    <col min="672" max="672" width="19" bestFit="1" customWidth="1"/>
    <col min="673" max="673" width="21.88671875" bestFit="1" customWidth="1"/>
    <col min="674" max="674" width="14.109375" bestFit="1" customWidth="1"/>
    <col min="675" max="675" width="16.88671875" bestFit="1" customWidth="1"/>
    <col min="676" max="676" width="13.77734375" bestFit="1" customWidth="1"/>
    <col min="677" max="677" width="16.5546875" bestFit="1" customWidth="1"/>
    <col min="678" max="678" width="15.44140625" bestFit="1" customWidth="1"/>
    <col min="679" max="679" width="18.21875" bestFit="1" customWidth="1"/>
    <col min="680" max="680" width="13.44140625" bestFit="1" customWidth="1"/>
    <col min="681" max="681" width="16.21875" bestFit="1" customWidth="1"/>
    <col min="682" max="682" width="15.44140625" bestFit="1" customWidth="1"/>
    <col min="683" max="683" width="18.21875" bestFit="1" customWidth="1"/>
    <col min="684" max="684" width="15.109375" bestFit="1" customWidth="1"/>
    <col min="685" max="685" width="17.88671875" bestFit="1" customWidth="1"/>
    <col min="686" max="686" width="16.5546875" bestFit="1" customWidth="1"/>
    <col min="687" max="687" width="19.33203125" bestFit="1" customWidth="1"/>
    <col min="688" max="688" width="16.33203125" bestFit="1" customWidth="1"/>
    <col min="689" max="689" width="19.109375" bestFit="1" customWidth="1"/>
    <col min="690" max="690" width="16.77734375" bestFit="1" customWidth="1"/>
    <col min="691" max="691" width="19.5546875" bestFit="1" customWidth="1"/>
    <col min="692" max="692" width="14.21875" bestFit="1" customWidth="1"/>
    <col min="693" max="693" width="17" bestFit="1" customWidth="1"/>
    <col min="694" max="694" width="12.77734375" bestFit="1" customWidth="1"/>
    <col min="695" max="695" width="15.5546875" bestFit="1" customWidth="1"/>
    <col min="696" max="696" width="17.21875" bestFit="1" customWidth="1"/>
    <col min="697" max="697" width="20" bestFit="1" customWidth="1"/>
    <col min="698" max="698" width="15.5546875" bestFit="1" customWidth="1"/>
    <col min="699" max="699" width="18.33203125" bestFit="1" customWidth="1"/>
    <col min="700" max="700" width="19" bestFit="1" customWidth="1"/>
    <col min="701" max="701" width="21.88671875" bestFit="1" customWidth="1"/>
    <col min="702" max="702" width="13.44140625" bestFit="1" customWidth="1"/>
    <col min="703" max="703" width="16.21875" bestFit="1" customWidth="1"/>
    <col min="704" max="704" width="18.77734375" bestFit="1" customWidth="1"/>
    <col min="705" max="705" width="21.6640625" bestFit="1" customWidth="1"/>
    <col min="706" max="706" width="16.44140625" bestFit="1" customWidth="1"/>
    <col min="707" max="707" width="19.21875" bestFit="1" customWidth="1"/>
    <col min="708" max="708" width="16.5546875" bestFit="1" customWidth="1"/>
    <col min="709" max="709" width="19.33203125" bestFit="1" customWidth="1"/>
    <col min="710" max="710" width="16.33203125" bestFit="1" customWidth="1"/>
    <col min="711" max="711" width="19.109375" bestFit="1" customWidth="1"/>
    <col min="712" max="712" width="18.44140625" bestFit="1" customWidth="1"/>
    <col min="713" max="713" width="21.33203125" bestFit="1" customWidth="1"/>
    <col min="714" max="714" width="13.5546875" bestFit="1" customWidth="1"/>
    <col min="715" max="715" width="16.33203125" bestFit="1" customWidth="1"/>
    <col min="716" max="716" width="14.33203125" bestFit="1" customWidth="1"/>
    <col min="717" max="717" width="17.21875" bestFit="1" customWidth="1"/>
    <col min="718" max="718" width="13.5546875" bestFit="1" customWidth="1"/>
    <col min="719" max="719" width="16.33203125" bestFit="1" customWidth="1"/>
    <col min="720" max="720" width="16.21875" bestFit="1" customWidth="1"/>
    <col min="721" max="721" width="19" bestFit="1" customWidth="1"/>
    <col min="722" max="722" width="14.44140625" bestFit="1" customWidth="1"/>
    <col min="723" max="723" width="17.33203125" bestFit="1" customWidth="1"/>
    <col min="724" max="724" width="16.33203125" bestFit="1" customWidth="1"/>
    <col min="725" max="725" width="19.109375" bestFit="1" customWidth="1"/>
    <col min="726" max="726" width="17.44140625" bestFit="1" customWidth="1"/>
    <col min="727" max="727" width="20.21875" bestFit="1" customWidth="1"/>
    <col min="728" max="728" width="19.44140625" bestFit="1" customWidth="1"/>
    <col min="729" max="729" width="22.21875" bestFit="1" customWidth="1"/>
    <col min="730" max="730" width="12.6640625" bestFit="1" customWidth="1"/>
    <col min="731" max="731" width="15.44140625" bestFit="1" customWidth="1"/>
    <col min="732" max="732" width="17.6640625" bestFit="1" customWidth="1"/>
    <col min="733" max="733" width="20.44140625" bestFit="1" customWidth="1"/>
    <col min="734" max="734" width="20.6640625" bestFit="1" customWidth="1"/>
    <col min="735" max="735" width="23.44140625" bestFit="1" customWidth="1"/>
    <col min="736" max="736" width="16.77734375" bestFit="1" customWidth="1"/>
    <col min="737" max="737" width="19.5546875" bestFit="1" customWidth="1"/>
    <col min="738" max="738" width="12.33203125" bestFit="1" customWidth="1"/>
    <col min="739" max="739" width="15.109375" bestFit="1" customWidth="1"/>
    <col min="740" max="740" width="17" bestFit="1" customWidth="1"/>
    <col min="741" max="741" width="19.77734375" bestFit="1" customWidth="1"/>
    <col min="742" max="742" width="20.88671875" bestFit="1" customWidth="1"/>
    <col min="743" max="743" width="23.6640625" bestFit="1" customWidth="1"/>
    <col min="744" max="744" width="20.21875" bestFit="1" customWidth="1"/>
    <col min="745" max="745" width="23" bestFit="1" customWidth="1"/>
    <col min="746" max="746" width="14.77734375" bestFit="1" customWidth="1"/>
    <col min="747" max="747" width="17.6640625" bestFit="1" customWidth="1"/>
    <col min="748" max="748" width="19" bestFit="1" customWidth="1"/>
    <col min="749" max="749" width="21.88671875" bestFit="1" customWidth="1"/>
    <col min="750" max="750" width="14.21875" bestFit="1" customWidth="1"/>
    <col min="751" max="751" width="17" bestFit="1" customWidth="1"/>
    <col min="752" max="752" width="17.21875" bestFit="1" customWidth="1"/>
    <col min="753" max="753" width="20" bestFit="1" customWidth="1"/>
    <col min="754" max="754" width="15.21875" bestFit="1" customWidth="1"/>
    <col min="755" max="755" width="18" bestFit="1" customWidth="1"/>
    <col min="756" max="756" width="17" bestFit="1" customWidth="1"/>
    <col min="757" max="757" width="19.77734375" bestFit="1" customWidth="1"/>
    <col min="758" max="758" width="13.21875" bestFit="1" customWidth="1"/>
    <col min="759" max="759" width="16" bestFit="1" customWidth="1"/>
    <col min="760" max="760" width="15.6640625" bestFit="1" customWidth="1"/>
    <col min="761" max="761" width="18.44140625" bestFit="1" customWidth="1"/>
    <col min="762" max="762" width="16.21875" bestFit="1" customWidth="1"/>
    <col min="763" max="763" width="19" bestFit="1" customWidth="1"/>
    <col min="764" max="764" width="12.5546875" bestFit="1" customWidth="1"/>
    <col min="765" max="765" width="15.33203125" bestFit="1" customWidth="1"/>
    <col min="766" max="766" width="12.33203125" bestFit="1" customWidth="1"/>
    <col min="767" max="767" width="15.109375" bestFit="1" customWidth="1"/>
    <col min="768" max="768" width="18.88671875" bestFit="1" customWidth="1"/>
    <col min="769" max="769" width="21.77734375" bestFit="1" customWidth="1"/>
    <col min="770" max="770" width="15.77734375" bestFit="1" customWidth="1"/>
    <col min="771" max="771" width="18.5546875" bestFit="1" customWidth="1"/>
    <col min="772" max="772" width="16.5546875" bestFit="1" customWidth="1"/>
    <col min="773" max="773" width="19.33203125" bestFit="1" customWidth="1"/>
    <col min="774" max="774" width="18.44140625" bestFit="1" customWidth="1"/>
    <col min="775" max="775" width="21.33203125" bestFit="1" customWidth="1"/>
    <col min="776" max="776" width="16.109375" bestFit="1" customWidth="1"/>
    <col min="777" max="777" width="18.88671875" bestFit="1" customWidth="1"/>
    <col min="778" max="778" width="14.88671875" bestFit="1" customWidth="1"/>
    <col min="779" max="779" width="17.77734375" bestFit="1" customWidth="1"/>
    <col min="780" max="780" width="15.77734375" bestFit="1" customWidth="1"/>
    <col min="781" max="781" width="18.5546875" bestFit="1" customWidth="1"/>
    <col min="782" max="782" width="17.44140625" bestFit="1" customWidth="1"/>
    <col min="783" max="783" width="20.21875" bestFit="1" customWidth="1"/>
    <col min="784" max="784" width="17.21875" bestFit="1" customWidth="1"/>
    <col min="785" max="785" width="20" bestFit="1" customWidth="1"/>
    <col min="786" max="786" width="14.5546875" bestFit="1" customWidth="1"/>
    <col min="787" max="787" width="17.44140625" bestFit="1" customWidth="1"/>
    <col min="788" max="788" width="11.21875" bestFit="1" customWidth="1"/>
    <col min="789" max="789" width="14" bestFit="1" customWidth="1"/>
    <col min="790" max="790" width="12.21875" bestFit="1" customWidth="1"/>
    <col min="791" max="791" width="15" bestFit="1" customWidth="1"/>
    <col min="792" max="792" width="14.88671875" bestFit="1" customWidth="1"/>
    <col min="793" max="793" width="17.77734375" bestFit="1" customWidth="1"/>
    <col min="794" max="794" width="17.6640625" bestFit="1" customWidth="1"/>
    <col min="795" max="795" width="20.44140625" bestFit="1" customWidth="1"/>
    <col min="796" max="796" width="14.33203125" bestFit="1" customWidth="1"/>
    <col min="797" max="797" width="17.21875" bestFit="1" customWidth="1"/>
    <col min="798" max="798" width="12.88671875" bestFit="1" customWidth="1"/>
    <col min="799" max="799" width="15.6640625" bestFit="1" customWidth="1"/>
    <col min="800" max="800" width="19.21875" bestFit="1" customWidth="1"/>
    <col min="801" max="801" width="22" bestFit="1" customWidth="1"/>
    <col min="802" max="802" width="16.109375" bestFit="1" customWidth="1"/>
    <col min="803" max="803" width="18.88671875" bestFit="1" customWidth="1"/>
    <col min="804" max="804" width="16.6640625" bestFit="1" customWidth="1"/>
    <col min="805" max="805" width="19.44140625" bestFit="1" customWidth="1"/>
    <col min="806" max="806" width="13" bestFit="1" customWidth="1"/>
    <col min="807" max="807" width="15.77734375" bestFit="1" customWidth="1"/>
    <col min="808" max="808" width="15.6640625" bestFit="1" customWidth="1"/>
    <col min="809" max="809" width="18.44140625" bestFit="1" customWidth="1"/>
    <col min="810" max="810" width="13.6640625" bestFit="1" customWidth="1"/>
    <col min="811" max="811" width="16.44140625" bestFit="1" customWidth="1"/>
    <col min="812" max="812" width="14.77734375" bestFit="1" customWidth="1"/>
    <col min="813" max="813" width="17.6640625" bestFit="1" customWidth="1"/>
    <col min="814" max="814" width="19.6640625" bestFit="1" customWidth="1"/>
    <col min="815" max="815" width="22.44140625" bestFit="1" customWidth="1"/>
    <col min="816" max="816" width="12.109375" bestFit="1" customWidth="1"/>
    <col min="817" max="817" width="14.88671875" bestFit="1" customWidth="1"/>
    <col min="818" max="818" width="15.109375" bestFit="1" customWidth="1"/>
    <col min="819" max="819" width="17.88671875" bestFit="1" customWidth="1"/>
    <col min="820" max="820" width="13.88671875" bestFit="1" customWidth="1"/>
    <col min="821" max="821" width="16.6640625" bestFit="1" customWidth="1"/>
    <col min="822" max="822" width="12.21875" bestFit="1" customWidth="1"/>
    <col min="823" max="823" width="15" bestFit="1" customWidth="1"/>
    <col min="824" max="824" width="14.21875" bestFit="1" customWidth="1"/>
    <col min="825" max="825" width="17" bestFit="1" customWidth="1"/>
    <col min="826" max="826" width="14.109375" bestFit="1" customWidth="1"/>
    <col min="827" max="827" width="16.88671875" bestFit="1" customWidth="1"/>
    <col min="828" max="828" width="12.5546875" bestFit="1" customWidth="1"/>
    <col min="829" max="829" width="15.33203125" bestFit="1" customWidth="1"/>
    <col min="830" max="830" width="14.77734375" bestFit="1" customWidth="1"/>
    <col min="831" max="831" width="17.6640625" bestFit="1" customWidth="1"/>
    <col min="832" max="832" width="17.33203125" bestFit="1" customWidth="1"/>
    <col min="833" max="833" width="20.109375" bestFit="1" customWidth="1"/>
    <col min="834" max="834" width="18" bestFit="1" customWidth="1"/>
    <col min="835" max="835" width="20.77734375" bestFit="1" customWidth="1"/>
    <col min="836" max="836" width="18.6640625" bestFit="1" customWidth="1"/>
    <col min="837" max="837" width="21.5546875" bestFit="1" customWidth="1"/>
    <col min="838" max="838" width="14.88671875" bestFit="1" customWidth="1"/>
    <col min="839" max="839" width="17.77734375" bestFit="1" customWidth="1"/>
    <col min="840" max="840" width="14.5546875" bestFit="1" customWidth="1"/>
    <col min="841" max="841" width="17.44140625" bestFit="1" customWidth="1"/>
    <col min="842" max="842" width="14.33203125" bestFit="1" customWidth="1"/>
    <col min="843" max="843" width="17.21875" bestFit="1" customWidth="1"/>
    <col min="844" max="844" width="13.21875" bestFit="1" customWidth="1"/>
    <col min="845" max="845" width="16" bestFit="1" customWidth="1"/>
    <col min="846" max="846" width="8.88671875" bestFit="1" customWidth="1"/>
    <col min="847" max="847" width="11.5546875" bestFit="1" customWidth="1"/>
    <col min="848" max="848" width="14.6640625" bestFit="1" customWidth="1"/>
    <col min="849" max="849" width="17.5546875" bestFit="1" customWidth="1"/>
    <col min="850" max="850" width="13.6640625" bestFit="1" customWidth="1"/>
    <col min="851" max="851" width="16.44140625" bestFit="1" customWidth="1"/>
    <col min="852" max="852" width="11.88671875" bestFit="1" customWidth="1"/>
    <col min="853" max="853" width="14.6640625" bestFit="1" customWidth="1"/>
    <col min="854" max="854" width="16.77734375" bestFit="1" customWidth="1"/>
    <col min="855" max="855" width="19.5546875" bestFit="1" customWidth="1"/>
    <col min="856" max="856" width="15.109375" bestFit="1" customWidth="1"/>
    <col min="857" max="857" width="17.88671875" bestFit="1" customWidth="1"/>
    <col min="858" max="858" width="11.21875" bestFit="1" customWidth="1"/>
    <col min="859" max="859" width="14" bestFit="1" customWidth="1"/>
    <col min="860" max="860" width="10.88671875" bestFit="1" customWidth="1"/>
    <col min="861" max="861" width="13.6640625" bestFit="1" customWidth="1"/>
    <col min="862" max="862" width="14.109375" bestFit="1" customWidth="1"/>
    <col min="863" max="863" width="16.88671875" bestFit="1" customWidth="1"/>
    <col min="864" max="864" width="13.6640625" bestFit="1" customWidth="1"/>
    <col min="865" max="865" width="16.44140625" bestFit="1" customWidth="1"/>
    <col min="866" max="866" width="16.5546875" bestFit="1" customWidth="1"/>
    <col min="867" max="867" width="19.33203125" bestFit="1" customWidth="1"/>
    <col min="868" max="868" width="17.6640625" bestFit="1" customWidth="1"/>
    <col min="869" max="869" width="20.44140625" bestFit="1" customWidth="1"/>
    <col min="870" max="870" width="16.77734375" bestFit="1" customWidth="1"/>
    <col min="871" max="871" width="19.5546875" bestFit="1" customWidth="1"/>
    <col min="872" max="872" width="12.33203125" bestFit="1" customWidth="1"/>
    <col min="873" max="873" width="15.109375" bestFit="1" customWidth="1"/>
    <col min="874" max="874" width="14.88671875" bestFit="1" customWidth="1"/>
    <col min="875" max="875" width="17.77734375" bestFit="1" customWidth="1"/>
    <col min="876" max="876" width="14.5546875" bestFit="1" customWidth="1"/>
    <col min="877" max="877" width="17.44140625" bestFit="1" customWidth="1"/>
    <col min="878" max="878" width="13.33203125" bestFit="1" customWidth="1"/>
    <col min="879" max="879" width="16.109375" bestFit="1" customWidth="1"/>
    <col min="880" max="880" width="14.5546875" bestFit="1" customWidth="1"/>
    <col min="881" max="881" width="17.44140625" bestFit="1" customWidth="1"/>
    <col min="882" max="882" width="17" bestFit="1" customWidth="1"/>
    <col min="883" max="883" width="19.77734375" bestFit="1" customWidth="1"/>
    <col min="884" max="884" width="13.88671875" bestFit="1" customWidth="1"/>
    <col min="885" max="885" width="16.6640625" bestFit="1" customWidth="1"/>
    <col min="886" max="886" width="15.88671875" bestFit="1" customWidth="1"/>
    <col min="887" max="887" width="18.6640625" bestFit="1" customWidth="1"/>
    <col min="888" max="888" width="23" bestFit="1" customWidth="1"/>
    <col min="889" max="889" width="25.88671875" bestFit="1" customWidth="1"/>
    <col min="890" max="890" width="14.77734375" bestFit="1" customWidth="1"/>
    <col min="891" max="891" width="17.6640625" bestFit="1" customWidth="1"/>
    <col min="892" max="892" width="12.21875" bestFit="1" customWidth="1"/>
    <col min="893" max="893" width="15" bestFit="1" customWidth="1"/>
    <col min="894" max="894" width="15.6640625" bestFit="1" customWidth="1"/>
    <col min="895" max="895" width="18.44140625" bestFit="1" customWidth="1"/>
    <col min="896" max="896" width="15.77734375" bestFit="1" customWidth="1"/>
    <col min="897" max="897" width="18.5546875" bestFit="1" customWidth="1"/>
    <col min="898" max="898" width="13.5546875" bestFit="1" customWidth="1"/>
    <col min="899" max="899" width="16.33203125" bestFit="1" customWidth="1"/>
    <col min="900" max="900" width="14.33203125" bestFit="1" customWidth="1"/>
    <col min="901" max="901" width="17.21875" bestFit="1" customWidth="1"/>
    <col min="902" max="902" width="15.33203125" bestFit="1" customWidth="1"/>
    <col min="903" max="903" width="18.109375" bestFit="1" customWidth="1"/>
    <col min="904" max="904" width="19" bestFit="1" customWidth="1"/>
    <col min="905" max="905" width="21.88671875" bestFit="1" customWidth="1"/>
    <col min="906" max="906" width="17.6640625" bestFit="1" customWidth="1"/>
    <col min="907" max="907" width="20.44140625" bestFit="1" customWidth="1"/>
    <col min="908" max="908" width="16.33203125" bestFit="1" customWidth="1"/>
    <col min="909" max="909" width="19.109375" bestFit="1" customWidth="1"/>
    <col min="910" max="910" width="18.109375" bestFit="1" customWidth="1"/>
    <col min="911" max="911" width="20.88671875" bestFit="1" customWidth="1"/>
    <col min="912" max="912" width="12.5546875" bestFit="1" customWidth="1"/>
    <col min="913" max="913" width="15.33203125" bestFit="1" customWidth="1"/>
    <col min="914" max="914" width="12.109375" bestFit="1" customWidth="1"/>
    <col min="915" max="915" width="14.88671875" bestFit="1" customWidth="1"/>
    <col min="916" max="916" width="15.21875" bestFit="1" customWidth="1"/>
    <col min="917" max="917" width="18" bestFit="1" customWidth="1"/>
    <col min="918" max="918" width="19.44140625" bestFit="1" customWidth="1"/>
    <col min="919" max="919" width="22.21875" bestFit="1" customWidth="1"/>
    <col min="920" max="920" width="15.6640625" bestFit="1" customWidth="1"/>
    <col min="921" max="921" width="18.44140625" bestFit="1" customWidth="1"/>
    <col min="922" max="922" width="16.6640625" bestFit="1" customWidth="1"/>
    <col min="923" max="923" width="19.44140625" bestFit="1" customWidth="1"/>
    <col min="924" max="924" width="11.44140625" bestFit="1" customWidth="1"/>
    <col min="925" max="925" width="14.21875" bestFit="1" customWidth="1"/>
    <col min="926" max="926" width="16" bestFit="1" customWidth="1"/>
    <col min="927" max="927" width="18.77734375" bestFit="1" customWidth="1"/>
    <col min="928" max="928" width="17.6640625" bestFit="1" customWidth="1"/>
    <col min="929" max="929" width="20.44140625" bestFit="1" customWidth="1"/>
    <col min="930" max="930" width="12" bestFit="1" customWidth="1"/>
    <col min="931" max="931" width="14.77734375" bestFit="1" customWidth="1"/>
    <col min="932" max="932" width="15.88671875" bestFit="1" customWidth="1"/>
    <col min="933" max="933" width="18.6640625" bestFit="1" customWidth="1"/>
    <col min="934" max="934" width="13.6640625" bestFit="1" customWidth="1"/>
    <col min="935" max="935" width="16.44140625" bestFit="1" customWidth="1"/>
    <col min="936" max="936" width="13" bestFit="1" customWidth="1"/>
    <col min="937" max="937" width="15.77734375" bestFit="1" customWidth="1"/>
    <col min="938" max="938" width="20.77734375" bestFit="1" customWidth="1"/>
    <col min="939" max="939" width="23.5546875" bestFit="1" customWidth="1"/>
    <col min="940" max="940" width="16.109375" bestFit="1" customWidth="1"/>
    <col min="941" max="941" width="18.88671875" bestFit="1" customWidth="1"/>
    <col min="942" max="942" width="14.77734375" bestFit="1" customWidth="1"/>
    <col min="943" max="943" width="17.6640625" bestFit="1" customWidth="1"/>
    <col min="944" max="944" width="15.77734375" bestFit="1" customWidth="1"/>
    <col min="945" max="945" width="18.5546875" bestFit="1" customWidth="1"/>
    <col min="946" max="946" width="15.88671875" bestFit="1" customWidth="1"/>
    <col min="947" max="947" width="18.6640625" bestFit="1" customWidth="1"/>
    <col min="948" max="948" width="14" bestFit="1" customWidth="1"/>
    <col min="949" max="949" width="16.77734375" bestFit="1" customWidth="1"/>
    <col min="950" max="950" width="13.109375" bestFit="1" customWidth="1"/>
    <col min="951" max="951" width="15.88671875" bestFit="1" customWidth="1"/>
    <col min="952" max="952" width="15.5546875" bestFit="1" customWidth="1"/>
    <col min="953" max="953" width="18.33203125" bestFit="1" customWidth="1"/>
    <col min="954" max="954" width="14.5546875" bestFit="1" customWidth="1"/>
    <col min="955" max="955" width="17.44140625" bestFit="1" customWidth="1"/>
    <col min="956" max="956" width="12.44140625" bestFit="1" customWidth="1"/>
    <col min="957" max="958" width="15.21875" bestFit="1" customWidth="1"/>
    <col min="959" max="959" width="18" bestFit="1" customWidth="1"/>
    <col min="960" max="960" width="12.88671875" bestFit="1" customWidth="1"/>
    <col min="961" max="961" width="15.6640625" bestFit="1" customWidth="1"/>
    <col min="962" max="962" width="17.6640625" bestFit="1" customWidth="1"/>
    <col min="963" max="963" width="20.44140625" bestFit="1" customWidth="1"/>
    <col min="964" max="964" width="16.44140625" bestFit="1" customWidth="1"/>
    <col min="965" max="965" width="19.21875" bestFit="1" customWidth="1"/>
    <col min="966" max="966" width="15.44140625" bestFit="1" customWidth="1"/>
    <col min="967" max="967" width="18.21875" bestFit="1" customWidth="1"/>
    <col min="968" max="968" width="12.21875" bestFit="1" customWidth="1"/>
    <col min="969" max="969" width="15" bestFit="1" customWidth="1"/>
    <col min="970" max="970" width="12.109375" bestFit="1" customWidth="1"/>
    <col min="971" max="971" width="14.88671875" bestFit="1" customWidth="1"/>
    <col min="972" max="972" width="13.6640625" bestFit="1" customWidth="1"/>
    <col min="973" max="973" width="16.44140625" bestFit="1" customWidth="1"/>
    <col min="974" max="974" width="14.88671875" bestFit="1" customWidth="1"/>
    <col min="975" max="975" width="17.77734375" bestFit="1" customWidth="1"/>
    <col min="976" max="976" width="16.21875" bestFit="1" customWidth="1"/>
    <col min="977" max="977" width="19" bestFit="1" customWidth="1"/>
    <col min="978" max="978" width="15.77734375" bestFit="1" customWidth="1"/>
    <col min="979" max="979" width="18.5546875" bestFit="1" customWidth="1"/>
    <col min="980" max="980" width="16.21875" bestFit="1" customWidth="1"/>
    <col min="981" max="981" width="19" bestFit="1" customWidth="1"/>
    <col min="982" max="982" width="13" bestFit="1" customWidth="1"/>
    <col min="983" max="983" width="15.77734375" bestFit="1" customWidth="1"/>
    <col min="984" max="984" width="14.77734375" bestFit="1" customWidth="1"/>
    <col min="985" max="985" width="17.6640625" bestFit="1" customWidth="1"/>
    <col min="986" max="986" width="17.33203125" bestFit="1" customWidth="1"/>
    <col min="987" max="987" width="20.109375" bestFit="1" customWidth="1"/>
    <col min="988" max="988" width="14.5546875" bestFit="1" customWidth="1"/>
    <col min="989" max="989" width="17.44140625" bestFit="1" customWidth="1"/>
    <col min="990" max="990" width="18.21875" bestFit="1" customWidth="1"/>
    <col min="991" max="991" width="21" bestFit="1" customWidth="1"/>
    <col min="992" max="992" width="11.88671875" bestFit="1" customWidth="1"/>
    <col min="993" max="993" width="14.6640625" bestFit="1" customWidth="1"/>
    <col min="994" max="994" width="17.77734375" bestFit="1" customWidth="1"/>
    <col min="995" max="995" width="20.5546875" bestFit="1" customWidth="1"/>
    <col min="996" max="996" width="15.77734375" bestFit="1" customWidth="1"/>
    <col min="997" max="997" width="18.5546875" bestFit="1" customWidth="1"/>
    <col min="998" max="998" width="14.77734375" bestFit="1" customWidth="1"/>
    <col min="999" max="999" width="17.6640625" bestFit="1" customWidth="1"/>
    <col min="1000" max="1000" width="16.6640625" bestFit="1" customWidth="1"/>
    <col min="1001" max="1001" width="19.44140625" bestFit="1" customWidth="1"/>
    <col min="1002" max="1002" width="12.6640625" bestFit="1" customWidth="1"/>
    <col min="1003" max="1003" width="15.44140625" bestFit="1" customWidth="1"/>
    <col min="1004" max="1004" width="13.109375" bestFit="1" customWidth="1"/>
    <col min="1005" max="1005" width="15.88671875" bestFit="1" customWidth="1"/>
    <col min="1006" max="1006" width="18.33203125" bestFit="1" customWidth="1"/>
    <col min="1007" max="1007" width="21.109375" bestFit="1" customWidth="1"/>
    <col min="1008" max="1008" width="14" bestFit="1" customWidth="1"/>
    <col min="1009" max="1009" width="16.77734375" bestFit="1" customWidth="1"/>
    <col min="1010" max="1010" width="16.33203125" bestFit="1" customWidth="1"/>
    <col min="1011" max="1011" width="19.109375" bestFit="1" customWidth="1"/>
    <col min="1012" max="1012" width="14.21875" bestFit="1" customWidth="1"/>
    <col min="1013" max="1013" width="17" bestFit="1" customWidth="1"/>
    <col min="1014" max="1014" width="15.33203125" bestFit="1" customWidth="1"/>
    <col min="1015" max="1015" width="18.109375" bestFit="1" customWidth="1"/>
    <col min="1016" max="1016" width="18.33203125" bestFit="1" customWidth="1"/>
    <col min="1017" max="1017" width="21.109375" bestFit="1" customWidth="1"/>
    <col min="1018" max="1018" width="24.6640625" bestFit="1" customWidth="1"/>
    <col min="1019" max="1019" width="27.44140625" bestFit="1" customWidth="1"/>
    <col min="1020" max="1020" width="14.33203125" bestFit="1" customWidth="1"/>
    <col min="1021" max="1021" width="17.21875" bestFit="1" customWidth="1"/>
    <col min="1022" max="1022" width="14.44140625" bestFit="1" customWidth="1"/>
    <col min="1023" max="1023" width="17.33203125" bestFit="1" customWidth="1"/>
    <col min="1024" max="1024" width="18.109375" bestFit="1" customWidth="1"/>
    <col min="1025" max="1025" width="20.88671875" bestFit="1" customWidth="1"/>
    <col min="1026" max="1026" width="13.44140625" bestFit="1" customWidth="1"/>
    <col min="1027" max="1027" width="16.21875" bestFit="1" customWidth="1"/>
    <col min="1028" max="1028" width="16.6640625" bestFit="1" customWidth="1"/>
    <col min="1029" max="1029" width="19.44140625" bestFit="1" customWidth="1"/>
    <col min="1030" max="1030" width="15.6640625" bestFit="1" customWidth="1"/>
    <col min="1031" max="1031" width="18.44140625" bestFit="1" customWidth="1"/>
    <col min="1032" max="1032" width="13.44140625" bestFit="1" customWidth="1"/>
    <col min="1033" max="1033" width="16.21875" bestFit="1" customWidth="1"/>
    <col min="1034" max="1034" width="15.109375" bestFit="1" customWidth="1"/>
    <col min="1035" max="1035" width="17.88671875" bestFit="1" customWidth="1"/>
    <col min="1036" max="1036" width="18.33203125" bestFit="1" customWidth="1"/>
    <col min="1037" max="1037" width="21.109375" bestFit="1" customWidth="1"/>
    <col min="1038" max="1038" width="12.44140625" bestFit="1" customWidth="1"/>
    <col min="1039" max="1039" width="15.21875" bestFit="1" customWidth="1"/>
    <col min="1040" max="1040" width="18.77734375" bestFit="1" customWidth="1"/>
    <col min="1041" max="1041" width="21.6640625" bestFit="1" customWidth="1"/>
    <col min="1042" max="1042" width="21.77734375" bestFit="1" customWidth="1"/>
    <col min="1043" max="1043" width="24.5546875" bestFit="1" customWidth="1"/>
    <col min="1044" max="1044" width="19.5546875" bestFit="1" customWidth="1"/>
    <col min="1045" max="1045" width="22.33203125" bestFit="1" customWidth="1"/>
    <col min="1046" max="1046" width="15.5546875" bestFit="1" customWidth="1"/>
    <col min="1047" max="1047" width="18.33203125" bestFit="1" customWidth="1"/>
    <col min="1048" max="1048" width="15.6640625" bestFit="1" customWidth="1"/>
    <col min="1049" max="1049" width="18.44140625" bestFit="1" customWidth="1"/>
    <col min="1050" max="1050" width="14.6640625" bestFit="1" customWidth="1"/>
    <col min="1051" max="1051" width="17.5546875" bestFit="1" customWidth="1"/>
    <col min="1052" max="1052" width="14.77734375" bestFit="1" customWidth="1"/>
    <col min="1053" max="1053" width="17.6640625" bestFit="1" customWidth="1"/>
    <col min="1054" max="1054" width="12.77734375" bestFit="1" customWidth="1"/>
    <col min="1055" max="1055" width="15.5546875" bestFit="1" customWidth="1"/>
    <col min="1056" max="1056" width="14.5546875" bestFit="1" customWidth="1"/>
    <col min="1057" max="1057" width="17.44140625" bestFit="1" customWidth="1"/>
    <col min="1058" max="1058" width="16" bestFit="1" customWidth="1"/>
    <col min="1059" max="1059" width="18.77734375" bestFit="1" customWidth="1"/>
    <col min="1060" max="1060" width="18.44140625" bestFit="1" customWidth="1"/>
    <col min="1061" max="1061" width="21.33203125" bestFit="1" customWidth="1"/>
    <col min="1062" max="1062" width="21.109375" bestFit="1" customWidth="1"/>
    <col min="1063" max="1063" width="23.88671875" bestFit="1" customWidth="1"/>
    <col min="1064" max="1064" width="16" bestFit="1" customWidth="1"/>
    <col min="1065" max="1065" width="18.77734375" bestFit="1" customWidth="1"/>
    <col min="1066" max="1066" width="19.21875" bestFit="1" customWidth="1"/>
    <col min="1067" max="1067" width="22" bestFit="1" customWidth="1"/>
    <col min="1068" max="1068" width="16.44140625" bestFit="1" customWidth="1"/>
    <col min="1069" max="1069" width="19.21875" bestFit="1" customWidth="1"/>
    <col min="1070" max="1070" width="18.21875" bestFit="1" customWidth="1"/>
    <col min="1071" max="1071" width="21" bestFit="1" customWidth="1"/>
    <col min="1072" max="1072" width="17.44140625" bestFit="1" customWidth="1"/>
    <col min="1073" max="1073" width="20.21875" bestFit="1" customWidth="1"/>
    <col min="1074" max="1074" width="16.88671875" bestFit="1" customWidth="1"/>
    <col min="1075" max="1075" width="19.6640625" bestFit="1" customWidth="1"/>
    <col min="1076" max="1076" width="13.6640625" bestFit="1" customWidth="1"/>
    <col min="1077" max="1077" width="16.44140625" bestFit="1" customWidth="1"/>
    <col min="1078" max="1078" width="13.44140625" bestFit="1" customWidth="1"/>
    <col min="1079" max="1079" width="16.21875" bestFit="1" customWidth="1"/>
    <col min="1080" max="1080" width="13.77734375" bestFit="1" customWidth="1"/>
    <col min="1081" max="1081" width="16.5546875" bestFit="1" customWidth="1"/>
    <col min="1082" max="1082" width="15.33203125" bestFit="1" customWidth="1"/>
    <col min="1083" max="1083" width="18.109375" bestFit="1" customWidth="1"/>
    <col min="1084" max="1084" width="16.77734375" bestFit="1" customWidth="1"/>
    <col min="1085" max="1085" width="19.5546875" bestFit="1" customWidth="1"/>
    <col min="1086" max="1086" width="13.109375" bestFit="1" customWidth="1"/>
    <col min="1087" max="1087" width="15.88671875" bestFit="1" customWidth="1"/>
    <col min="1088" max="1088" width="14.109375" bestFit="1" customWidth="1"/>
    <col min="1089" max="1089" width="16.88671875" bestFit="1" customWidth="1"/>
    <col min="1090" max="1090" width="13.77734375" bestFit="1" customWidth="1"/>
    <col min="1091" max="1091" width="16.5546875" bestFit="1" customWidth="1"/>
    <col min="1092" max="1092" width="13.6640625" bestFit="1" customWidth="1"/>
    <col min="1093" max="1093" width="16.44140625" bestFit="1" customWidth="1"/>
    <col min="1094" max="1094" width="17.44140625" bestFit="1" customWidth="1"/>
    <col min="1095" max="1095" width="20.21875" bestFit="1" customWidth="1"/>
    <col min="1096" max="1096" width="12.21875" bestFit="1" customWidth="1"/>
    <col min="1097" max="1097" width="15" bestFit="1" customWidth="1"/>
    <col min="1098" max="1098" width="15.88671875" bestFit="1" customWidth="1"/>
    <col min="1099" max="1099" width="18.6640625" bestFit="1" customWidth="1"/>
    <col min="1100" max="1100" width="17" bestFit="1" customWidth="1"/>
    <col min="1101" max="1101" width="19.77734375" bestFit="1" customWidth="1"/>
    <col min="1102" max="1102" width="18" bestFit="1" customWidth="1"/>
    <col min="1103" max="1103" width="20.77734375" bestFit="1" customWidth="1"/>
    <col min="1104" max="1104" width="15.44140625" bestFit="1" customWidth="1"/>
    <col min="1105" max="1105" width="18.21875" bestFit="1" customWidth="1"/>
    <col min="1106" max="1106" width="14.5546875" bestFit="1" customWidth="1"/>
    <col min="1107" max="1107" width="17.44140625" bestFit="1" customWidth="1"/>
    <col min="1108" max="1108" width="18.88671875" bestFit="1" customWidth="1"/>
    <col min="1109" max="1109" width="21.77734375" bestFit="1" customWidth="1"/>
    <col min="1110" max="1110" width="15.77734375" bestFit="1" customWidth="1"/>
    <col min="1111" max="1111" width="18.5546875" bestFit="1" customWidth="1"/>
    <col min="1112" max="1112" width="17.109375" bestFit="1" customWidth="1"/>
    <col min="1113" max="1113" width="19.88671875" bestFit="1" customWidth="1"/>
    <col min="1114" max="1114" width="17.21875" bestFit="1" customWidth="1"/>
    <col min="1115" max="1115" width="20" bestFit="1" customWidth="1"/>
    <col min="1116" max="1116" width="12.77734375" bestFit="1" customWidth="1"/>
    <col min="1117" max="1117" width="15.5546875" bestFit="1" customWidth="1"/>
    <col min="1118" max="1118" width="14" bestFit="1" customWidth="1"/>
    <col min="1119" max="1119" width="16.77734375" bestFit="1" customWidth="1"/>
    <col min="1120" max="1120" width="20" bestFit="1" customWidth="1"/>
    <col min="1121" max="1121" width="22.77734375" bestFit="1" customWidth="1"/>
    <col min="1122" max="1122" width="17.33203125" bestFit="1" customWidth="1"/>
    <col min="1123" max="1123" width="20.109375" bestFit="1" customWidth="1"/>
    <col min="1124" max="1124" width="15.88671875" bestFit="1" customWidth="1"/>
    <col min="1125" max="1125" width="18.6640625" bestFit="1" customWidth="1"/>
    <col min="1126" max="1126" width="11.5546875" bestFit="1" customWidth="1"/>
    <col min="1127" max="1127" width="14.33203125" bestFit="1" customWidth="1"/>
    <col min="1128" max="1128" width="16.44140625" bestFit="1" customWidth="1"/>
    <col min="1129" max="1129" width="19.21875" bestFit="1" customWidth="1"/>
    <col min="1130" max="1130" width="19.6640625" bestFit="1" customWidth="1"/>
    <col min="1131" max="1131" width="22.44140625" bestFit="1" customWidth="1"/>
    <col min="1132" max="1132" width="16.44140625" bestFit="1" customWidth="1"/>
    <col min="1133" max="1133" width="19.21875" bestFit="1" customWidth="1"/>
    <col min="1134" max="1134" width="15.88671875" bestFit="1" customWidth="1"/>
    <col min="1135" max="1135" width="18.6640625" bestFit="1" customWidth="1"/>
    <col min="1136" max="1136" width="15.88671875" bestFit="1" customWidth="1"/>
    <col min="1137" max="1137" width="18.6640625" bestFit="1" customWidth="1"/>
    <col min="1138" max="1138" width="14.21875" bestFit="1" customWidth="1"/>
    <col min="1139" max="1139" width="17" bestFit="1" customWidth="1"/>
    <col min="1140" max="1140" width="16.33203125" bestFit="1" customWidth="1"/>
    <col min="1141" max="1141" width="19.109375" bestFit="1" customWidth="1"/>
    <col min="1142" max="1142" width="14.21875" bestFit="1" customWidth="1"/>
    <col min="1143" max="1143" width="17" bestFit="1" customWidth="1"/>
    <col min="1144" max="1144" width="14.77734375" bestFit="1" customWidth="1"/>
    <col min="1145" max="1145" width="17.6640625" bestFit="1" customWidth="1"/>
    <col min="1146" max="1146" width="19" bestFit="1" customWidth="1"/>
    <col min="1147" max="1147" width="21.88671875" bestFit="1" customWidth="1"/>
    <col min="1148" max="1148" width="18.109375" bestFit="1" customWidth="1"/>
    <col min="1149" max="1149" width="20.88671875" bestFit="1" customWidth="1"/>
    <col min="1150" max="1150" width="18" bestFit="1" customWidth="1"/>
    <col min="1151" max="1151" width="20.77734375" bestFit="1" customWidth="1"/>
    <col min="1152" max="1152" width="12.109375" bestFit="1" customWidth="1"/>
    <col min="1153" max="1153" width="14.88671875" bestFit="1" customWidth="1"/>
    <col min="1154" max="1154" width="17.109375" bestFit="1" customWidth="1"/>
    <col min="1155" max="1155" width="19.88671875" bestFit="1" customWidth="1"/>
    <col min="1156" max="1156" width="12.77734375" bestFit="1" customWidth="1"/>
    <col min="1157" max="1157" width="15.5546875" bestFit="1" customWidth="1"/>
    <col min="1158" max="1158" width="20.109375" bestFit="1" customWidth="1"/>
    <col min="1159" max="1159" width="22.88671875" bestFit="1" customWidth="1"/>
    <col min="1160" max="1160" width="16.21875" bestFit="1" customWidth="1"/>
    <col min="1161" max="1161" width="19" bestFit="1" customWidth="1"/>
    <col min="1162" max="1162" width="18.5546875" bestFit="1" customWidth="1"/>
    <col min="1163" max="1163" width="21.44140625" bestFit="1" customWidth="1"/>
    <col min="1164" max="1164" width="19.5546875" bestFit="1" customWidth="1"/>
    <col min="1165" max="1165" width="22.33203125" bestFit="1" customWidth="1"/>
    <col min="1166" max="1166" width="22.88671875" bestFit="1" customWidth="1"/>
    <col min="1167" max="1167" width="25.77734375" bestFit="1" customWidth="1"/>
    <col min="1168" max="1168" width="13.109375" bestFit="1" customWidth="1"/>
    <col min="1169" max="1170" width="15.88671875" bestFit="1" customWidth="1"/>
    <col min="1171" max="1171" width="18.6640625" bestFit="1" customWidth="1"/>
    <col min="1172" max="1172" width="18.33203125" bestFit="1" customWidth="1"/>
    <col min="1173" max="1173" width="21.109375" bestFit="1" customWidth="1"/>
    <col min="1174" max="1174" width="15.44140625" bestFit="1" customWidth="1"/>
    <col min="1175" max="1175" width="18.21875" bestFit="1" customWidth="1"/>
    <col min="1176" max="1176" width="12.88671875" bestFit="1" customWidth="1"/>
    <col min="1177" max="1177" width="15.6640625" bestFit="1" customWidth="1"/>
    <col min="1178" max="1178" width="19.77734375" bestFit="1" customWidth="1"/>
    <col min="1179" max="1179" width="22.5546875" bestFit="1" customWidth="1"/>
    <col min="1180" max="1180" width="16.109375" bestFit="1" customWidth="1"/>
    <col min="1181" max="1181" width="18.88671875" bestFit="1" customWidth="1"/>
    <col min="1182" max="1182" width="13.5546875" bestFit="1" customWidth="1"/>
    <col min="1183" max="1183" width="16.33203125" bestFit="1" customWidth="1"/>
    <col min="1184" max="1184" width="15.77734375" bestFit="1" customWidth="1"/>
    <col min="1185" max="1185" width="18.5546875" bestFit="1" customWidth="1"/>
    <col min="1186" max="1186" width="15.33203125" bestFit="1" customWidth="1"/>
    <col min="1187" max="1187" width="18.109375" bestFit="1" customWidth="1"/>
    <col min="1188" max="1188" width="16.77734375" bestFit="1" customWidth="1"/>
    <col min="1189" max="1189" width="19.5546875" bestFit="1" customWidth="1"/>
    <col min="1190" max="1190" width="18.77734375" bestFit="1" customWidth="1"/>
    <col min="1191" max="1191" width="21.6640625" bestFit="1" customWidth="1"/>
    <col min="1192" max="1192" width="14.44140625" bestFit="1" customWidth="1"/>
    <col min="1193" max="1193" width="17.33203125" bestFit="1" customWidth="1"/>
    <col min="1194" max="1194" width="18.44140625" bestFit="1" customWidth="1"/>
    <col min="1195" max="1195" width="21.33203125" bestFit="1" customWidth="1"/>
    <col min="1196" max="1196" width="14.109375" bestFit="1" customWidth="1"/>
    <col min="1197" max="1197" width="16.88671875" bestFit="1" customWidth="1"/>
    <col min="1198" max="1198" width="16" bestFit="1" customWidth="1"/>
    <col min="1199" max="1199" width="18.77734375" bestFit="1" customWidth="1"/>
    <col min="1200" max="1200" width="15.88671875" bestFit="1" customWidth="1"/>
    <col min="1201" max="1201" width="18.6640625" bestFit="1" customWidth="1"/>
    <col min="1202" max="1202" width="15.109375" bestFit="1" customWidth="1"/>
    <col min="1203" max="1203" width="17.88671875" bestFit="1" customWidth="1"/>
    <col min="1204" max="1204" width="14.77734375" bestFit="1" customWidth="1"/>
    <col min="1205" max="1205" width="17.6640625" bestFit="1" customWidth="1"/>
    <col min="1206" max="1206" width="15.5546875" bestFit="1" customWidth="1"/>
    <col min="1207" max="1207" width="18.33203125" bestFit="1" customWidth="1"/>
    <col min="1208" max="1208" width="15.5546875" bestFit="1" customWidth="1"/>
    <col min="1209" max="1209" width="18.33203125" bestFit="1" customWidth="1"/>
    <col min="1210" max="1210" width="16.33203125" bestFit="1" customWidth="1"/>
    <col min="1211" max="1211" width="19.109375" bestFit="1" customWidth="1"/>
    <col min="1212" max="1212" width="14.88671875" bestFit="1" customWidth="1"/>
    <col min="1213" max="1213" width="17.77734375" bestFit="1" customWidth="1"/>
    <col min="1214" max="1214" width="16.109375" bestFit="1" customWidth="1"/>
    <col min="1215" max="1216" width="18.88671875" bestFit="1" customWidth="1"/>
    <col min="1217" max="1217" width="21.77734375" bestFit="1" customWidth="1"/>
    <col min="1218" max="1218" width="15.6640625" bestFit="1" customWidth="1"/>
    <col min="1219" max="1219" width="18.44140625" bestFit="1" customWidth="1"/>
    <col min="1220" max="1220" width="11.6640625" bestFit="1" customWidth="1"/>
    <col min="1221" max="1221" width="14.44140625" bestFit="1" customWidth="1"/>
    <col min="1222" max="1222" width="13.44140625" bestFit="1" customWidth="1"/>
    <col min="1223" max="1223" width="16.21875" bestFit="1" customWidth="1"/>
    <col min="1224" max="1224" width="13.88671875" bestFit="1" customWidth="1"/>
    <col min="1225" max="1225" width="16.6640625" bestFit="1" customWidth="1"/>
    <col min="1226" max="1226" width="14.109375" bestFit="1" customWidth="1"/>
    <col min="1227" max="1227" width="16.88671875" bestFit="1" customWidth="1"/>
    <col min="1228" max="1228" width="15.33203125" bestFit="1" customWidth="1"/>
    <col min="1229" max="1229" width="18.109375" bestFit="1" customWidth="1"/>
    <col min="1230" max="1230" width="17.88671875" bestFit="1" customWidth="1"/>
    <col min="1231" max="1231" width="20.6640625" bestFit="1" customWidth="1"/>
    <col min="1232" max="1232" width="16.33203125" bestFit="1" customWidth="1"/>
    <col min="1233" max="1233" width="19.109375" bestFit="1" customWidth="1"/>
    <col min="1234" max="1234" width="21.33203125" bestFit="1" customWidth="1"/>
    <col min="1235" max="1235" width="24.109375" bestFit="1" customWidth="1"/>
    <col min="1236" max="1236" width="14.33203125" bestFit="1" customWidth="1"/>
    <col min="1237" max="1237" width="17.21875" bestFit="1" customWidth="1"/>
    <col min="1238" max="1238" width="15.109375" bestFit="1" customWidth="1"/>
    <col min="1239" max="1239" width="17.88671875" bestFit="1" customWidth="1"/>
    <col min="1240" max="1240" width="23.77734375" bestFit="1" customWidth="1"/>
    <col min="1241" max="1241" width="26.5546875" bestFit="1" customWidth="1"/>
    <col min="1242" max="1242" width="19.21875" bestFit="1" customWidth="1"/>
    <col min="1243" max="1243" width="22" bestFit="1" customWidth="1"/>
    <col min="1244" max="1244" width="15.6640625" bestFit="1" customWidth="1"/>
    <col min="1245" max="1245" width="18.44140625" bestFit="1" customWidth="1"/>
    <col min="1246" max="1246" width="16.109375" bestFit="1" customWidth="1"/>
    <col min="1247" max="1247" width="18.88671875" bestFit="1" customWidth="1"/>
    <col min="1248" max="1248" width="13.6640625" bestFit="1" customWidth="1"/>
    <col min="1249" max="1249" width="16.44140625" bestFit="1" customWidth="1"/>
    <col min="1250" max="1250" width="20.33203125" bestFit="1" customWidth="1"/>
    <col min="1251" max="1251" width="23.109375" bestFit="1" customWidth="1"/>
    <col min="1252" max="1252" width="15.21875" bestFit="1" customWidth="1"/>
    <col min="1253" max="1253" width="18" bestFit="1" customWidth="1"/>
    <col min="1254" max="1254" width="13.33203125" bestFit="1" customWidth="1"/>
    <col min="1255" max="1255" width="16.109375" bestFit="1" customWidth="1"/>
    <col min="1256" max="1256" width="15.44140625" bestFit="1" customWidth="1"/>
    <col min="1257" max="1257" width="18.21875" bestFit="1" customWidth="1"/>
    <col min="1258" max="1258" width="16" bestFit="1" customWidth="1"/>
    <col min="1259" max="1259" width="18.77734375" bestFit="1" customWidth="1"/>
    <col min="1260" max="1260" width="14.33203125" bestFit="1" customWidth="1"/>
    <col min="1261" max="1261" width="17.21875" bestFit="1" customWidth="1"/>
    <col min="1262" max="1262" width="16.109375" bestFit="1" customWidth="1"/>
    <col min="1263" max="1263" width="18.88671875" bestFit="1" customWidth="1"/>
    <col min="1264" max="1264" width="16.44140625" bestFit="1" customWidth="1"/>
    <col min="1265" max="1265" width="19.21875" bestFit="1" customWidth="1"/>
    <col min="1266" max="1266" width="16.88671875" bestFit="1" customWidth="1"/>
    <col min="1267" max="1267" width="19.6640625" bestFit="1" customWidth="1"/>
    <col min="1268" max="1268" width="15.5546875" bestFit="1" customWidth="1"/>
    <col min="1269" max="1269" width="18.33203125" bestFit="1" customWidth="1"/>
    <col min="1270" max="1270" width="17.44140625" bestFit="1" customWidth="1"/>
    <col min="1271" max="1271" width="20.21875" bestFit="1" customWidth="1"/>
    <col min="1272" max="1272" width="14.88671875" bestFit="1" customWidth="1"/>
    <col min="1273" max="1274" width="17.77734375" bestFit="1" customWidth="1"/>
    <col min="1275" max="1275" width="20.5546875" bestFit="1" customWidth="1"/>
    <col min="1276" max="1276" width="15.77734375" bestFit="1" customWidth="1"/>
    <col min="1277" max="1277" width="18.5546875" bestFit="1" customWidth="1"/>
    <col min="1278" max="1278" width="15.6640625" bestFit="1" customWidth="1"/>
    <col min="1279" max="1279" width="18.44140625" bestFit="1" customWidth="1"/>
    <col min="1280" max="1280" width="12.88671875" bestFit="1" customWidth="1"/>
    <col min="1281" max="1281" width="15.6640625" bestFit="1" customWidth="1"/>
    <col min="1282" max="1282" width="13.33203125" bestFit="1" customWidth="1"/>
    <col min="1283" max="1283" width="16.109375" bestFit="1" customWidth="1"/>
    <col min="1284" max="1284" width="13.77734375" bestFit="1" customWidth="1"/>
    <col min="1285" max="1285" width="16.5546875" bestFit="1" customWidth="1"/>
    <col min="1286" max="1286" width="15.77734375" bestFit="1" customWidth="1"/>
    <col min="1287" max="1287" width="18.5546875" bestFit="1" customWidth="1"/>
    <col min="1288" max="1288" width="17.44140625" bestFit="1" customWidth="1"/>
    <col min="1289" max="1289" width="20.21875" bestFit="1" customWidth="1"/>
    <col min="1290" max="1290" width="18.88671875" bestFit="1" customWidth="1"/>
    <col min="1291" max="1291" width="21.77734375" bestFit="1" customWidth="1"/>
    <col min="1292" max="1292" width="15.88671875" bestFit="1" customWidth="1"/>
    <col min="1293" max="1293" width="18.6640625" bestFit="1" customWidth="1"/>
    <col min="1294" max="1294" width="16" bestFit="1" customWidth="1"/>
    <col min="1295" max="1295" width="18.77734375" bestFit="1" customWidth="1"/>
    <col min="1296" max="1296" width="18.21875" bestFit="1" customWidth="1"/>
    <col min="1297" max="1297" width="21" bestFit="1" customWidth="1"/>
    <col min="1298" max="1298" width="14.6640625" bestFit="1" customWidth="1"/>
    <col min="1299" max="1299" width="17.5546875" bestFit="1" customWidth="1"/>
    <col min="1300" max="1300" width="16.21875" bestFit="1" customWidth="1"/>
    <col min="1301" max="1301" width="19" bestFit="1" customWidth="1"/>
    <col min="1302" max="1302" width="14.109375" bestFit="1" customWidth="1"/>
    <col min="1303" max="1303" width="16.88671875" bestFit="1" customWidth="1"/>
    <col min="1304" max="1304" width="16.109375" bestFit="1" customWidth="1"/>
    <col min="1305" max="1305" width="18.88671875" bestFit="1" customWidth="1"/>
    <col min="1306" max="1306" width="13.21875" bestFit="1" customWidth="1"/>
    <col min="1307" max="1307" width="16" bestFit="1" customWidth="1"/>
    <col min="1308" max="1308" width="16.5546875" bestFit="1" customWidth="1"/>
    <col min="1309" max="1309" width="19.33203125" bestFit="1" customWidth="1"/>
    <col min="1310" max="1310" width="17.21875" bestFit="1" customWidth="1"/>
    <col min="1311" max="1311" width="20" bestFit="1" customWidth="1"/>
    <col min="1312" max="1312" width="14.5546875" bestFit="1" customWidth="1"/>
    <col min="1313" max="1313" width="17.44140625" bestFit="1" customWidth="1"/>
    <col min="1314" max="1314" width="13" bestFit="1" customWidth="1"/>
    <col min="1315" max="1315" width="15.77734375" bestFit="1" customWidth="1"/>
    <col min="1316" max="1316" width="12.21875" bestFit="1" customWidth="1"/>
    <col min="1317" max="1317" width="15" bestFit="1" customWidth="1"/>
    <col min="1318" max="1318" width="13" bestFit="1" customWidth="1"/>
    <col min="1319" max="1319" width="15.77734375" bestFit="1" customWidth="1"/>
    <col min="1320" max="1320" width="14" bestFit="1" customWidth="1"/>
    <col min="1321" max="1321" width="16.77734375" bestFit="1" customWidth="1"/>
    <col min="1322" max="1322" width="15.21875" bestFit="1" customWidth="1"/>
    <col min="1323" max="1323" width="18" bestFit="1" customWidth="1"/>
    <col min="1324" max="1324" width="12.33203125" bestFit="1" customWidth="1"/>
    <col min="1325" max="1325" width="15.109375" bestFit="1" customWidth="1"/>
    <col min="1326" max="1326" width="15.33203125" bestFit="1" customWidth="1"/>
    <col min="1327" max="1327" width="18.109375" bestFit="1" customWidth="1"/>
    <col min="1328" max="1328" width="13" bestFit="1" customWidth="1"/>
    <col min="1329" max="1329" width="15.77734375" bestFit="1" customWidth="1"/>
    <col min="1330" max="1330" width="16.33203125" bestFit="1" customWidth="1"/>
    <col min="1331" max="1331" width="19.109375" bestFit="1" customWidth="1"/>
    <col min="1332" max="1332" width="13.33203125" bestFit="1" customWidth="1"/>
    <col min="1333" max="1333" width="16.109375" bestFit="1" customWidth="1"/>
    <col min="1334" max="1334" width="15.21875" bestFit="1" customWidth="1"/>
    <col min="1335" max="1335" width="18" bestFit="1" customWidth="1"/>
    <col min="1336" max="1336" width="15.33203125" bestFit="1" customWidth="1"/>
    <col min="1337" max="1337" width="18.109375" bestFit="1" customWidth="1"/>
    <col min="1338" max="1338" width="12.88671875" bestFit="1" customWidth="1"/>
    <col min="1339" max="1339" width="15.6640625" bestFit="1" customWidth="1"/>
    <col min="1340" max="1340" width="18.44140625" bestFit="1" customWidth="1"/>
    <col min="1341" max="1341" width="21.33203125" bestFit="1" customWidth="1"/>
    <col min="1342" max="1342" width="15.21875" bestFit="1" customWidth="1"/>
    <col min="1343" max="1343" width="5" bestFit="1" customWidth="1"/>
    <col min="1344" max="1344" width="18" bestFit="1" customWidth="1"/>
    <col min="1345" max="1345" width="14.5546875" bestFit="1" customWidth="1"/>
    <col min="1346" max="1346" width="17.44140625" bestFit="1" customWidth="1"/>
    <col min="1347" max="1347" width="14.5546875" bestFit="1" customWidth="1"/>
    <col min="1348" max="1348" width="17.44140625" bestFit="1" customWidth="1"/>
    <col min="1349" max="1349" width="14.21875" bestFit="1" customWidth="1"/>
    <col min="1350" max="1350" width="17" bestFit="1" customWidth="1"/>
    <col min="1351" max="1351" width="15.5546875" bestFit="1" customWidth="1"/>
    <col min="1352" max="1352" width="18.33203125" bestFit="1" customWidth="1"/>
    <col min="1353" max="1353" width="15.77734375" bestFit="1" customWidth="1"/>
    <col min="1354" max="1354" width="18.5546875" bestFit="1" customWidth="1"/>
    <col min="1355" max="1355" width="12.77734375" bestFit="1" customWidth="1"/>
    <col min="1356" max="1356" width="15.5546875" bestFit="1" customWidth="1"/>
    <col min="1357" max="1357" width="16.109375" bestFit="1" customWidth="1"/>
    <col min="1358" max="1358" width="18.88671875" bestFit="1" customWidth="1"/>
    <col min="1359" max="1359" width="12.6640625" bestFit="1" customWidth="1"/>
    <col min="1360" max="1360" width="15.44140625" bestFit="1" customWidth="1"/>
    <col min="1361" max="1361" width="14.6640625" bestFit="1" customWidth="1"/>
    <col min="1362" max="1362" width="17.5546875" bestFit="1" customWidth="1"/>
    <col min="1363" max="1363" width="22.21875" bestFit="1" customWidth="1"/>
    <col min="1364" max="1364" width="25" bestFit="1" customWidth="1"/>
    <col min="1365" max="1365" width="17.109375" bestFit="1" customWidth="1"/>
    <col min="1366" max="1366" width="19.88671875" bestFit="1" customWidth="1"/>
    <col min="1367" max="1367" width="13.21875" bestFit="1" customWidth="1"/>
    <col min="1368" max="1368" width="16" bestFit="1" customWidth="1"/>
    <col min="1369" max="1369" width="17" bestFit="1" customWidth="1"/>
    <col min="1370" max="1370" width="19.77734375" bestFit="1" customWidth="1"/>
    <col min="1371" max="1371" width="13.88671875" bestFit="1" customWidth="1"/>
    <col min="1372" max="1372" width="16.6640625" bestFit="1" customWidth="1"/>
    <col min="1373" max="1373" width="13.88671875" bestFit="1" customWidth="1"/>
    <col min="1374" max="1374" width="16.6640625" bestFit="1" customWidth="1"/>
    <col min="1375" max="1375" width="16.109375" bestFit="1" customWidth="1"/>
    <col min="1376" max="1376" width="18.88671875" bestFit="1" customWidth="1"/>
    <col min="1377" max="1377" width="14.109375" bestFit="1" customWidth="1"/>
    <col min="1378" max="1378" width="16.88671875" bestFit="1" customWidth="1"/>
    <col min="1379" max="1379" width="16.21875" bestFit="1" customWidth="1"/>
    <col min="1380" max="1380" width="19" bestFit="1" customWidth="1"/>
    <col min="1381" max="1381" width="12.6640625" bestFit="1" customWidth="1"/>
    <col min="1382" max="1382" width="15.44140625" bestFit="1" customWidth="1"/>
    <col min="1383" max="1383" width="15.77734375" bestFit="1" customWidth="1"/>
    <col min="1384" max="1384" width="18.5546875" bestFit="1" customWidth="1"/>
    <col min="1385" max="1385" width="11.21875" bestFit="1" customWidth="1"/>
    <col min="1386" max="1386" width="14" bestFit="1" customWidth="1"/>
    <col min="1387" max="1387" width="10.44140625" bestFit="1" customWidth="1"/>
    <col min="1388" max="1388" width="13.21875" bestFit="1" customWidth="1"/>
    <col min="1389" max="1389" width="13.109375" bestFit="1" customWidth="1"/>
    <col min="1390" max="1390" width="15.88671875" bestFit="1" customWidth="1"/>
    <col min="1391" max="1391" width="15.5546875" bestFit="1" customWidth="1"/>
    <col min="1392" max="1392" width="18.33203125" bestFit="1" customWidth="1"/>
    <col min="1393" max="1393" width="13.44140625" bestFit="1" customWidth="1"/>
    <col min="1394" max="1394" width="16.21875" bestFit="1" customWidth="1"/>
    <col min="1395" max="1395" width="16.6640625" bestFit="1" customWidth="1"/>
    <col min="1396" max="1396" width="19.44140625" bestFit="1" customWidth="1"/>
    <col min="1397" max="1397" width="16.6640625" bestFit="1" customWidth="1"/>
    <col min="1398" max="1398" width="19.44140625" bestFit="1" customWidth="1"/>
    <col min="1399" max="1399" width="17.21875" bestFit="1" customWidth="1"/>
    <col min="1400" max="1401" width="20" bestFit="1" customWidth="1"/>
    <col min="1402" max="1402" width="22.77734375" bestFit="1" customWidth="1"/>
    <col min="1403" max="1403" width="17" bestFit="1" customWidth="1"/>
    <col min="1404" max="1404" width="19.77734375" bestFit="1" customWidth="1"/>
    <col min="1405" max="1405" width="19.6640625" bestFit="1" customWidth="1"/>
    <col min="1406" max="1406" width="22.44140625" bestFit="1" customWidth="1"/>
    <col min="1407" max="1407" width="14.77734375" bestFit="1" customWidth="1"/>
    <col min="1408" max="1408" width="17.6640625" bestFit="1" customWidth="1"/>
    <col min="1409" max="1409" width="11" bestFit="1" customWidth="1"/>
    <col min="1410" max="1410" width="13.77734375" bestFit="1" customWidth="1"/>
    <col min="1411" max="1411" width="12.5546875" bestFit="1" customWidth="1"/>
    <col min="1412" max="1412" width="15.33203125" bestFit="1" customWidth="1"/>
    <col min="1413" max="1413" width="14.109375" bestFit="1" customWidth="1"/>
    <col min="1414" max="1414" width="16.88671875" bestFit="1" customWidth="1"/>
    <col min="1415" max="1415" width="15.21875" bestFit="1" customWidth="1"/>
    <col min="1416" max="1416" width="18" bestFit="1" customWidth="1"/>
    <col min="1417" max="1417" width="19.44140625" bestFit="1" customWidth="1"/>
    <col min="1418" max="1418" width="22.21875" bestFit="1" customWidth="1"/>
    <col min="1419" max="1419" width="18.5546875" bestFit="1" customWidth="1"/>
    <col min="1420" max="1420" width="21.44140625" bestFit="1" customWidth="1"/>
    <col min="1421" max="1421" width="18.109375" bestFit="1" customWidth="1"/>
    <col min="1422" max="1422" width="20.88671875" bestFit="1" customWidth="1"/>
    <col min="1423" max="1423" width="17.109375" bestFit="1" customWidth="1"/>
    <col min="1424" max="1424" width="19.88671875" bestFit="1" customWidth="1"/>
    <col min="1425" max="1425" width="18.5546875" bestFit="1" customWidth="1"/>
    <col min="1426" max="1426" width="21.44140625" bestFit="1" customWidth="1"/>
    <col min="1427" max="1427" width="15.33203125" bestFit="1" customWidth="1"/>
    <col min="1428" max="1428" width="18.109375" bestFit="1" customWidth="1"/>
    <col min="1429" max="1429" width="14.6640625" bestFit="1" customWidth="1"/>
    <col min="1430" max="1430" width="17.5546875" bestFit="1" customWidth="1"/>
    <col min="1431" max="1431" width="13.109375" bestFit="1" customWidth="1"/>
    <col min="1432" max="1432" width="15.88671875" bestFit="1" customWidth="1"/>
    <col min="1433" max="1433" width="17.109375" bestFit="1" customWidth="1"/>
    <col min="1434" max="1434" width="19.88671875" bestFit="1" customWidth="1"/>
    <col min="1435" max="1435" width="15.109375" bestFit="1" customWidth="1"/>
    <col min="1436" max="1436" width="17.88671875" bestFit="1" customWidth="1"/>
    <col min="1437" max="1437" width="22.88671875" bestFit="1" customWidth="1"/>
    <col min="1438" max="1438" width="25.77734375" bestFit="1" customWidth="1"/>
    <col min="1439" max="1439" width="18.109375" bestFit="1" customWidth="1"/>
    <col min="1440" max="1440" width="20.88671875" bestFit="1" customWidth="1"/>
    <col min="1441" max="1441" width="18" bestFit="1" customWidth="1"/>
    <col min="1442" max="1442" width="20.77734375" bestFit="1" customWidth="1"/>
    <col min="1443" max="1443" width="11.109375" bestFit="1" customWidth="1"/>
    <col min="1444" max="1444" width="13.88671875" bestFit="1" customWidth="1"/>
    <col min="1445" max="1445" width="12" bestFit="1" customWidth="1"/>
    <col min="1446" max="1446" width="14.77734375" bestFit="1" customWidth="1"/>
    <col min="1447" max="1447" width="17.6640625" bestFit="1" customWidth="1"/>
    <col min="1448" max="1448" width="20.44140625" bestFit="1" customWidth="1"/>
    <col min="1449" max="1449" width="14.21875" bestFit="1" customWidth="1"/>
    <col min="1450" max="1450" width="17" bestFit="1" customWidth="1"/>
    <col min="1451" max="1451" width="13" bestFit="1" customWidth="1"/>
    <col min="1452" max="1452" width="15.77734375" bestFit="1" customWidth="1"/>
    <col min="1453" max="1453" width="13.77734375" bestFit="1" customWidth="1"/>
    <col min="1454" max="1454" width="16.5546875" bestFit="1" customWidth="1"/>
    <col min="1455" max="1455" width="18.88671875" bestFit="1" customWidth="1"/>
    <col min="1456" max="1456" width="21.77734375" bestFit="1" customWidth="1"/>
    <col min="1457" max="1457" width="13.44140625" bestFit="1" customWidth="1"/>
    <col min="1458" max="1458" width="16.21875" bestFit="1" customWidth="1"/>
    <col min="1459" max="1459" width="17" bestFit="1" customWidth="1"/>
    <col min="1460" max="1460" width="19.77734375" bestFit="1" customWidth="1"/>
    <col min="1461" max="1461" width="13.6640625" bestFit="1" customWidth="1"/>
    <col min="1462" max="1462" width="16.44140625" bestFit="1" customWidth="1"/>
    <col min="1463" max="1463" width="14.77734375" bestFit="1" customWidth="1"/>
    <col min="1464" max="1464" width="17.6640625" bestFit="1" customWidth="1"/>
    <col min="1465" max="1465" width="22.109375" bestFit="1" customWidth="1"/>
    <col min="1466" max="1466" width="24.88671875" bestFit="1" customWidth="1"/>
    <col min="1467" max="1467" width="15.88671875" bestFit="1" customWidth="1"/>
    <col min="1468" max="1468" width="18.6640625" bestFit="1" customWidth="1"/>
    <col min="1469" max="1469" width="15.33203125" bestFit="1" customWidth="1"/>
    <col min="1470" max="1470" width="18.109375" bestFit="1" customWidth="1"/>
    <col min="1471" max="1471" width="16.5546875" bestFit="1" customWidth="1"/>
    <col min="1472" max="1472" width="19.33203125" bestFit="1" customWidth="1"/>
    <col min="1473" max="1473" width="17.33203125" bestFit="1" customWidth="1"/>
    <col min="1474" max="1474" width="20.109375" bestFit="1" customWidth="1"/>
    <col min="1475" max="1475" width="16.109375" bestFit="1" customWidth="1"/>
    <col min="1476" max="1476" width="18.88671875" bestFit="1" customWidth="1"/>
    <col min="1477" max="1477" width="14.5546875" bestFit="1" customWidth="1"/>
    <col min="1478" max="1478" width="17.44140625" bestFit="1" customWidth="1"/>
    <col min="1479" max="1479" width="12.88671875" bestFit="1" customWidth="1"/>
    <col min="1480" max="1480" width="15.6640625" bestFit="1" customWidth="1"/>
    <col min="1481" max="1481" width="17" bestFit="1" customWidth="1"/>
    <col min="1482" max="1482" width="19.77734375" bestFit="1" customWidth="1"/>
    <col min="1483" max="1483" width="15.109375" bestFit="1" customWidth="1"/>
    <col min="1484" max="1484" width="17.88671875" bestFit="1" customWidth="1"/>
    <col min="1485" max="1485" width="18.21875" bestFit="1" customWidth="1"/>
    <col min="1486" max="1486" width="21" bestFit="1" customWidth="1"/>
    <col min="1487" max="1487" width="13.109375" bestFit="1" customWidth="1"/>
    <col min="1488" max="1488" width="15.88671875" bestFit="1" customWidth="1"/>
    <col min="1489" max="1489" width="14.6640625" bestFit="1" customWidth="1"/>
    <col min="1490" max="1490" width="17.5546875" bestFit="1" customWidth="1"/>
    <col min="1491" max="1491" width="17.88671875" bestFit="1" customWidth="1"/>
    <col min="1492" max="1492" width="20.6640625" bestFit="1" customWidth="1"/>
    <col min="1493" max="1493" width="17.33203125" bestFit="1" customWidth="1"/>
    <col min="1494" max="1494" width="20.109375" bestFit="1" customWidth="1"/>
    <col min="1495" max="1495" width="14" bestFit="1" customWidth="1"/>
    <col min="1496" max="1496" width="16.77734375" bestFit="1" customWidth="1"/>
    <col min="1497" max="1497" width="17.33203125" bestFit="1" customWidth="1"/>
    <col min="1498" max="1498" width="20.109375" bestFit="1" customWidth="1"/>
    <col min="1499" max="1499" width="16.109375" bestFit="1" customWidth="1"/>
    <col min="1500" max="1500" width="18.88671875" bestFit="1" customWidth="1"/>
    <col min="1501" max="1501" width="17.44140625" bestFit="1" customWidth="1"/>
    <col min="1502" max="1502" width="20.21875" bestFit="1" customWidth="1"/>
    <col min="1503" max="1503" width="14.88671875" bestFit="1" customWidth="1"/>
    <col min="1504" max="1504" width="17.77734375" bestFit="1" customWidth="1"/>
    <col min="1505" max="1505" width="14.33203125" bestFit="1" customWidth="1"/>
    <col min="1506" max="1506" width="17.21875" bestFit="1" customWidth="1"/>
    <col min="1507" max="1507" width="22.109375" bestFit="1" customWidth="1"/>
    <col min="1508" max="1508" width="24.88671875" bestFit="1" customWidth="1"/>
    <col min="1509" max="1509" width="18.44140625" bestFit="1" customWidth="1"/>
    <col min="1510" max="1510" width="21.33203125" bestFit="1" customWidth="1"/>
    <col min="1511" max="1511" width="12.21875" bestFit="1" customWidth="1"/>
    <col min="1512" max="1512" width="15" bestFit="1" customWidth="1"/>
    <col min="1513" max="1513" width="14.21875" bestFit="1" customWidth="1"/>
    <col min="1514" max="1514" width="17" bestFit="1" customWidth="1"/>
    <col min="1515" max="1515" width="16.33203125" bestFit="1" customWidth="1"/>
    <col min="1516" max="1516" width="19.109375" bestFit="1" customWidth="1"/>
    <col min="1517" max="1517" width="15.33203125" bestFit="1" customWidth="1"/>
    <col min="1518" max="1518" width="18.109375" bestFit="1" customWidth="1"/>
    <col min="1519" max="1519" width="14.88671875" bestFit="1" customWidth="1"/>
    <col min="1520" max="1520" width="17.77734375" bestFit="1" customWidth="1"/>
    <col min="1521" max="1521" width="13.5546875" bestFit="1" customWidth="1"/>
    <col min="1522" max="1522" width="16.33203125" bestFit="1" customWidth="1"/>
    <col min="1523" max="1523" width="18.88671875" bestFit="1" customWidth="1"/>
    <col min="1524" max="1524" width="21.77734375" bestFit="1" customWidth="1"/>
    <col min="1525" max="1525" width="19" bestFit="1" customWidth="1"/>
    <col min="1526" max="1526" width="21.88671875" bestFit="1" customWidth="1"/>
    <col min="1527" max="1527" width="15.21875" bestFit="1" customWidth="1"/>
    <col min="1528" max="1528" width="18" bestFit="1" customWidth="1"/>
    <col min="1529" max="1529" width="19" bestFit="1" customWidth="1"/>
    <col min="1530" max="1530" width="21.88671875" bestFit="1" customWidth="1"/>
    <col min="1531" max="1531" width="16.109375" bestFit="1" customWidth="1"/>
    <col min="1532" max="1532" width="18.88671875" bestFit="1" customWidth="1"/>
    <col min="1533" max="1533" width="16.88671875" bestFit="1" customWidth="1"/>
    <col min="1534" max="1534" width="19.6640625" bestFit="1" customWidth="1"/>
    <col min="1535" max="1535" width="15.88671875" bestFit="1" customWidth="1"/>
    <col min="1536" max="1536" width="18.6640625" bestFit="1" customWidth="1"/>
    <col min="1537" max="1537" width="16.109375" bestFit="1" customWidth="1"/>
    <col min="1538" max="1538" width="18.88671875" bestFit="1" customWidth="1"/>
    <col min="1539" max="1539" width="14.33203125" bestFit="1" customWidth="1"/>
    <col min="1540" max="1540" width="17.21875" bestFit="1" customWidth="1"/>
    <col min="1541" max="1541" width="16" bestFit="1" customWidth="1"/>
    <col min="1542" max="1542" width="18.77734375" bestFit="1" customWidth="1"/>
    <col min="1543" max="1543" width="14.33203125" bestFit="1" customWidth="1"/>
    <col min="1544" max="1544" width="17.21875" bestFit="1" customWidth="1"/>
    <col min="1545" max="1545" width="12.6640625" bestFit="1" customWidth="1"/>
    <col min="1546" max="1546" width="15.44140625" bestFit="1" customWidth="1"/>
    <col min="1547" max="1547" width="13.33203125" bestFit="1" customWidth="1"/>
    <col min="1548" max="1548" width="16.109375" bestFit="1" customWidth="1"/>
    <col min="1549" max="1549" width="17" bestFit="1" customWidth="1"/>
    <col min="1550" max="1550" width="19.77734375" bestFit="1" customWidth="1"/>
    <col min="1551" max="1551" width="14.33203125" bestFit="1" customWidth="1"/>
    <col min="1552" max="1552" width="17.21875" bestFit="1" customWidth="1"/>
    <col min="1553" max="1553" width="13.77734375" bestFit="1" customWidth="1"/>
    <col min="1554" max="1554" width="16.5546875" bestFit="1" customWidth="1"/>
    <col min="1555" max="1555" width="16.44140625" bestFit="1" customWidth="1"/>
    <col min="1556" max="1556" width="19.21875" bestFit="1" customWidth="1"/>
    <col min="1557" max="1557" width="15.77734375" bestFit="1" customWidth="1"/>
    <col min="1558" max="1558" width="18.5546875" bestFit="1" customWidth="1"/>
    <col min="1559" max="1559" width="18.21875" bestFit="1" customWidth="1"/>
    <col min="1560" max="1560" width="21" bestFit="1" customWidth="1"/>
    <col min="1561" max="1561" width="19.21875" bestFit="1" customWidth="1"/>
    <col min="1562" max="1562" width="22" bestFit="1" customWidth="1"/>
    <col min="1563" max="1563" width="16" bestFit="1" customWidth="1"/>
    <col min="1564" max="1564" width="18.77734375" bestFit="1" customWidth="1"/>
    <col min="1565" max="1565" width="15.44140625" bestFit="1" customWidth="1"/>
    <col min="1566" max="1566" width="18.21875" bestFit="1" customWidth="1"/>
    <col min="1567" max="1567" width="16.109375" bestFit="1" customWidth="1"/>
    <col min="1568" max="1568" width="18.88671875" bestFit="1" customWidth="1"/>
    <col min="1569" max="1569" width="14" bestFit="1" customWidth="1"/>
    <col min="1570" max="1570" width="16.77734375" bestFit="1" customWidth="1"/>
    <col min="1571" max="1571" width="15.88671875" bestFit="1" customWidth="1"/>
    <col min="1572" max="1572" width="18.6640625" bestFit="1" customWidth="1"/>
    <col min="1573" max="1573" width="13.21875" bestFit="1" customWidth="1"/>
    <col min="1574" max="1574" width="16" bestFit="1" customWidth="1"/>
    <col min="1575" max="1575" width="15.88671875" bestFit="1" customWidth="1"/>
    <col min="1576" max="1576" width="18.6640625" bestFit="1" customWidth="1"/>
    <col min="1577" max="1577" width="18.33203125" bestFit="1" customWidth="1"/>
    <col min="1578" max="1578" width="21.109375" bestFit="1" customWidth="1"/>
    <col min="1579" max="1579" width="16.77734375" bestFit="1" customWidth="1"/>
    <col min="1580" max="1580" width="19.5546875" bestFit="1" customWidth="1"/>
    <col min="1581" max="1581" width="15.44140625" bestFit="1" customWidth="1"/>
    <col min="1582" max="1582" width="18.21875" bestFit="1" customWidth="1"/>
    <col min="1583" max="1583" width="20.5546875" bestFit="1" customWidth="1"/>
    <col min="1584" max="1584" width="23.33203125" bestFit="1" customWidth="1"/>
    <col min="1585" max="1585" width="19.21875" bestFit="1" customWidth="1"/>
    <col min="1586" max="1586" width="22" bestFit="1" customWidth="1"/>
    <col min="1587" max="1587" width="14.88671875" bestFit="1" customWidth="1"/>
    <col min="1588" max="1588" width="17.77734375" bestFit="1" customWidth="1"/>
    <col min="1589" max="1589" width="13.77734375" bestFit="1" customWidth="1"/>
    <col min="1590" max="1590" width="16.5546875" bestFit="1" customWidth="1"/>
    <col min="1591" max="1591" width="13.5546875" bestFit="1" customWidth="1"/>
    <col min="1592" max="1592" width="16.33203125" bestFit="1" customWidth="1"/>
    <col min="1593" max="1593" width="15.33203125" bestFit="1" customWidth="1"/>
    <col min="1594" max="1594" width="18.109375" bestFit="1" customWidth="1"/>
    <col min="1595" max="1595" width="17.88671875" bestFit="1" customWidth="1"/>
    <col min="1596" max="1596" width="20.6640625" bestFit="1" customWidth="1"/>
    <col min="1597" max="1597" width="15.88671875" bestFit="1" customWidth="1"/>
    <col min="1598" max="1598" width="18.6640625" bestFit="1" customWidth="1"/>
    <col min="1599" max="1599" width="12.6640625" bestFit="1" customWidth="1"/>
    <col min="1600" max="1600" width="15.44140625" bestFit="1" customWidth="1"/>
    <col min="1601" max="1601" width="13" bestFit="1" customWidth="1"/>
    <col min="1602" max="1603" width="15.77734375" bestFit="1" customWidth="1"/>
    <col min="1604" max="1604" width="18.5546875" bestFit="1" customWidth="1"/>
    <col min="1605" max="1605" width="15.33203125" bestFit="1" customWidth="1"/>
    <col min="1606" max="1606" width="18.109375" bestFit="1" customWidth="1"/>
    <col min="1607" max="1607" width="14.77734375" bestFit="1" customWidth="1"/>
    <col min="1608" max="1608" width="17.6640625" bestFit="1" customWidth="1"/>
    <col min="1609" max="1609" width="17.33203125" bestFit="1" customWidth="1"/>
    <col min="1610" max="1610" width="20.109375" bestFit="1" customWidth="1"/>
    <col min="1611" max="1611" width="16.109375" bestFit="1" customWidth="1"/>
    <col min="1612" max="1612" width="18.88671875" bestFit="1" customWidth="1"/>
    <col min="1613" max="1613" width="12.44140625" bestFit="1" customWidth="1"/>
    <col min="1614" max="1614" width="15.21875" bestFit="1" customWidth="1"/>
    <col min="1615" max="1615" width="14.88671875" bestFit="1" customWidth="1"/>
    <col min="1616" max="1616" width="17.77734375" bestFit="1" customWidth="1"/>
    <col min="1617" max="1617" width="13.33203125" bestFit="1" customWidth="1"/>
    <col min="1618" max="1618" width="16.109375" bestFit="1" customWidth="1"/>
    <col min="1619" max="1619" width="16.44140625" bestFit="1" customWidth="1"/>
    <col min="1620" max="1620" width="19.21875" bestFit="1" customWidth="1"/>
    <col min="1621" max="1621" width="16.5546875" bestFit="1" customWidth="1"/>
    <col min="1622" max="1622" width="19.33203125" bestFit="1" customWidth="1"/>
    <col min="1623" max="1623" width="13.6640625" bestFit="1" customWidth="1"/>
    <col min="1624" max="1625" width="16.44140625" bestFit="1" customWidth="1"/>
    <col min="1626" max="1626" width="19.21875" bestFit="1" customWidth="1"/>
    <col min="1627" max="1627" width="16.77734375" bestFit="1" customWidth="1"/>
    <col min="1628" max="1628" width="19.5546875" bestFit="1" customWidth="1"/>
    <col min="1629" max="1629" width="17.44140625" bestFit="1" customWidth="1"/>
    <col min="1630" max="1630" width="20.21875" bestFit="1" customWidth="1"/>
    <col min="1631" max="1631" width="13.21875" bestFit="1" customWidth="1"/>
    <col min="1632" max="1632" width="16" bestFit="1" customWidth="1"/>
    <col min="1633" max="1633" width="12" bestFit="1" customWidth="1"/>
    <col min="1634" max="1634" width="14.77734375" bestFit="1" customWidth="1"/>
    <col min="1635" max="1635" width="15.109375" bestFit="1" customWidth="1"/>
    <col min="1636" max="1636" width="17.88671875" bestFit="1" customWidth="1"/>
    <col min="1637" max="1637" width="19.33203125" bestFit="1" customWidth="1"/>
    <col min="1638" max="1638" width="22.109375" bestFit="1" customWidth="1"/>
    <col min="1639" max="1639" width="16.44140625" bestFit="1" customWidth="1"/>
    <col min="1640" max="1640" width="19.21875" bestFit="1" customWidth="1"/>
    <col min="1641" max="1641" width="15.44140625" bestFit="1" customWidth="1"/>
    <col min="1642" max="1642" width="18.21875" bestFit="1" customWidth="1"/>
    <col min="1643" max="1643" width="11.44140625" bestFit="1" customWidth="1"/>
    <col min="1644" max="1644" width="14.21875" bestFit="1" customWidth="1"/>
    <col min="1645" max="1645" width="14.5546875" bestFit="1" customWidth="1"/>
    <col min="1646" max="1646" width="17.44140625" bestFit="1" customWidth="1"/>
    <col min="1647" max="1647" width="16.44140625" bestFit="1" customWidth="1"/>
    <col min="1648" max="1648" width="19.21875" bestFit="1" customWidth="1"/>
    <col min="1649" max="1649" width="15.109375" bestFit="1" customWidth="1"/>
    <col min="1650" max="1650" width="17.88671875" bestFit="1" customWidth="1"/>
    <col min="1651" max="1651" width="13.5546875" bestFit="1" customWidth="1"/>
    <col min="1652" max="1652" width="16.33203125" bestFit="1" customWidth="1"/>
    <col min="1653" max="1653" width="16.6640625" bestFit="1" customWidth="1"/>
    <col min="1654" max="1654" width="19.44140625" bestFit="1" customWidth="1"/>
    <col min="1655" max="1655" width="15.33203125" bestFit="1" customWidth="1"/>
    <col min="1656" max="1656" width="18.109375" bestFit="1" customWidth="1"/>
    <col min="1657" max="1657" width="13.77734375" bestFit="1" customWidth="1"/>
    <col min="1658" max="1658" width="16.5546875" bestFit="1" customWidth="1"/>
    <col min="1659" max="1659" width="18.88671875" bestFit="1" customWidth="1"/>
    <col min="1660" max="1660" width="21.77734375" bestFit="1" customWidth="1"/>
    <col min="1661" max="1661" width="17.88671875" bestFit="1" customWidth="1"/>
    <col min="1662" max="1662" width="20.6640625" bestFit="1" customWidth="1"/>
    <col min="1663" max="1663" width="19" bestFit="1" customWidth="1"/>
    <col min="1664" max="1664" width="21.88671875" bestFit="1" customWidth="1"/>
    <col min="1665" max="1665" width="11.44140625" bestFit="1" customWidth="1"/>
    <col min="1666" max="1666" width="14.21875" bestFit="1" customWidth="1"/>
    <col min="1667" max="1667" width="12.6640625" bestFit="1" customWidth="1"/>
    <col min="1668" max="1668" width="15.44140625" bestFit="1" customWidth="1"/>
    <col min="1669" max="1669" width="13.6640625" bestFit="1" customWidth="1"/>
    <col min="1670" max="1670" width="16.44140625" bestFit="1" customWidth="1"/>
    <col min="1671" max="1671" width="17.21875" bestFit="1" customWidth="1"/>
    <col min="1672" max="1672" width="20" bestFit="1" customWidth="1"/>
    <col min="1673" max="1673" width="19.21875" bestFit="1" customWidth="1"/>
    <col min="1674" max="1674" width="22" bestFit="1" customWidth="1"/>
    <col min="1675" max="1675" width="14.77734375" bestFit="1" customWidth="1"/>
    <col min="1676" max="1676" width="17.6640625" bestFit="1" customWidth="1"/>
    <col min="1677" max="1677" width="14.5546875" bestFit="1" customWidth="1"/>
    <col min="1678" max="1678" width="17.44140625" bestFit="1" customWidth="1"/>
    <col min="1679" max="1679" width="13.44140625" bestFit="1" customWidth="1"/>
    <col min="1680" max="1680" width="16.21875" bestFit="1" customWidth="1"/>
    <col min="1681" max="1681" width="16.5546875" bestFit="1" customWidth="1"/>
    <col min="1682" max="1682" width="19.33203125" bestFit="1" customWidth="1"/>
    <col min="1683" max="1683" width="18.88671875" bestFit="1" customWidth="1"/>
    <col min="1684" max="1684" width="21.77734375" bestFit="1" customWidth="1"/>
    <col min="1685" max="1685" width="18.77734375" bestFit="1" customWidth="1"/>
    <col min="1686" max="1686" width="21.6640625" bestFit="1" customWidth="1"/>
    <col min="1687" max="1687" width="12.5546875" bestFit="1" customWidth="1"/>
    <col min="1688" max="1688" width="15.33203125" bestFit="1" customWidth="1"/>
    <col min="1689" max="1689" width="19.44140625" bestFit="1" customWidth="1"/>
    <col min="1690" max="1690" width="22.21875" bestFit="1" customWidth="1"/>
    <col min="1691" max="1691" width="16.5546875" bestFit="1" customWidth="1"/>
    <col min="1692" max="1692" width="19.33203125" bestFit="1" customWidth="1"/>
    <col min="1693" max="1693" width="13.44140625" bestFit="1" customWidth="1"/>
    <col min="1694" max="1694" width="16.21875" bestFit="1" customWidth="1"/>
    <col min="1695" max="1695" width="19" bestFit="1" customWidth="1"/>
    <col min="1696" max="1696" width="21.88671875" bestFit="1" customWidth="1"/>
    <col min="1697" max="1697" width="14.88671875" bestFit="1" customWidth="1"/>
    <col min="1698" max="1698" width="17.77734375" bestFit="1" customWidth="1"/>
    <col min="1699" max="1699" width="12.21875" bestFit="1" customWidth="1"/>
    <col min="1700" max="1700" width="15" bestFit="1" customWidth="1"/>
    <col min="1701" max="1701" width="21.21875" bestFit="1" customWidth="1"/>
    <col min="1702" max="1702" width="24" bestFit="1" customWidth="1"/>
    <col min="1703" max="1703" width="13.33203125" bestFit="1" customWidth="1"/>
    <col min="1704" max="1704" width="16.109375" bestFit="1" customWidth="1"/>
    <col min="1705" max="1705" width="19.5546875" bestFit="1" customWidth="1"/>
    <col min="1706" max="1706" width="22.33203125" bestFit="1" customWidth="1"/>
    <col min="1707" max="1707" width="18.5546875" bestFit="1" customWidth="1"/>
    <col min="1708" max="1708" width="21.44140625" bestFit="1" customWidth="1"/>
    <col min="1709" max="1709" width="15.33203125" bestFit="1" customWidth="1"/>
    <col min="1710" max="1710" width="18.109375" bestFit="1" customWidth="1"/>
    <col min="1711" max="1711" width="16.88671875" bestFit="1" customWidth="1"/>
    <col min="1712" max="1712" width="19.6640625" bestFit="1" customWidth="1"/>
    <col min="1713" max="1713" width="14.5546875" bestFit="1" customWidth="1"/>
    <col min="1714" max="1714" width="17.44140625" bestFit="1" customWidth="1"/>
    <col min="1715" max="1715" width="14.88671875" bestFit="1" customWidth="1"/>
    <col min="1716" max="1716" width="17.77734375" bestFit="1" customWidth="1"/>
    <col min="1717" max="1717" width="12.88671875" bestFit="1" customWidth="1"/>
    <col min="1718" max="1718" width="15.6640625" bestFit="1" customWidth="1"/>
    <col min="1719" max="1719" width="18.77734375" bestFit="1" customWidth="1"/>
    <col min="1720" max="1720" width="21.6640625" bestFit="1" customWidth="1"/>
    <col min="1721" max="1721" width="13.109375" bestFit="1" customWidth="1"/>
    <col min="1722" max="1722" width="15.88671875" bestFit="1" customWidth="1"/>
    <col min="1723" max="1723" width="17.5546875" bestFit="1" customWidth="1"/>
    <col min="1724" max="1724" width="20.33203125" bestFit="1" customWidth="1"/>
    <col min="1725" max="1725" width="14.44140625" bestFit="1" customWidth="1"/>
    <col min="1726" max="1726" width="17.33203125" bestFit="1" customWidth="1"/>
    <col min="1727" max="1727" width="14.88671875" bestFit="1" customWidth="1"/>
    <col min="1728" max="1728" width="17.77734375" bestFit="1" customWidth="1"/>
    <col min="1729" max="1729" width="15.33203125" bestFit="1" customWidth="1"/>
    <col min="1730" max="1730" width="18.109375" bestFit="1" customWidth="1"/>
    <col min="1731" max="1731" width="17.109375" bestFit="1" customWidth="1"/>
    <col min="1732" max="1732" width="19.88671875" bestFit="1" customWidth="1"/>
    <col min="1733" max="1733" width="15.6640625" bestFit="1" customWidth="1"/>
    <col min="1734" max="1734" width="18.44140625" bestFit="1" customWidth="1"/>
    <col min="1735" max="1735" width="13.5546875" bestFit="1" customWidth="1"/>
    <col min="1736" max="1736" width="16.33203125" bestFit="1" customWidth="1"/>
    <col min="1737" max="1737" width="17.33203125" bestFit="1" customWidth="1"/>
    <col min="1738" max="1738" width="20.109375" bestFit="1" customWidth="1"/>
    <col min="1739" max="1739" width="19.44140625" bestFit="1" customWidth="1"/>
    <col min="1740" max="1740" width="22.21875" bestFit="1" customWidth="1"/>
    <col min="1741" max="1741" width="17.77734375" bestFit="1" customWidth="1"/>
    <col min="1742" max="1742" width="20.5546875" bestFit="1" customWidth="1"/>
    <col min="1743" max="1743" width="17.6640625" bestFit="1" customWidth="1"/>
    <col min="1744" max="1744" width="20.44140625" bestFit="1" customWidth="1"/>
    <col min="1745" max="1745" width="16.88671875" bestFit="1" customWidth="1"/>
    <col min="1746" max="1746" width="19.6640625" bestFit="1" customWidth="1"/>
    <col min="1747" max="1747" width="13.88671875" bestFit="1" customWidth="1"/>
    <col min="1748" max="1748" width="16.6640625" bestFit="1" customWidth="1"/>
    <col min="1749" max="1749" width="13.77734375" bestFit="1" customWidth="1"/>
    <col min="1750" max="1750" width="16.5546875" bestFit="1" customWidth="1"/>
    <col min="1751" max="1751" width="16.44140625" bestFit="1" customWidth="1"/>
    <col min="1752" max="1752" width="19.21875" bestFit="1" customWidth="1"/>
    <col min="1753" max="1753" width="16" bestFit="1" customWidth="1"/>
    <col min="1754" max="1754" width="18.77734375" bestFit="1" customWidth="1"/>
    <col min="1755" max="1755" width="14.5546875" bestFit="1" customWidth="1"/>
    <col min="1756" max="1756" width="17.44140625" bestFit="1" customWidth="1"/>
    <col min="1757" max="1757" width="14" bestFit="1" customWidth="1"/>
    <col min="1758" max="1758" width="16.77734375" bestFit="1" customWidth="1"/>
    <col min="1759" max="1759" width="21.109375" bestFit="1" customWidth="1"/>
    <col min="1760" max="1760" width="23.88671875" bestFit="1" customWidth="1"/>
    <col min="1761" max="1761" width="18" bestFit="1" customWidth="1"/>
    <col min="1762" max="1762" width="20.77734375" bestFit="1" customWidth="1"/>
    <col min="1763" max="1763" width="16.77734375" bestFit="1" customWidth="1"/>
    <col min="1764" max="1764" width="19.5546875" bestFit="1" customWidth="1"/>
    <col min="1765" max="1765" width="17.109375" bestFit="1" customWidth="1"/>
    <col min="1766" max="1766" width="19.88671875" bestFit="1" customWidth="1"/>
    <col min="1767" max="1767" width="18.6640625" bestFit="1" customWidth="1"/>
    <col min="1768" max="1768" width="21.5546875" bestFit="1" customWidth="1"/>
    <col min="1769" max="1769" width="16.109375" bestFit="1" customWidth="1"/>
    <col min="1770" max="1770" width="18.88671875" bestFit="1" customWidth="1"/>
    <col min="1771" max="1771" width="17.109375" bestFit="1" customWidth="1"/>
    <col min="1772" max="1772" width="19.88671875" bestFit="1" customWidth="1"/>
    <col min="1773" max="1773" width="16.77734375" bestFit="1" customWidth="1"/>
    <col min="1774" max="1774" width="19.5546875" bestFit="1" customWidth="1"/>
    <col min="1775" max="1775" width="14.88671875" bestFit="1" customWidth="1"/>
    <col min="1776" max="1776" width="17.77734375" bestFit="1" customWidth="1"/>
    <col min="1777" max="1777" width="13.21875" bestFit="1" customWidth="1"/>
    <col min="1778" max="1778" width="16" bestFit="1" customWidth="1"/>
    <col min="1779" max="1779" width="19.6640625" bestFit="1" customWidth="1"/>
    <col min="1780" max="1780" width="22.44140625" bestFit="1" customWidth="1"/>
    <col min="1781" max="1781" width="19" bestFit="1" customWidth="1"/>
    <col min="1782" max="1782" width="21.88671875" bestFit="1" customWidth="1"/>
    <col min="1783" max="1783" width="14.5546875" bestFit="1" customWidth="1"/>
    <col min="1784" max="1784" width="17.44140625" bestFit="1" customWidth="1"/>
    <col min="1785" max="1785" width="15.88671875" bestFit="1" customWidth="1"/>
    <col min="1786" max="1786" width="18.6640625" bestFit="1" customWidth="1"/>
    <col min="1787" max="1787" width="14.6640625" bestFit="1" customWidth="1"/>
    <col min="1788" max="1788" width="17.5546875" bestFit="1" customWidth="1"/>
    <col min="1789" max="1789" width="13.109375" bestFit="1" customWidth="1"/>
    <col min="1790" max="1790" width="15.88671875" bestFit="1" customWidth="1"/>
    <col min="1791" max="1791" width="12.77734375" bestFit="1" customWidth="1"/>
    <col min="1792" max="1792" width="15.5546875" bestFit="1" customWidth="1"/>
    <col min="1793" max="1793" width="14.109375" bestFit="1" customWidth="1"/>
    <col min="1794" max="1794" width="16.88671875" bestFit="1" customWidth="1"/>
    <col min="1795" max="1795" width="14.21875" bestFit="1" customWidth="1"/>
    <col min="1796" max="1796" width="17" bestFit="1" customWidth="1"/>
    <col min="1797" max="1797" width="12.44140625" bestFit="1" customWidth="1"/>
    <col min="1798" max="1798" width="15.21875" bestFit="1" customWidth="1"/>
    <col min="1799" max="1799" width="15.6640625" bestFit="1" customWidth="1"/>
    <col min="1800" max="1800" width="18.44140625" bestFit="1" customWidth="1"/>
    <col min="1801" max="1801" width="19.21875" bestFit="1" customWidth="1"/>
    <col min="1802" max="1802" width="22" bestFit="1" customWidth="1"/>
    <col min="1803" max="1803" width="15.5546875" bestFit="1" customWidth="1"/>
    <col min="1804" max="1804" width="18.33203125" bestFit="1" customWidth="1"/>
    <col min="1805" max="1805" width="13.88671875" bestFit="1" customWidth="1"/>
    <col min="1806" max="1806" width="16.6640625" bestFit="1" customWidth="1"/>
    <col min="1807" max="1807" width="16.44140625" bestFit="1" customWidth="1"/>
    <col min="1808" max="1808" width="19.21875" bestFit="1" customWidth="1"/>
    <col min="1809" max="1809" width="14.5546875" bestFit="1" customWidth="1"/>
    <col min="1810" max="1810" width="17.44140625" bestFit="1" customWidth="1"/>
    <col min="1811" max="1811" width="12.88671875" bestFit="1" customWidth="1"/>
    <col min="1812" max="1812" width="15.6640625" bestFit="1" customWidth="1"/>
    <col min="1813" max="1813" width="20.109375" bestFit="1" customWidth="1"/>
    <col min="1814" max="1814" width="22.88671875" bestFit="1" customWidth="1"/>
    <col min="1815" max="1815" width="18" bestFit="1" customWidth="1"/>
    <col min="1816" max="1816" width="20.77734375" bestFit="1" customWidth="1"/>
    <col min="1817" max="1817" width="15.33203125" bestFit="1" customWidth="1"/>
    <col min="1818" max="1818" width="18.109375" bestFit="1" customWidth="1"/>
    <col min="1819" max="1819" width="16" bestFit="1" customWidth="1"/>
    <col min="1820" max="1820" width="18.77734375" bestFit="1" customWidth="1"/>
    <col min="1821" max="1821" width="12.6640625" bestFit="1" customWidth="1"/>
    <col min="1822" max="1822" width="15.44140625" bestFit="1" customWidth="1"/>
    <col min="1823" max="1823" width="14.33203125" bestFit="1" customWidth="1"/>
    <col min="1824" max="1824" width="17.21875" bestFit="1" customWidth="1"/>
    <col min="1825" max="1825" width="13.33203125" bestFit="1" customWidth="1"/>
    <col min="1826" max="1826" width="16.109375" bestFit="1" customWidth="1"/>
    <col min="1827" max="1827" width="15.44140625" bestFit="1" customWidth="1"/>
    <col min="1828" max="1828" width="18.21875" bestFit="1" customWidth="1"/>
    <col min="1829" max="1829" width="10.77734375" bestFit="1" customWidth="1"/>
  </cols>
  <sheetData>
    <row r="3" spans="1:5" x14ac:dyDescent="0.3">
      <c r="A3" s="7" t="s">
        <v>6204</v>
      </c>
      <c r="B3" s="7" t="s">
        <v>6198</v>
      </c>
    </row>
    <row r="4" spans="1:5" x14ac:dyDescent="0.3">
      <c r="A4" s="7" t="s">
        <v>6203</v>
      </c>
      <c r="B4" t="s">
        <v>6199</v>
      </c>
      <c r="C4" t="s">
        <v>6200</v>
      </c>
      <c r="D4" t="s">
        <v>6201</v>
      </c>
      <c r="E4" t="s">
        <v>6202</v>
      </c>
    </row>
    <row r="5" spans="1:5" x14ac:dyDescent="0.3">
      <c r="A5" s="8" t="s">
        <v>318</v>
      </c>
      <c r="B5" s="10">
        <v>851.1999999999997</v>
      </c>
      <c r="C5" s="10">
        <v>2418.3900000000003</v>
      </c>
      <c r="D5" s="10">
        <v>2584.3449999999993</v>
      </c>
      <c r="E5" s="10">
        <v>842.93000000000006</v>
      </c>
    </row>
    <row r="6" spans="1:5" x14ac:dyDescent="0.3">
      <c r="A6" s="8" t="s">
        <v>28</v>
      </c>
      <c r="B6" s="10">
        <v>297.86</v>
      </c>
      <c r="C6" s="10">
        <v>792.18999999999994</v>
      </c>
      <c r="D6" s="10">
        <v>1449.3000000000002</v>
      </c>
      <c r="E6" s="10">
        <v>259.15499999999997</v>
      </c>
    </row>
    <row r="7" spans="1:5" x14ac:dyDescent="0.3">
      <c r="A7" s="8" t="s">
        <v>19</v>
      </c>
      <c r="B7" s="10">
        <v>3904.0600000000009</v>
      </c>
      <c r="C7" s="10">
        <v>13186.574999999992</v>
      </c>
      <c r="D7" s="10">
        <v>12671.495000000004</v>
      </c>
      <c r="E7" s="10">
        <v>5876.7550000000028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6484C-F326-4C29-9E49-079F29F718AA}">
  <dimension ref="A1:X54"/>
  <sheetViews>
    <sheetView showGridLines="0" tabSelected="1" zoomScaleNormal="100" workbookViewId="0">
      <selection activeCell="J8" sqref="J8"/>
    </sheetView>
  </sheetViews>
  <sheetFormatPr defaultRowHeight="14.4" x14ac:dyDescent="0.3"/>
  <sheetData>
    <row r="1" spans="1:24" x14ac:dyDescent="0.3">
      <c r="A1" s="9"/>
      <c r="B1" s="9"/>
      <c r="C1" s="9"/>
      <c r="D1" s="9"/>
      <c r="E1" s="9"/>
      <c r="F1" s="9"/>
      <c r="G1" s="9"/>
      <c r="H1" s="9"/>
      <c r="I1" s="9"/>
      <c r="J1" s="9"/>
      <c r="K1" s="9"/>
      <c r="L1" s="9"/>
      <c r="M1" s="9"/>
      <c r="N1" s="9"/>
      <c r="O1" s="9"/>
      <c r="P1" s="9"/>
      <c r="Q1" s="9"/>
      <c r="R1" s="9"/>
      <c r="S1" s="9"/>
      <c r="T1" s="9"/>
      <c r="U1" s="9"/>
      <c r="V1" s="9"/>
      <c r="W1" s="9"/>
      <c r="X1" s="9"/>
    </row>
    <row r="2" spans="1:24" x14ac:dyDescent="0.3">
      <c r="A2" s="9"/>
      <c r="B2" s="9"/>
      <c r="C2" s="9"/>
      <c r="D2" s="9"/>
      <c r="E2" s="9"/>
      <c r="F2" s="9"/>
      <c r="G2" s="9"/>
      <c r="H2" s="9"/>
      <c r="I2" s="9"/>
      <c r="J2" s="9"/>
      <c r="K2" s="9"/>
      <c r="L2" s="9"/>
      <c r="M2" s="9"/>
      <c r="N2" s="9"/>
      <c r="O2" s="9"/>
      <c r="P2" s="9"/>
      <c r="Q2" s="9"/>
      <c r="R2" s="9"/>
      <c r="S2" s="9"/>
      <c r="T2" s="9"/>
      <c r="U2" s="9"/>
      <c r="V2" s="9"/>
      <c r="W2" s="9"/>
      <c r="X2" s="9"/>
    </row>
    <row r="3" spans="1:24" x14ac:dyDescent="0.3">
      <c r="A3" s="9"/>
      <c r="B3" s="9"/>
      <c r="C3" s="9"/>
      <c r="D3" s="9"/>
      <c r="E3" s="9"/>
      <c r="F3" s="9"/>
      <c r="G3" s="9"/>
      <c r="H3" s="9"/>
      <c r="I3" s="9"/>
      <c r="J3" s="9"/>
      <c r="K3" s="9"/>
      <c r="L3" s="9"/>
      <c r="M3" s="9"/>
      <c r="N3" s="9"/>
      <c r="O3" s="9"/>
      <c r="P3" s="9"/>
      <c r="Q3" s="9"/>
      <c r="R3" s="9"/>
      <c r="S3" s="9"/>
      <c r="T3" s="9"/>
      <c r="U3" s="9"/>
      <c r="V3" s="9"/>
      <c r="W3" s="9"/>
      <c r="X3" s="9"/>
    </row>
    <row r="4" spans="1:24" x14ac:dyDescent="0.3">
      <c r="A4" s="9"/>
      <c r="B4" s="9"/>
      <c r="C4" s="9"/>
      <c r="D4" s="9"/>
      <c r="E4" s="9"/>
      <c r="F4" s="9"/>
      <c r="G4" s="9"/>
      <c r="H4" s="9"/>
      <c r="I4" s="9"/>
      <c r="J4" s="9"/>
      <c r="K4" s="9"/>
      <c r="L4" s="9"/>
      <c r="M4" s="9"/>
      <c r="N4" s="9"/>
      <c r="O4" s="9"/>
      <c r="P4" s="9"/>
      <c r="Q4" s="9"/>
      <c r="R4" s="9"/>
      <c r="S4" s="9"/>
      <c r="T4" s="9"/>
      <c r="U4" s="9"/>
      <c r="V4" s="9"/>
      <c r="W4" s="9"/>
      <c r="X4" s="9"/>
    </row>
    <row r="5" spans="1:24" x14ac:dyDescent="0.3">
      <c r="A5" s="9"/>
      <c r="B5" s="9"/>
      <c r="C5" s="9"/>
      <c r="D5" s="9"/>
      <c r="E5" s="9"/>
      <c r="F5" s="9"/>
      <c r="G5" s="9"/>
      <c r="H5" s="9"/>
      <c r="I5" s="9"/>
      <c r="J5" s="9"/>
      <c r="K5" s="9"/>
      <c r="L5" s="9"/>
      <c r="M5" s="9"/>
      <c r="N5" s="9"/>
      <c r="O5" s="9"/>
      <c r="P5" s="9"/>
      <c r="Q5" s="9"/>
      <c r="R5" s="9"/>
      <c r="S5" s="9"/>
      <c r="T5" s="9"/>
      <c r="U5" s="9"/>
      <c r="V5" s="9"/>
      <c r="W5" s="9"/>
      <c r="X5" s="9"/>
    </row>
    <row r="6" spans="1:24" x14ac:dyDescent="0.3">
      <c r="A6" s="9"/>
      <c r="B6" s="9"/>
      <c r="C6" s="9"/>
      <c r="D6" s="9"/>
      <c r="E6" s="9"/>
      <c r="F6" s="9"/>
      <c r="G6" s="9"/>
      <c r="H6" s="9"/>
      <c r="I6" s="9"/>
      <c r="J6" s="9"/>
      <c r="K6" s="9"/>
      <c r="L6" s="9"/>
      <c r="M6" s="9"/>
      <c r="N6" s="9"/>
      <c r="O6" s="9"/>
      <c r="P6" s="9"/>
      <c r="Q6" s="9"/>
      <c r="R6" s="9"/>
      <c r="S6" s="9"/>
      <c r="T6" s="9"/>
      <c r="U6" s="9"/>
      <c r="V6" s="9"/>
      <c r="W6" s="9"/>
      <c r="X6" s="9"/>
    </row>
    <row r="7" spans="1:24" x14ac:dyDescent="0.3">
      <c r="A7" s="9"/>
      <c r="B7" s="9"/>
      <c r="C7" s="9"/>
      <c r="D7" s="9"/>
      <c r="E7" s="9"/>
      <c r="F7" s="9"/>
      <c r="G7" s="9"/>
      <c r="H7" s="9"/>
      <c r="I7" s="9"/>
      <c r="J7" s="9"/>
      <c r="K7" s="9"/>
      <c r="L7" s="9"/>
      <c r="M7" s="9"/>
      <c r="N7" s="9"/>
      <c r="O7" s="9"/>
      <c r="P7" s="9"/>
      <c r="Q7" s="9"/>
      <c r="R7" s="9"/>
      <c r="S7" s="9"/>
      <c r="T7" s="9"/>
      <c r="U7" s="9"/>
      <c r="V7" s="9"/>
      <c r="W7" s="9"/>
      <c r="X7" s="9"/>
    </row>
    <row r="8" spans="1:24" x14ac:dyDescent="0.3">
      <c r="A8" s="9"/>
      <c r="B8" s="9"/>
      <c r="C8" s="9"/>
      <c r="D8" s="9"/>
      <c r="E8" s="9"/>
      <c r="F8" s="9"/>
      <c r="G8" s="9"/>
      <c r="H8" s="9"/>
      <c r="I8" s="9"/>
      <c r="J8" s="9"/>
      <c r="K8" s="9"/>
      <c r="L8" s="9"/>
      <c r="M8" s="9"/>
      <c r="N8" s="9"/>
      <c r="O8" s="9"/>
      <c r="P8" s="9"/>
      <c r="Q8" s="9"/>
      <c r="R8" s="9"/>
      <c r="S8" s="9"/>
      <c r="T8" s="9"/>
      <c r="U8" s="9"/>
      <c r="V8" s="9"/>
      <c r="W8" s="9"/>
      <c r="X8" s="9"/>
    </row>
    <row r="9" spans="1:24" x14ac:dyDescent="0.3">
      <c r="A9" s="9"/>
      <c r="B9" s="9"/>
      <c r="C9" s="9"/>
      <c r="D9" s="9"/>
      <c r="E9" s="9"/>
      <c r="F9" s="9"/>
      <c r="G9" s="9"/>
      <c r="H9" s="9"/>
      <c r="I9" s="9"/>
      <c r="J9" s="9"/>
      <c r="K9" s="9"/>
      <c r="L9" s="9"/>
      <c r="M9" s="9"/>
      <c r="N9" s="9"/>
      <c r="O9" s="9"/>
      <c r="P9" s="9"/>
      <c r="Q9" s="9"/>
      <c r="R9" s="9"/>
      <c r="S9" s="9"/>
      <c r="T9" s="9"/>
      <c r="U9" s="9"/>
      <c r="V9" s="9"/>
      <c r="W9" s="9"/>
      <c r="X9" s="9"/>
    </row>
    <row r="10" spans="1:24" x14ac:dyDescent="0.3">
      <c r="A10" s="9"/>
      <c r="B10" s="9"/>
      <c r="C10" s="9"/>
      <c r="D10" s="9"/>
      <c r="E10" s="9"/>
      <c r="F10" s="9"/>
      <c r="G10" s="9"/>
      <c r="H10" s="9"/>
      <c r="I10" s="9"/>
      <c r="J10" s="9"/>
      <c r="K10" s="9"/>
      <c r="L10" s="9"/>
      <c r="M10" s="9"/>
      <c r="N10" s="9"/>
      <c r="O10" s="9"/>
      <c r="P10" s="9"/>
      <c r="Q10" s="9"/>
      <c r="R10" s="9"/>
      <c r="S10" s="9"/>
      <c r="T10" s="9"/>
      <c r="U10" s="9"/>
      <c r="V10" s="9"/>
      <c r="W10" s="9"/>
      <c r="X10" s="9"/>
    </row>
    <row r="11" spans="1:24" x14ac:dyDescent="0.3">
      <c r="A11" s="9"/>
      <c r="B11" s="9"/>
      <c r="C11" s="9"/>
      <c r="D11" s="9"/>
      <c r="E11" s="9"/>
      <c r="F11" s="9"/>
      <c r="G11" s="9"/>
      <c r="H11" s="9"/>
      <c r="I11" s="9"/>
      <c r="J11" s="9"/>
      <c r="K11" s="9"/>
      <c r="L11" s="9"/>
      <c r="M11" s="9"/>
      <c r="N11" s="9"/>
      <c r="O11" s="9"/>
      <c r="P11" s="9"/>
      <c r="Q11" s="9"/>
      <c r="R11" s="9"/>
      <c r="S11" s="9"/>
      <c r="T11" s="9"/>
      <c r="U11" s="9"/>
      <c r="V11" s="9"/>
      <c r="W11" s="9"/>
      <c r="X11" s="9"/>
    </row>
    <row r="12" spans="1:24" x14ac:dyDescent="0.3">
      <c r="A12" s="9"/>
      <c r="B12" s="9"/>
      <c r="C12" s="9"/>
      <c r="D12" s="9"/>
      <c r="E12" s="9"/>
      <c r="F12" s="9"/>
      <c r="G12" s="9"/>
      <c r="H12" s="9"/>
      <c r="I12" s="9"/>
      <c r="J12" s="9"/>
      <c r="K12" s="9"/>
      <c r="L12" s="9"/>
      <c r="M12" s="9"/>
      <c r="N12" s="9"/>
      <c r="O12" s="9"/>
      <c r="P12" s="9"/>
      <c r="Q12" s="9"/>
      <c r="R12" s="9"/>
      <c r="S12" s="9"/>
      <c r="T12" s="9"/>
      <c r="U12" s="9"/>
      <c r="V12" s="9"/>
      <c r="W12" s="9"/>
      <c r="X12" s="9"/>
    </row>
    <row r="13" spans="1:24" x14ac:dyDescent="0.3">
      <c r="A13" s="9"/>
      <c r="B13" s="9"/>
      <c r="C13" s="9"/>
      <c r="D13" s="9"/>
      <c r="E13" s="9"/>
      <c r="F13" s="9"/>
      <c r="G13" s="9"/>
      <c r="H13" s="9"/>
      <c r="I13" s="9"/>
      <c r="J13" s="9"/>
      <c r="K13" s="9"/>
      <c r="L13" s="9"/>
      <c r="M13" s="9"/>
      <c r="N13" s="9"/>
      <c r="O13" s="9"/>
      <c r="P13" s="9"/>
      <c r="Q13" s="9"/>
      <c r="R13" s="9"/>
      <c r="S13" s="9"/>
      <c r="T13" s="9"/>
      <c r="U13" s="9"/>
      <c r="V13" s="9"/>
      <c r="W13" s="9"/>
      <c r="X13" s="9"/>
    </row>
    <row r="14" spans="1:24" x14ac:dyDescent="0.3">
      <c r="A14" s="9"/>
      <c r="B14" s="9"/>
      <c r="C14" s="9"/>
      <c r="D14" s="9"/>
      <c r="E14" s="9"/>
      <c r="F14" s="9"/>
      <c r="G14" s="9"/>
      <c r="H14" s="9"/>
      <c r="I14" s="9"/>
      <c r="J14" s="9"/>
      <c r="K14" s="9"/>
      <c r="L14" s="9"/>
      <c r="M14" s="9"/>
      <c r="N14" s="9"/>
      <c r="O14" s="9"/>
      <c r="P14" s="9"/>
      <c r="Q14" s="9"/>
      <c r="R14" s="9"/>
      <c r="S14" s="9"/>
      <c r="T14" s="9"/>
      <c r="U14" s="9"/>
      <c r="V14" s="9"/>
      <c r="W14" s="9"/>
      <c r="X14" s="9"/>
    </row>
    <row r="15" spans="1:24" x14ac:dyDescent="0.3">
      <c r="A15" s="9"/>
      <c r="B15" s="9"/>
      <c r="C15" s="9"/>
      <c r="D15" s="9"/>
      <c r="E15" s="9"/>
      <c r="F15" s="9"/>
      <c r="G15" s="9"/>
      <c r="H15" s="9"/>
      <c r="I15" s="9"/>
      <c r="J15" s="9"/>
      <c r="K15" s="9"/>
      <c r="L15" s="9"/>
      <c r="M15" s="9"/>
      <c r="N15" s="9"/>
      <c r="O15" s="9"/>
      <c r="P15" s="9"/>
      <c r="Q15" s="9"/>
      <c r="R15" s="9"/>
      <c r="S15" s="9"/>
      <c r="T15" s="9"/>
      <c r="U15" s="9"/>
      <c r="V15" s="9"/>
      <c r="W15" s="9"/>
      <c r="X15" s="9"/>
    </row>
    <row r="16" spans="1:24" x14ac:dyDescent="0.3">
      <c r="A16" s="9"/>
      <c r="B16" s="9"/>
      <c r="C16" s="9"/>
      <c r="D16" s="9"/>
      <c r="E16" s="9"/>
      <c r="F16" s="9"/>
      <c r="G16" s="9"/>
      <c r="H16" s="9"/>
      <c r="I16" s="9"/>
      <c r="J16" s="9"/>
      <c r="K16" s="9"/>
      <c r="L16" s="9"/>
      <c r="M16" s="9"/>
      <c r="N16" s="9"/>
      <c r="O16" s="9"/>
      <c r="P16" s="9"/>
      <c r="Q16" s="9"/>
      <c r="R16" s="9"/>
      <c r="S16" s="9"/>
      <c r="T16" s="9"/>
      <c r="U16" s="9"/>
      <c r="V16" s="9"/>
      <c r="W16" s="9"/>
      <c r="X16" s="9"/>
    </row>
    <row r="17" spans="1:24" x14ac:dyDescent="0.3">
      <c r="A17" s="9"/>
      <c r="B17" s="9"/>
      <c r="C17" s="9"/>
      <c r="D17" s="9"/>
      <c r="E17" s="9"/>
      <c r="F17" s="9"/>
      <c r="G17" s="9"/>
      <c r="H17" s="9"/>
      <c r="I17" s="9"/>
      <c r="J17" s="9"/>
      <c r="K17" s="9"/>
      <c r="L17" s="9"/>
      <c r="M17" s="9"/>
      <c r="N17" s="9"/>
      <c r="O17" s="9"/>
      <c r="P17" s="9"/>
      <c r="Q17" s="9"/>
      <c r="R17" s="9"/>
      <c r="S17" s="9"/>
      <c r="T17" s="9"/>
      <c r="U17" s="9"/>
      <c r="V17" s="9"/>
      <c r="W17" s="9"/>
      <c r="X17" s="9"/>
    </row>
    <row r="18" spans="1:24" x14ac:dyDescent="0.3">
      <c r="A18" s="9"/>
      <c r="B18" s="9"/>
      <c r="C18" s="9"/>
      <c r="D18" s="9"/>
      <c r="E18" s="9"/>
      <c r="F18" s="9"/>
      <c r="G18" s="9"/>
      <c r="H18" s="9"/>
      <c r="I18" s="9"/>
      <c r="J18" s="9"/>
      <c r="K18" s="9"/>
      <c r="L18" s="9"/>
      <c r="M18" s="9"/>
      <c r="N18" s="9"/>
      <c r="O18" s="9"/>
      <c r="P18" s="9"/>
      <c r="Q18" s="9"/>
      <c r="R18" s="9"/>
      <c r="S18" s="9"/>
      <c r="T18" s="9"/>
      <c r="U18" s="9"/>
      <c r="V18" s="9"/>
      <c r="W18" s="9"/>
      <c r="X18" s="9"/>
    </row>
    <row r="19" spans="1:24" x14ac:dyDescent="0.3">
      <c r="A19" s="9"/>
      <c r="B19" s="9"/>
      <c r="C19" s="9"/>
      <c r="D19" s="9"/>
      <c r="E19" s="9"/>
      <c r="F19" s="9"/>
      <c r="G19" s="9"/>
      <c r="H19" s="9"/>
      <c r="I19" s="9"/>
      <c r="J19" s="9"/>
      <c r="K19" s="9"/>
      <c r="L19" s="9"/>
      <c r="M19" s="9"/>
      <c r="N19" s="9"/>
      <c r="O19" s="9"/>
      <c r="P19" s="9"/>
      <c r="Q19" s="9"/>
      <c r="R19" s="9"/>
      <c r="S19" s="9"/>
      <c r="T19" s="9"/>
      <c r="U19" s="9"/>
      <c r="V19" s="9"/>
      <c r="W19" s="9"/>
      <c r="X19" s="9"/>
    </row>
    <row r="20" spans="1:24" x14ac:dyDescent="0.3">
      <c r="A20" s="9"/>
      <c r="B20" s="9"/>
      <c r="C20" s="9"/>
      <c r="D20" s="9"/>
      <c r="E20" s="9"/>
      <c r="F20" s="9"/>
      <c r="G20" s="9"/>
      <c r="H20" s="9"/>
      <c r="I20" s="9"/>
      <c r="J20" s="9"/>
      <c r="K20" s="9"/>
      <c r="L20" s="9"/>
      <c r="M20" s="9"/>
      <c r="N20" s="9"/>
      <c r="O20" s="9"/>
      <c r="P20" s="9"/>
      <c r="Q20" s="9"/>
      <c r="R20" s="9"/>
      <c r="S20" s="9"/>
      <c r="T20" s="9"/>
      <c r="U20" s="9"/>
      <c r="V20" s="9"/>
      <c r="W20" s="9"/>
      <c r="X20" s="9"/>
    </row>
    <row r="21" spans="1:24" x14ac:dyDescent="0.3">
      <c r="A21" s="9"/>
      <c r="B21" s="9"/>
      <c r="C21" s="9"/>
      <c r="D21" s="9"/>
      <c r="E21" s="9"/>
      <c r="F21" s="9"/>
      <c r="G21" s="9"/>
      <c r="H21" s="9"/>
      <c r="I21" s="9"/>
      <c r="J21" s="9"/>
      <c r="K21" s="9"/>
      <c r="L21" s="9"/>
      <c r="M21" s="9"/>
      <c r="N21" s="9"/>
      <c r="O21" s="9"/>
      <c r="P21" s="9"/>
      <c r="Q21" s="9"/>
      <c r="R21" s="9"/>
      <c r="S21" s="9"/>
      <c r="T21" s="9"/>
      <c r="U21" s="9"/>
      <c r="V21" s="9"/>
      <c r="W21" s="9"/>
      <c r="X21" s="9"/>
    </row>
    <row r="22" spans="1:24" x14ac:dyDescent="0.3">
      <c r="A22" s="9"/>
      <c r="B22" s="9"/>
      <c r="C22" s="9"/>
      <c r="D22" s="9"/>
      <c r="E22" s="9"/>
      <c r="F22" s="9"/>
      <c r="G22" s="9"/>
      <c r="H22" s="9"/>
      <c r="I22" s="9"/>
      <c r="J22" s="9"/>
      <c r="K22" s="9"/>
      <c r="L22" s="9"/>
      <c r="M22" s="9"/>
      <c r="N22" s="9"/>
      <c r="O22" s="9"/>
      <c r="P22" s="9"/>
      <c r="Q22" s="9"/>
      <c r="R22" s="9"/>
      <c r="S22" s="9"/>
      <c r="T22" s="9"/>
      <c r="U22" s="9"/>
      <c r="V22" s="9"/>
      <c r="W22" s="9"/>
      <c r="X22" s="9"/>
    </row>
    <row r="23" spans="1:24" x14ac:dyDescent="0.3">
      <c r="A23" s="9"/>
      <c r="B23" s="9"/>
      <c r="C23" s="9"/>
      <c r="D23" s="9"/>
      <c r="E23" s="9"/>
      <c r="F23" s="9"/>
      <c r="G23" s="9"/>
      <c r="H23" s="9"/>
      <c r="I23" s="9"/>
      <c r="J23" s="9"/>
      <c r="K23" s="9"/>
      <c r="L23" s="9"/>
      <c r="M23" s="9"/>
      <c r="N23" s="9"/>
      <c r="O23" s="9"/>
      <c r="P23" s="9"/>
      <c r="Q23" s="9"/>
      <c r="R23" s="9"/>
      <c r="S23" s="9"/>
      <c r="T23" s="9"/>
      <c r="U23" s="9"/>
      <c r="V23" s="9"/>
      <c r="W23" s="9"/>
      <c r="X23" s="9"/>
    </row>
    <row r="24" spans="1:24" x14ac:dyDescent="0.3">
      <c r="A24" s="9"/>
      <c r="B24" s="9"/>
      <c r="C24" s="9"/>
      <c r="D24" s="9"/>
      <c r="E24" s="9"/>
      <c r="F24" s="9"/>
      <c r="G24" s="9"/>
      <c r="H24" s="9"/>
      <c r="I24" s="9"/>
      <c r="J24" s="9"/>
      <c r="K24" s="9"/>
      <c r="L24" s="9"/>
      <c r="M24" s="9"/>
      <c r="N24" s="9"/>
      <c r="O24" s="9"/>
      <c r="P24" s="9"/>
      <c r="Q24" s="9"/>
      <c r="R24" s="9"/>
      <c r="S24" s="9"/>
      <c r="T24" s="9"/>
      <c r="U24" s="9"/>
      <c r="V24" s="9"/>
      <c r="W24" s="9"/>
      <c r="X24" s="9"/>
    </row>
    <row r="25" spans="1:24" x14ac:dyDescent="0.3">
      <c r="A25" s="9"/>
      <c r="B25" s="9"/>
      <c r="C25" s="9"/>
      <c r="D25" s="9"/>
      <c r="E25" s="9"/>
      <c r="F25" s="9"/>
      <c r="G25" s="9"/>
      <c r="H25" s="9"/>
      <c r="I25" s="9"/>
      <c r="J25" s="9"/>
      <c r="K25" s="9"/>
      <c r="L25" s="9"/>
      <c r="M25" s="9"/>
      <c r="N25" s="9"/>
      <c r="O25" s="9"/>
      <c r="P25" s="9"/>
      <c r="Q25" s="9"/>
      <c r="R25" s="9"/>
      <c r="S25" s="9"/>
      <c r="T25" s="9"/>
      <c r="U25" s="9"/>
      <c r="V25" s="9"/>
      <c r="W25" s="9"/>
      <c r="X25" s="9"/>
    </row>
    <row r="26" spans="1:24" x14ac:dyDescent="0.3">
      <c r="A26" s="9"/>
      <c r="B26" s="9"/>
      <c r="C26" s="9"/>
      <c r="D26" s="9"/>
      <c r="E26" s="9"/>
      <c r="F26" s="9"/>
      <c r="G26" s="9"/>
      <c r="H26" s="9"/>
      <c r="I26" s="9"/>
      <c r="J26" s="9"/>
      <c r="K26" s="9"/>
      <c r="L26" s="9"/>
      <c r="M26" s="9"/>
      <c r="N26" s="9"/>
      <c r="O26" s="9"/>
      <c r="P26" s="9"/>
      <c r="Q26" s="9"/>
      <c r="R26" s="9"/>
      <c r="S26" s="9"/>
      <c r="T26" s="9"/>
      <c r="U26" s="9"/>
      <c r="V26" s="9"/>
      <c r="W26" s="9"/>
      <c r="X26" s="9"/>
    </row>
    <row r="27" spans="1:24" x14ac:dyDescent="0.3">
      <c r="A27" s="9"/>
      <c r="B27" s="9"/>
      <c r="C27" s="9"/>
      <c r="D27" s="9"/>
      <c r="E27" s="9"/>
      <c r="F27" s="9"/>
      <c r="G27" s="9"/>
      <c r="H27" s="9"/>
      <c r="I27" s="9"/>
      <c r="J27" s="9"/>
      <c r="K27" s="9"/>
      <c r="L27" s="9"/>
      <c r="M27" s="9"/>
      <c r="N27" s="9"/>
      <c r="O27" s="9"/>
      <c r="P27" s="9"/>
      <c r="Q27" s="9"/>
      <c r="R27" s="9"/>
      <c r="S27" s="9"/>
      <c r="T27" s="9"/>
      <c r="U27" s="9"/>
      <c r="V27" s="9"/>
      <c r="W27" s="9"/>
      <c r="X27" s="9"/>
    </row>
    <row r="28" spans="1:24" x14ac:dyDescent="0.3">
      <c r="A28" s="9"/>
      <c r="B28" s="9"/>
      <c r="C28" s="9"/>
      <c r="D28" s="9"/>
      <c r="E28" s="9"/>
      <c r="F28" s="9"/>
      <c r="G28" s="9"/>
      <c r="H28" s="9"/>
      <c r="I28" s="9"/>
      <c r="J28" s="9"/>
      <c r="K28" s="9"/>
      <c r="L28" s="9"/>
      <c r="M28" s="9"/>
      <c r="N28" s="9"/>
      <c r="O28" s="9"/>
      <c r="P28" s="9"/>
      <c r="Q28" s="9"/>
      <c r="R28" s="9"/>
      <c r="S28" s="9"/>
      <c r="T28" s="9"/>
      <c r="U28" s="9"/>
      <c r="V28" s="9"/>
      <c r="W28" s="9"/>
      <c r="X28" s="9"/>
    </row>
    <row r="29" spans="1:24" x14ac:dyDescent="0.3">
      <c r="A29" s="9"/>
      <c r="B29" s="9"/>
      <c r="C29" s="9"/>
      <c r="D29" s="9"/>
      <c r="E29" s="9"/>
      <c r="F29" s="9"/>
      <c r="G29" s="9"/>
      <c r="H29" s="9"/>
      <c r="I29" s="9"/>
      <c r="J29" s="9"/>
      <c r="K29" s="9"/>
      <c r="L29" s="9"/>
      <c r="M29" s="9"/>
      <c r="N29" s="9"/>
      <c r="O29" s="9"/>
      <c r="P29" s="9"/>
      <c r="Q29" s="9"/>
      <c r="R29" s="9"/>
      <c r="S29" s="9"/>
      <c r="T29" s="9"/>
      <c r="U29" s="9"/>
      <c r="V29" s="9"/>
      <c r="W29" s="9"/>
      <c r="X29" s="9"/>
    </row>
    <row r="30" spans="1:24" x14ac:dyDescent="0.3">
      <c r="A30" s="9"/>
      <c r="B30" s="9"/>
      <c r="C30" s="9"/>
      <c r="D30" s="9"/>
      <c r="E30" s="9"/>
      <c r="F30" s="9"/>
      <c r="G30" s="9"/>
      <c r="H30" s="9"/>
      <c r="I30" s="9"/>
      <c r="J30" s="9"/>
      <c r="K30" s="9"/>
      <c r="L30" s="9"/>
      <c r="M30" s="9"/>
      <c r="N30" s="9"/>
      <c r="O30" s="9"/>
      <c r="P30" s="9"/>
      <c r="Q30" s="9"/>
      <c r="R30" s="9"/>
      <c r="S30" s="9"/>
      <c r="T30" s="9"/>
      <c r="U30" s="9"/>
      <c r="V30" s="9"/>
      <c r="W30" s="9"/>
      <c r="X30" s="9"/>
    </row>
    <row r="31" spans="1:24" x14ac:dyDescent="0.3">
      <c r="A31" s="9"/>
      <c r="B31" s="9"/>
      <c r="C31" s="9"/>
      <c r="D31" s="9"/>
      <c r="E31" s="9"/>
      <c r="F31" s="9"/>
      <c r="G31" s="9"/>
      <c r="H31" s="9"/>
      <c r="I31" s="9"/>
      <c r="J31" s="9"/>
      <c r="K31" s="9"/>
      <c r="L31" s="9"/>
      <c r="M31" s="9"/>
      <c r="N31" s="9"/>
      <c r="O31" s="9"/>
      <c r="P31" s="9"/>
      <c r="Q31" s="9"/>
      <c r="R31" s="9"/>
      <c r="S31" s="9"/>
      <c r="T31" s="9"/>
      <c r="U31" s="9"/>
      <c r="V31" s="9"/>
      <c r="W31" s="9"/>
      <c r="X31" s="9"/>
    </row>
    <row r="32" spans="1:24" x14ac:dyDescent="0.3">
      <c r="A32" s="9"/>
      <c r="B32" s="9"/>
      <c r="C32" s="9"/>
      <c r="D32" s="9"/>
      <c r="E32" s="9"/>
      <c r="F32" s="9"/>
      <c r="G32" s="9"/>
      <c r="H32" s="9"/>
      <c r="I32" s="9"/>
      <c r="J32" s="9"/>
      <c r="K32" s="9"/>
      <c r="L32" s="9"/>
      <c r="M32" s="9"/>
      <c r="N32" s="9"/>
      <c r="O32" s="9"/>
      <c r="P32" s="9"/>
      <c r="Q32" s="9"/>
      <c r="R32" s="9"/>
      <c r="S32" s="9"/>
      <c r="T32" s="9"/>
      <c r="U32" s="9"/>
      <c r="V32" s="9"/>
      <c r="W32" s="9"/>
      <c r="X32" s="9"/>
    </row>
    <row r="33" spans="1:24" x14ac:dyDescent="0.3">
      <c r="A33" s="9"/>
      <c r="B33" s="9"/>
      <c r="C33" s="9"/>
      <c r="D33" s="9"/>
      <c r="E33" s="9"/>
      <c r="F33" s="9"/>
      <c r="G33" s="9"/>
      <c r="H33" s="9"/>
      <c r="I33" s="9"/>
      <c r="J33" s="9"/>
      <c r="K33" s="9"/>
      <c r="L33" s="9"/>
      <c r="M33" s="9"/>
      <c r="N33" s="9"/>
      <c r="O33" s="9"/>
      <c r="P33" s="9"/>
      <c r="Q33" s="9"/>
      <c r="R33" s="9"/>
      <c r="S33" s="9"/>
      <c r="T33" s="9"/>
      <c r="U33" s="9"/>
      <c r="V33" s="9"/>
      <c r="W33" s="9"/>
      <c r="X33" s="9"/>
    </row>
    <row r="34" spans="1:24" x14ac:dyDescent="0.3">
      <c r="A34" s="9"/>
      <c r="B34" s="9"/>
      <c r="C34" s="9"/>
      <c r="D34" s="9"/>
      <c r="E34" s="9"/>
      <c r="F34" s="9"/>
      <c r="G34" s="9"/>
      <c r="H34" s="9"/>
      <c r="I34" s="9"/>
      <c r="J34" s="9"/>
      <c r="K34" s="9"/>
      <c r="L34" s="9"/>
      <c r="M34" s="9"/>
      <c r="N34" s="9"/>
      <c r="O34" s="9"/>
      <c r="P34" s="9"/>
      <c r="Q34" s="9"/>
      <c r="R34" s="9"/>
      <c r="S34" s="9"/>
      <c r="T34" s="9"/>
      <c r="U34" s="9"/>
      <c r="V34" s="9"/>
      <c r="W34" s="9"/>
      <c r="X34" s="9"/>
    </row>
    <row r="35" spans="1:24" x14ac:dyDescent="0.3">
      <c r="A35" s="9"/>
      <c r="B35" s="9"/>
      <c r="C35" s="9"/>
      <c r="D35" s="9"/>
      <c r="E35" s="9"/>
      <c r="F35" s="9"/>
      <c r="G35" s="9"/>
      <c r="H35" s="9"/>
      <c r="I35" s="9"/>
      <c r="J35" s="9"/>
      <c r="K35" s="9"/>
      <c r="L35" s="9"/>
      <c r="M35" s="9"/>
      <c r="N35" s="9"/>
      <c r="O35" s="9"/>
      <c r="P35" s="9"/>
      <c r="Q35" s="9"/>
      <c r="R35" s="9"/>
      <c r="S35" s="9"/>
      <c r="T35" s="9"/>
      <c r="U35" s="9"/>
      <c r="V35" s="9"/>
      <c r="W35" s="9"/>
      <c r="X35" s="9"/>
    </row>
    <row r="36" spans="1:24" x14ac:dyDescent="0.3">
      <c r="A36" s="9"/>
      <c r="B36" s="9"/>
      <c r="C36" s="9"/>
      <c r="D36" s="9"/>
      <c r="E36" s="9"/>
      <c r="F36" s="9"/>
      <c r="G36" s="9"/>
      <c r="H36" s="9"/>
      <c r="I36" s="9"/>
      <c r="J36" s="9"/>
      <c r="K36" s="9"/>
      <c r="L36" s="9"/>
      <c r="M36" s="9"/>
      <c r="N36" s="9"/>
      <c r="O36" s="9"/>
      <c r="P36" s="9"/>
      <c r="Q36" s="9"/>
      <c r="R36" s="9"/>
      <c r="S36" s="9"/>
      <c r="T36" s="9"/>
      <c r="U36" s="9"/>
      <c r="V36" s="9"/>
      <c r="W36" s="9"/>
      <c r="X36" s="9"/>
    </row>
    <row r="37" spans="1:24" x14ac:dyDescent="0.3">
      <c r="A37" s="9"/>
      <c r="B37" s="9"/>
      <c r="C37" s="9"/>
      <c r="D37" s="9"/>
      <c r="E37" s="9"/>
      <c r="F37" s="9"/>
      <c r="G37" s="9"/>
      <c r="H37" s="9"/>
      <c r="I37" s="9"/>
      <c r="J37" s="9"/>
      <c r="K37" s="9"/>
      <c r="L37" s="9"/>
      <c r="M37" s="9"/>
      <c r="N37" s="9"/>
      <c r="O37" s="9"/>
      <c r="P37" s="9"/>
      <c r="Q37" s="9"/>
      <c r="R37" s="9"/>
      <c r="S37" s="9"/>
      <c r="T37" s="9"/>
      <c r="U37" s="9"/>
      <c r="V37" s="9"/>
      <c r="W37" s="9"/>
      <c r="X37" s="9"/>
    </row>
    <row r="38" spans="1:24" x14ac:dyDescent="0.3">
      <c r="A38" s="9"/>
      <c r="B38" s="9"/>
      <c r="C38" s="9"/>
      <c r="D38" s="9"/>
      <c r="E38" s="9"/>
      <c r="F38" s="9"/>
      <c r="G38" s="9"/>
      <c r="H38" s="9"/>
      <c r="I38" s="9"/>
      <c r="J38" s="9"/>
      <c r="K38" s="9"/>
      <c r="L38" s="9"/>
      <c r="M38" s="9"/>
      <c r="N38" s="9"/>
      <c r="O38" s="9"/>
      <c r="P38" s="9"/>
      <c r="Q38" s="9"/>
      <c r="R38" s="9"/>
      <c r="S38" s="9"/>
      <c r="T38" s="9"/>
      <c r="U38" s="9"/>
      <c r="V38" s="9"/>
      <c r="W38" s="9"/>
      <c r="X38" s="9"/>
    </row>
    <row r="39" spans="1:24" x14ac:dyDescent="0.3">
      <c r="A39" s="9"/>
      <c r="B39" s="9"/>
      <c r="C39" s="9"/>
      <c r="D39" s="9"/>
      <c r="E39" s="9"/>
      <c r="F39" s="9"/>
      <c r="G39" s="9"/>
      <c r="H39" s="9"/>
      <c r="I39" s="9"/>
      <c r="J39" s="9"/>
      <c r="K39" s="9"/>
      <c r="L39" s="9"/>
      <c r="M39" s="9"/>
      <c r="N39" s="9"/>
      <c r="O39" s="9"/>
      <c r="P39" s="9"/>
      <c r="Q39" s="9"/>
      <c r="R39" s="9"/>
      <c r="S39" s="9"/>
      <c r="T39" s="9"/>
      <c r="U39" s="9"/>
      <c r="V39" s="9"/>
      <c r="W39" s="9"/>
      <c r="X39" s="9"/>
    </row>
    <row r="40" spans="1:24" x14ac:dyDescent="0.3">
      <c r="A40" s="9"/>
      <c r="B40" s="9"/>
      <c r="C40" s="9"/>
      <c r="D40" s="9"/>
      <c r="E40" s="9"/>
      <c r="F40" s="9"/>
      <c r="G40" s="9"/>
      <c r="H40" s="9"/>
      <c r="I40" s="9"/>
      <c r="J40" s="9"/>
      <c r="K40" s="9"/>
      <c r="L40" s="9"/>
      <c r="M40" s="9"/>
      <c r="N40" s="9"/>
      <c r="O40" s="9"/>
      <c r="P40" s="9"/>
      <c r="Q40" s="9"/>
      <c r="R40" s="9"/>
      <c r="S40" s="9"/>
      <c r="T40" s="9"/>
      <c r="U40" s="9"/>
      <c r="V40" s="9"/>
      <c r="W40" s="9"/>
      <c r="X40" s="9"/>
    </row>
    <row r="41" spans="1:24" x14ac:dyDescent="0.3">
      <c r="A41" s="9"/>
      <c r="B41" s="9"/>
      <c r="C41" s="9"/>
      <c r="D41" s="9"/>
      <c r="E41" s="9"/>
      <c r="F41" s="9"/>
      <c r="G41" s="9"/>
      <c r="H41" s="9"/>
      <c r="I41" s="9"/>
      <c r="J41" s="9"/>
      <c r="K41" s="9"/>
      <c r="L41" s="9"/>
      <c r="M41" s="9"/>
      <c r="N41" s="9"/>
      <c r="O41" s="9"/>
      <c r="P41" s="9"/>
      <c r="Q41" s="9"/>
      <c r="R41" s="9"/>
      <c r="S41" s="9"/>
      <c r="T41" s="9"/>
      <c r="U41" s="9"/>
      <c r="V41" s="9"/>
      <c r="W41" s="9"/>
      <c r="X41" s="9"/>
    </row>
    <row r="42" spans="1:24" x14ac:dyDescent="0.3">
      <c r="A42" s="9"/>
      <c r="B42" s="9"/>
      <c r="C42" s="9"/>
      <c r="D42" s="9"/>
      <c r="E42" s="9"/>
      <c r="F42" s="9"/>
      <c r="G42" s="9"/>
      <c r="H42" s="9"/>
      <c r="I42" s="9"/>
      <c r="J42" s="9"/>
      <c r="K42" s="9"/>
      <c r="L42" s="9"/>
      <c r="M42" s="9"/>
      <c r="N42" s="9"/>
      <c r="O42" s="9"/>
      <c r="P42" s="9"/>
      <c r="Q42" s="9"/>
      <c r="R42" s="9"/>
      <c r="S42" s="9"/>
      <c r="T42" s="9"/>
      <c r="U42" s="9"/>
      <c r="V42" s="9"/>
      <c r="W42" s="9"/>
      <c r="X42" s="9"/>
    </row>
    <row r="43" spans="1:24" x14ac:dyDescent="0.3">
      <c r="A43" s="9"/>
      <c r="B43" s="9"/>
      <c r="C43" s="9"/>
      <c r="D43" s="9"/>
      <c r="E43" s="9"/>
      <c r="F43" s="9"/>
      <c r="G43" s="9"/>
      <c r="H43" s="9"/>
      <c r="I43" s="9"/>
      <c r="J43" s="9"/>
      <c r="K43" s="9"/>
      <c r="L43" s="9"/>
      <c r="M43" s="9"/>
      <c r="N43" s="9"/>
      <c r="O43" s="9"/>
      <c r="P43" s="9"/>
      <c r="Q43" s="9"/>
      <c r="R43" s="9"/>
      <c r="S43" s="9"/>
      <c r="T43" s="9"/>
      <c r="U43" s="9"/>
      <c r="V43" s="9"/>
      <c r="W43" s="9"/>
      <c r="X43" s="9"/>
    </row>
    <row r="44" spans="1:24" x14ac:dyDescent="0.3">
      <c r="A44" s="9"/>
      <c r="B44" s="9"/>
      <c r="C44" s="9"/>
      <c r="D44" s="9"/>
      <c r="E44" s="9"/>
      <c r="F44" s="9"/>
      <c r="G44" s="9"/>
      <c r="H44" s="9"/>
      <c r="I44" s="9"/>
      <c r="J44" s="9"/>
      <c r="K44" s="9"/>
      <c r="L44" s="9"/>
      <c r="M44" s="9"/>
      <c r="N44" s="9"/>
      <c r="O44" s="9"/>
      <c r="P44" s="9"/>
      <c r="Q44" s="9"/>
      <c r="R44" s="9"/>
      <c r="S44" s="9"/>
      <c r="T44" s="9"/>
      <c r="U44" s="9"/>
      <c r="V44" s="9"/>
      <c r="W44" s="9"/>
      <c r="X44" s="9"/>
    </row>
    <row r="45" spans="1:24" x14ac:dyDescent="0.3">
      <c r="A45" s="9"/>
      <c r="B45" s="9"/>
      <c r="C45" s="9"/>
      <c r="D45" s="9"/>
      <c r="E45" s="9"/>
      <c r="F45" s="9"/>
      <c r="G45" s="9"/>
      <c r="H45" s="9"/>
      <c r="I45" s="9"/>
      <c r="J45" s="9"/>
      <c r="K45" s="9"/>
      <c r="L45" s="9"/>
      <c r="M45" s="9"/>
      <c r="N45" s="9"/>
      <c r="O45" s="9"/>
      <c r="P45" s="9"/>
      <c r="Q45" s="9"/>
      <c r="R45" s="9"/>
      <c r="S45" s="9"/>
      <c r="T45" s="9"/>
      <c r="U45" s="9"/>
      <c r="V45" s="9"/>
      <c r="W45" s="9"/>
      <c r="X45" s="9"/>
    </row>
    <row r="46" spans="1:24" x14ac:dyDescent="0.3">
      <c r="A46" s="9"/>
      <c r="B46" s="9"/>
      <c r="C46" s="9"/>
      <c r="D46" s="9"/>
      <c r="E46" s="9"/>
      <c r="F46" s="9"/>
      <c r="G46" s="9"/>
      <c r="H46" s="9"/>
      <c r="I46" s="9"/>
      <c r="J46" s="9"/>
      <c r="K46" s="9"/>
      <c r="L46" s="9"/>
      <c r="M46" s="9"/>
      <c r="N46" s="9"/>
      <c r="O46" s="9"/>
      <c r="P46" s="9"/>
      <c r="Q46" s="9"/>
      <c r="R46" s="9"/>
      <c r="S46" s="9"/>
      <c r="T46" s="9"/>
      <c r="U46" s="9"/>
      <c r="V46" s="9"/>
      <c r="W46" s="9"/>
      <c r="X46" s="9"/>
    </row>
    <row r="47" spans="1:24" x14ac:dyDescent="0.3">
      <c r="A47" s="9"/>
      <c r="B47" s="9"/>
      <c r="C47" s="9"/>
      <c r="D47" s="9"/>
      <c r="E47" s="9"/>
      <c r="F47" s="9"/>
      <c r="G47" s="9"/>
      <c r="H47" s="9"/>
      <c r="I47" s="9"/>
      <c r="J47" s="9"/>
      <c r="K47" s="9"/>
      <c r="L47" s="9"/>
      <c r="M47" s="9"/>
      <c r="N47" s="9"/>
      <c r="O47" s="9"/>
      <c r="P47" s="9"/>
      <c r="Q47" s="9"/>
      <c r="R47" s="9"/>
      <c r="S47" s="9"/>
      <c r="T47" s="9"/>
      <c r="U47" s="9"/>
      <c r="V47" s="9"/>
      <c r="W47" s="9"/>
      <c r="X47" s="9"/>
    </row>
    <row r="48" spans="1:24" x14ac:dyDescent="0.3">
      <c r="A48" s="9"/>
      <c r="B48" s="9"/>
      <c r="C48" s="9"/>
      <c r="D48" s="9"/>
      <c r="E48" s="9"/>
      <c r="F48" s="9"/>
      <c r="G48" s="9"/>
      <c r="H48" s="9"/>
      <c r="I48" s="9"/>
      <c r="J48" s="9"/>
      <c r="K48" s="9"/>
      <c r="L48" s="9"/>
      <c r="M48" s="9"/>
      <c r="N48" s="9"/>
      <c r="O48" s="9"/>
      <c r="P48" s="9"/>
      <c r="Q48" s="9"/>
      <c r="R48" s="9"/>
      <c r="S48" s="9"/>
      <c r="T48" s="9"/>
      <c r="U48" s="9"/>
      <c r="V48" s="9"/>
      <c r="W48" s="9"/>
      <c r="X48" s="9"/>
    </row>
    <row r="49" spans="1:24" x14ac:dyDescent="0.3">
      <c r="A49" s="9"/>
      <c r="B49" s="9"/>
      <c r="C49" s="9"/>
      <c r="D49" s="9"/>
      <c r="E49" s="9"/>
      <c r="F49" s="9"/>
      <c r="G49" s="9"/>
      <c r="H49" s="9"/>
      <c r="I49" s="9"/>
      <c r="J49" s="9"/>
      <c r="K49" s="9"/>
      <c r="L49" s="9"/>
      <c r="M49" s="9"/>
      <c r="N49" s="9"/>
      <c r="O49" s="9"/>
      <c r="P49" s="9"/>
      <c r="Q49" s="9"/>
      <c r="R49" s="9"/>
      <c r="S49" s="9"/>
      <c r="T49" s="9"/>
      <c r="U49" s="9"/>
      <c r="V49" s="9"/>
      <c r="W49" s="9"/>
      <c r="X49" s="9"/>
    </row>
    <row r="50" spans="1:24" x14ac:dyDescent="0.3">
      <c r="A50" s="9"/>
      <c r="B50" s="9"/>
      <c r="C50" s="9"/>
      <c r="D50" s="9"/>
      <c r="E50" s="9"/>
      <c r="F50" s="9"/>
      <c r="G50" s="9"/>
      <c r="H50" s="9"/>
      <c r="I50" s="9"/>
      <c r="J50" s="9"/>
      <c r="K50" s="9"/>
      <c r="L50" s="9"/>
      <c r="M50" s="9"/>
      <c r="N50" s="9"/>
      <c r="O50" s="9"/>
      <c r="P50" s="9"/>
      <c r="Q50" s="9"/>
      <c r="R50" s="9"/>
      <c r="S50" s="9"/>
      <c r="T50" s="9"/>
      <c r="U50" s="9"/>
      <c r="V50" s="9"/>
      <c r="W50" s="9"/>
      <c r="X50" s="9"/>
    </row>
    <row r="51" spans="1:24" x14ac:dyDescent="0.3">
      <c r="A51" s="9"/>
      <c r="B51" s="9"/>
      <c r="C51" s="9"/>
      <c r="D51" s="9"/>
      <c r="E51" s="9"/>
      <c r="F51" s="9"/>
      <c r="G51" s="9"/>
      <c r="H51" s="9"/>
      <c r="I51" s="9"/>
      <c r="J51" s="9"/>
      <c r="K51" s="9"/>
      <c r="L51" s="9"/>
      <c r="M51" s="9"/>
      <c r="N51" s="9"/>
      <c r="O51" s="9"/>
      <c r="P51" s="9"/>
      <c r="Q51" s="9"/>
      <c r="R51" s="9"/>
      <c r="S51" s="9"/>
      <c r="T51" s="9"/>
      <c r="U51" s="9"/>
      <c r="V51" s="9"/>
      <c r="W51" s="9"/>
      <c r="X51" s="9"/>
    </row>
    <row r="52" spans="1:24" x14ac:dyDescent="0.3">
      <c r="A52" s="9"/>
      <c r="B52" s="9"/>
      <c r="C52" s="9"/>
      <c r="D52" s="9"/>
      <c r="E52" s="9"/>
      <c r="F52" s="9"/>
      <c r="G52" s="9"/>
      <c r="H52" s="9"/>
      <c r="I52" s="9"/>
      <c r="J52" s="9"/>
      <c r="K52" s="9"/>
      <c r="L52" s="9"/>
      <c r="M52" s="9"/>
      <c r="N52" s="9"/>
      <c r="O52" s="9"/>
      <c r="P52" s="9"/>
      <c r="Q52" s="9"/>
      <c r="R52" s="9"/>
      <c r="S52" s="9"/>
      <c r="T52" s="9"/>
      <c r="U52" s="9"/>
      <c r="V52" s="9"/>
      <c r="W52" s="9"/>
      <c r="X52" s="9"/>
    </row>
    <row r="53" spans="1:24" x14ac:dyDescent="0.3">
      <c r="A53" s="9"/>
      <c r="B53" s="9"/>
      <c r="C53" s="9"/>
      <c r="D53" s="9"/>
      <c r="E53" s="9"/>
      <c r="F53" s="9"/>
      <c r="G53" s="9"/>
      <c r="H53" s="9"/>
      <c r="I53" s="9"/>
      <c r="J53" s="9"/>
      <c r="K53" s="9"/>
      <c r="L53" s="9"/>
      <c r="M53" s="9"/>
      <c r="N53" s="9"/>
      <c r="O53" s="9"/>
      <c r="P53" s="9"/>
      <c r="Q53" s="9"/>
      <c r="R53" s="9"/>
      <c r="S53" s="9"/>
      <c r="T53" s="9"/>
      <c r="U53" s="9"/>
      <c r="V53" s="9"/>
      <c r="W53" s="9"/>
      <c r="X53" s="9"/>
    </row>
    <row r="54" spans="1:24" x14ac:dyDescent="0.3">
      <c r="A54" s="9"/>
      <c r="B54" s="9"/>
      <c r="C54" s="9"/>
      <c r="D54" s="9"/>
      <c r="E54" s="9"/>
      <c r="F54" s="9"/>
      <c r="G54" s="9"/>
      <c r="H54" s="9"/>
      <c r="I54" s="9"/>
      <c r="J54" s="9"/>
      <c r="K54" s="9"/>
      <c r="L54" s="9"/>
      <c r="M54" s="9"/>
      <c r="N54" s="9"/>
      <c r="O54" s="9"/>
      <c r="P54" s="9"/>
      <c r="Q54" s="9"/>
      <c r="R54" s="9"/>
      <c r="S54" s="9"/>
      <c r="T54" s="9"/>
      <c r="U54" s="9"/>
      <c r="V54" s="9"/>
      <c r="W54" s="9"/>
      <c r="X54"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vt:lpstr>
      <vt:lpstr>orders</vt:lpstr>
      <vt:lpstr>customers</vt:lpstr>
      <vt:lpstr>products</vt:lpstr>
      <vt:lpstr>Sales By Country</vt:lpstr>
      <vt:lpstr>Total Sales Overtime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Ayush Vishwakarma</dc:creator>
  <cp:keywords/>
  <dc:description/>
  <cp:lastModifiedBy>Ayush Vishwakarma</cp:lastModifiedBy>
  <cp:revision/>
  <dcterms:created xsi:type="dcterms:W3CDTF">2022-11-26T09:51:45Z</dcterms:created>
  <dcterms:modified xsi:type="dcterms:W3CDTF">2024-08-13T18:35:34Z</dcterms:modified>
  <cp:category/>
  <cp:contentStatus/>
</cp:coreProperties>
</file>